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840"/>
  </bookViews>
  <sheets>
    <sheet name="протокол для подписания " sheetId="1" r:id="rId1"/>
  </sheets>
  <definedNames>
    <definedName name="_xlnm.Print_Titles" localSheetId="0">'протокол для подписания '!$5:5</definedName>
    <definedName name="Z_79E4D3DF_A455_4006_8CD4_A5D4D8B04570_.wvu.PrintArea" localSheetId="0" hidden="1">'протокол для подписания '!$A$1:$D$130</definedName>
    <definedName name="Z_79E4D3DF_A455_4006_8CD4_A5D4D8B04570_.wvu.PrintTitles" localSheetId="0" hidden="1">'протокол для подписания '!$5:$5</definedName>
    <definedName name="Z_79E4D3DF_A455_4006_8CD4_A5D4D8B04570_.wvu.Rows" localSheetId="0" hidden="1">'протокол для подписания '!#REF!</definedName>
    <definedName name="Z_7A8AA203_4A0A_4F3A_BEBA_2AE1F24D3F11_.wvu.PrintArea" localSheetId="0" hidden="1">'протокол для подписания '!$A$1:$D$130</definedName>
    <definedName name="Z_7A8AA203_4A0A_4F3A_BEBA_2AE1F24D3F11_.wvu.PrintTitles" localSheetId="0" hidden="1">'протокол для подписания '!$5:$5</definedName>
    <definedName name="Z_84D8306D_5F7D_46D5_BAF2_8CA567304903_.wvu.PrintArea" localSheetId="0" hidden="1">'протокол для подписания '!$A$1:$D$130</definedName>
    <definedName name="Z_84D8306D_5F7D_46D5_BAF2_8CA567304903_.wvu.PrintTitles" localSheetId="0" hidden="1">'протокол для подписания '!$5:$5</definedName>
    <definedName name="Z_BC046911_A8EE_483F_8814_AF9F9FDF05B2_.wvu.PrintArea" localSheetId="0" hidden="1">'протокол для подписания '!$A$1:$D$130</definedName>
    <definedName name="Z_BC046911_A8EE_483F_8814_AF9F9FDF05B2_.wvu.PrintTitles" localSheetId="0" hidden="1">'протокол для подписания '!$5:$5</definedName>
    <definedName name="Z_BC046911_A8EE_483F_8814_AF9F9FDF05B2_.wvu.Rows" localSheetId="0" hidden="1">'протокол для подписания '!#REF!</definedName>
    <definedName name="Z_CEB0F739_4083_4DA8_B223_A14C27190FD8_.wvu.PrintArea" localSheetId="0" hidden="1">'протокол для подписания '!$A$1:$D$130</definedName>
    <definedName name="Z_CEB0F739_4083_4DA8_B223_A14C27190FD8_.wvu.PrintTitles" localSheetId="0" hidden="1">'протокол для подписания '!$5:$5</definedName>
    <definedName name="Z_CEB0F739_4083_4DA8_B223_A14C27190FD8_.wvu.Rows" localSheetId="0" hidden="1">'протокол для подписания '!#REF!</definedName>
    <definedName name="_xlnm.Print_Area" localSheetId="0">'протокол для подписания '!$A$1:$D$130</definedName>
  </definedNames>
  <calcPr calcId="144525"/>
</workbook>
</file>

<file path=xl/sharedStrings.xml><?xml version="1.0" encoding="utf-8"?>
<sst xmlns="http://schemas.openxmlformats.org/spreadsheetml/2006/main" count="140">
  <si>
    <t>Сводный протокол цен на материалы</t>
  </si>
  <si>
    <t>№ п/п</t>
  </si>
  <si>
    <t>Наименование материала (с указанием серии, ГОСТа, марки)</t>
  </si>
  <si>
    <t>Ед. изм.</t>
  </si>
  <si>
    <t>Кол-во</t>
  </si>
  <si>
    <t xml:space="preserve">Бетон кл. В15 (М-200)                                                                                                                                                                                                                 </t>
  </si>
  <si>
    <t>м3</t>
  </si>
  <si>
    <t xml:space="preserve">Доска обрезная толщ.50мм </t>
  </si>
  <si>
    <t>Брусок 50*50</t>
  </si>
  <si>
    <t>Мастика битумная 0,24тн/100м2</t>
  </si>
  <si>
    <t>тн</t>
  </si>
  <si>
    <t>Панель ж/б</t>
  </si>
  <si>
    <t>шт</t>
  </si>
  <si>
    <t xml:space="preserve">Спиральный барьер безопасности СБП-АКЛ тип "ЕГОЗА" </t>
  </si>
  <si>
    <t>Стальная проволока 3мм</t>
  </si>
  <si>
    <t>м.п.</t>
  </si>
  <si>
    <t>Грунт ХС-010  0,111кг/м2</t>
  </si>
  <si>
    <t>кг</t>
  </si>
  <si>
    <t xml:space="preserve">Растворитель Р-4 (0,03кг/м2);                                                                                                                                                                                                                   </t>
  </si>
  <si>
    <t>Эмаль ХС-710 (0,3кг/м2)</t>
  </si>
  <si>
    <t>Бортовой камень БР100.30.15</t>
  </si>
  <si>
    <t>шт.</t>
  </si>
  <si>
    <t>Минплита ПТЭ-150, толщ. 150мм</t>
  </si>
  <si>
    <t xml:space="preserve">Пароизоляция из полиэтиленовой пленки толщ. 125 мкм </t>
  </si>
  <si>
    <t>м2</t>
  </si>
  <si>
    <t xml:space="preserve">Утеплитель плиты минераловатные ПЖ-200, толщ. 200 мм </t>
  </si>
  <si>
    <t xml:space="preserve">Противоветровой водоизоляционный паропроницаемый рулонный материал </t>
  </si>
  <si>
    <t xml:space="preserve">Керамогранит 500*500 </t>
  </si>
  <si>
    <t xml:space="preserve">Клей для кафеля (Церезит СМ9) слой 8мм ; 3,2кг/м2 </t>
  </si>
  <si>
    <t>Расшивочная смесь для керамической плитки (затирка) Ceresit CE33 0,45кг/м2</t>
  </si>
  <si>
    <t>Внешний уголок под керамогранит под ступеньки</t>
  </si>
  <si>
    <t>мп</t>
  </si>
  <si>
    <t>Оконный блок 1500-1200 (h) - 2 шт, профиль ПВХ 6-ти камерный, двухстворчатое, одна створка поворотно-откидная, остекление тройное</t>
  </si>
  <si>
    <t>Оконный блок 1500-1200 (h) - профиль ПВХ 5-ти камерный, двухстворчатое, одна створка откатная, остекление двойное</t>
  </si>
  <si>
    <t>Анкер 8шт/блок*3=24шт</t>
  </si>
  <si>
    <t xml:space="preserve">Пена монтажная проф.   </t>
  </si>
  <si>
    <t>баллон</t>
  </si>
  <si>
    <t>Доска подоконная, шириной 150мм</t>
  </si>
  <si>
    <t>м</t>
  </si>
  <si>
    <t>Глушка ПВХ 2шт/окно</t>
  </si>
  <si>
    <t xml:space="preserve">Стартовый профиль ПВХ </t>
  </si>
  <si>
    <t>Саморез для стартового профиля (5шт/м)</t>
  </si>
  <si>
    <t xml:space="preserve">Панели ПВХ </t>
  </si>
  <si>
    <t>Скотч малярный</t>
  </si>
  <si>
    <t xml:space="preserve">Космофен </t>
  </si>
  <si>
    <t xml:space="preserve">F-профиль ПВХ </t>
  </si>
  <si>
    <t xml:space="preserve">Сталь оцинкованная с полимерным покрытием толщ. 0,7 мм </t>
  </si>
  <si>
    <t>Саморез 4,2х13</t>
  </si>
  <si>
    <t>Дверной блок 1200-2100 (h), алюминиевый профиль КП-74, двухстворчатое, одна створка остекленная, одна створка Сэндвич-панель 40 мм, глухие, остекление тройное 40 мм, в комплекте с фурнитурой</t>
  </si>
  <si>
    <t>Дверной блок 900-2100 (h), алюминиевый профиль КП-45, двухстворчатое, одна створка остекленная, одна створка Сэндвич-панель 24 мм, глухие, остекление двойное 24 мм, в комплекте с фурнитурой</t>
  </si>
  <si>
    <t>Планка ПВХ</t>
  </si>
  <si>
    <t>Профиль направляющий ПН 28/27/0,6</t>
  </si>
  <si>
    <t>Профиль потолочный ПП 60/27/0,6</t>
  </si>
  <si>
    <t>Подвес прямой для ПП-профиля</t>
  </si>
  <si>
    <t>Листы гипсокартонные ГКЛ 12,5 мм влагостойкий</t>
  </si>
  <si>
    <t>Лента армирующая</t>
  </si>
  <si>
    <t>Саморез 3,5*25мм</t>
  </si>
  <si>
    <t>Саморез 4,2*13 мм</t>
  </si>
  <si>
    <t>Саморез по металлу со сверлом 4,2*25мм</t>
  </si>
  <si>
    <t>Грунтовка пропиточная класс "Универсал" (0,07кг/м2)</t>
  </si>
  <si>
    <t>Шпатлевка ЕК-К 200 улучшенная толщиной 2 мм (при толщине 1 мм расход 0,95кг/м2 )</t>
  </si>
  <si>
    <t>Шкурка шлифовальная двухслойная с зернистостью 40-25</t>
  </si>
  <si>
    <t>Краска водоэмульсионная моющаяся</t>
  </si>
  <si>
    <t>Паста универсальная  (насыщенный цвет 0,1кг на 1 кг краски)</t>
  </si>
  <si>
    <t>Плита минераловатная ПТЭ-125 200 мм</t>
  </si>
  <si>
    <t>Профиль стоячный ПС</t>
  </si>
  <si>
    <t xml:space="preserve">Гвоздевой дюбель с потайной головкой 6х40 </t>
  </si>
  <si>
    <t>Плита минераловатная ПТЭ-125 100 мм</t>
  </si>
  <si>
    <t>Решетка вентеляции</t>
  </si>
  <si>
    <t>Кафельная плитка для стен, 20*30 см</t>
  </si>
  <si>
    <t>Дверной блок "Классика" 0,6м*2,1м(h)- 1 шт</t>
  </si>
  <si>
    <t xml:space="preserve">Навесы дверные </t>
  </si>
  <si>
    <t xml:space="preserve">Замок врезной </t>
  </si>
  <si>
    <t xml:space="preserve">Пена монтажная в баллонах по 750 мл                                                               </t>
  </si>
  <si>
    <t>Клинья пластиковые монтажные</t>
  </si>
  <si>
    <t xml:space="preserve">Клиновой анкер </t>
  </si>
  <si>
    <t xml:space="preserve">Наличник </t>
  </si>
  <si>
    <t xml:space="preserve">Финишные гвозди </t>
  </si>
  <si>
    <t>Мойка эмалированная 500*500</t>
  </si>
  <si>
    <t xml:space="preserve">Сифон для мойки Ани Грот </t>
  </si>
  <si>
    <t>Гофра раздвижная Ани Грот</t>
  </si>
  <si>
    <t>Труба ПП d=50 мм</t>
  </si>
  <si>
    <t>Муфта ремонтная ПП 50</t>
  </si>
  <si>
    <t>Уголок ПП 50 90 гр.</t>
  </si>
  <si>
    <t>Металлический дюбель М10х72</t>
  </si>
  <si>
    <t>Смеситель для мойки</t>
  </si>
  <si>
    <t>Подводка гайка/штуцер 1/2" 100 см</t>
  </si>
  <si>
    <t>Лен сантехнический (0,13кг*1шт/10шт=0,01кг)</t>
  </si>
  <si>
    <t>Унитаз-компакт</t>
  </si>
  <si>
    <t>Удлинитель для унитаза</t>
  </si>
  <si>
    <t>Крепление</t>
  </si>
  <si>
    <t>комп</t>
  </si>
  <si>
    <t>Гибкая подводка ГГ 100см</t>
  </si>
  <si>
    <t>Тройник ПП 110*110*50</t>
  </si>
  <si>
    <t>Труба ПП d=110 L=2 м</t>
  </si>
  <si>
    <t xml:space="preserve">Переходник чугун - ПП </t>
  </si>
  <si>
    <t>Тройник чугунный d=20*20</t>
  </si>
  <si>
    <t>Муфта ремонтная ПП 110</t>
  </si>
  <si>
    <t>Ревизия ПП 110</t>
  </si>
  <si>
    <t>Светильник ЛПО 2*36  ЭПРА растр Lezard</t>
  </si>
  <si>
    <t>Лампа для подвесного потолка ЛЛ L 18W/765</t>
  </si>
  <si>
    <t>Полоса стальная 40*4 мм 0,0015т/шт</t>
  </si>
  <si>
    <t>Лента липкая изоляционная на поликасиновом компаунде марки ЛСЭПЛ, шириной 20-30 мм, толщиной от 0,14 до 0,19 мм 0,0042кг/шт</t>
  </si>
  <si>
    <t>Профиль монтажный перфорированный 1,18шт/шт</t>
  </si>
  <si>
    <t>Выключатель MIRA 1 кл. бел. Lezard</t>
  </si>
  <si>
    <t>Пластина изолирующая</t>
  </si>
  <si>
    <t>Дюбель шуруп 6*40 2шт/выкл</t>
  </si>
  <si>
    <t>Светильник НПО 1101 белый/круг 100Вт IP54</t>
  </si>
  <si>
    <t>Сжимы ответвительные 2шт/светиль.</t>
  </si>
  <si>
    <t>Лампа накаливания ЛОН 220 в 60Вт</t>
  </si>
  <si>
    <t>Розетка 2-я с/з керам Lezard</t>
  </si>
  <si>
    <t xml:space="preserve">Кабель ВВГ 3х2,5  </t>
  </si>
  <si>
    <t>Гильзы соединительные</t>
  </si>
  <si>
    <t>Колпачки изолирующие</t>
  </si>
  <si>
    <t>Кабель-канал 20*10</t>
  </si>
  <si>
    <t>Автоматический выключатель ВА47-29 1Р 25А</t>
  </si>
  <si>
    <t>Автоматический выключатель ВА47-29 1Р 20А</t>
  </si>
  <si>
    <t>Перемычки гибкие, тип ПГС-50</t>
  </si>
  <si>
    <t>Наконечники кабельные медные</t>
  </si>
  <si>
    <t>Коробка распаечная GE41218-01 100*100*29</t>
  </si>
  <si>
    <t xml:space="preserve">Щиток осветительный ЩРМ-П-12 </t>
  </si>
  <si>
    <t>Теплофон настенный, регулируемый по мощности регулятором, мощность 2 кВт</t>
  </si>
  <si>
    <t>ПГС</t>
  </si>
  <si>
    <t>Труба ПНД (бухта) d=110</t>
  </si>
  <si>
    <t xml:space="preserve">Минплита ПТЭ 100, толщ. 100 мм </t>
  </si>
  <si>
    <t>Труба ПНД (бухта) d=20</t>
  </si>
  <si>
    <t xml:space="preserve">Сгон d=20 L=150 мм, </t>
  </si>
  <si>
    <t>Полумуфта ПНД d=20 мм</t>
  </si>
  <si>
    <t>Кран шаровый муфтовый d=20</t>
  </si>
  <si>
    <t>Труба ПП d=20 L=4м</t>
  </si>
  <si>
    <t>Соединительная муфта ПП 20</t>
  </si>
  <si>
    <t>Угол 90 ПП 20</t>
  </si>
  <si>
    <t>Комбинированная муфта ПП 20 резьба 20 наружняя</t>
  </si>
  <si>
    <t>Муфта d=20, металл</t>
  </si>
  <si>
    <t>Контргайка d=20, металл</t>
  </si>
  <si>
    <t>Резьба d=20</t>
  </si>
  <si>
    <t xml:space="preserve">Комбинированная муфта ПП 20 резьба 20 внутренняя </t>
  </si>
  <si>
    <t>Шлагбаум, длина стрелы 6 м</t>
  </si>
  <si>
    <t>Кабель ВВГ 3*4</t>
  </si>
  <si>
    <t>Площадка досмотра</t>
  </si>
</sst>
</file>

<file path=xl/styles.xml><?xml version="1.0" encoding="utf-8"?>
<styleSheet xmlns="http://schemas.openxmlformats.org/spreadsheetml/2006/main">
  <numFmts count="5">
    <numFmt numFmtId="176" formatCode="0.0000"/>
    <numFmt numFmtId="177" formatCode="_ * #,##0_ ;_ * \-#,##0_ ;_ * &quot;-&quot;_ ;_ @_ "/>
    <numFmt numFmtId="178" formatCode="_ * #,##0.00_ ;_ * \-#,##0.00_ ;_ * &quot;-&quot;??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5">
    <font>
      <sz val="10"/>
      <name val="Arial Cyr"/>
      <charset val="204"/>
    </font>
    <font>
      <sz val="10"/>
      <name val="Times New Roman"/>
      <charset val="204"/>
    </font>
    <font>
      <sz val="10"/>
      <name val="Times New Roman"/>
      <charset val="134"/>
    </font>
    <font>
      <sz val="10"/>
      <color rgb="FFFF0000"/>
      <name val="Times New Roman"/>
      <charset val="204"/>
    </font>
    <font>
      <sz val="10"/>
      <color rgb="FFFF0000"/>
      <name val="Times New Roman"/>
      <charset val="134"/>
    </font>
    <font>
      <b/>
      <sz val="11"/>
      <color rgb="FFFFFFFF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FF0000"/>
      <name val="Calibri"/>
      <charset val="0"/>
      <scheme val="minor"/>
    </font>
    <font>
      <i/>
      <sz val="11"/>
      <color rgb="FF7F7F7F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0" fontId="0" fillId="0" borderId="0"/>
    <xf numFmtId="0" fontId="11" fillId="1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/>
    <xf numFmtId="0" fontId="9" fillId="1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0" fillId="21" borderId="8" applyNumberFormat="0" applyFont="0" applyAlignment="0" applyProtection="0"/>
    <xf numFmtId="0" fontId="11" fillId="3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6" fillId="8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10" borderId="5" applyNumberFormat="0" applyFont="0" applyAlignment="0" applyProtection="0">
      <alignment vertical="center"/>
    </xf>
    <xf numFmtId="0" fontId="14" fillId="9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</cellStyleXfs>
  <cellXfs count="16">
    <xf numFmtId="0" fontId="0" fillId="0" borderId="0" xfId="7"/>
    <xf numFmtId="0" fontId="1" fillId="0" borderId="0" xfId="7" applyFont="1"/>
    <xf numFmtId="0" fontId="1" fillId="0" borderId="0" xfId="7" applyFont="1" applyAlignment="1"/>
    <xf numFmtId="0" fontId="1" fillId="0" borderId="0" xfId="7" applyFont="1" applyAlignment="1">
      <alignment horizontal="left"/>
    </xf>
    <xf numFmtId="0" fontId="1" fillId="0" borderId="0" xfId="7" applyFont="1" applyAlignment="1">
      <alignment horizontal="center" vertical="center"/>
    </xf>
    <xf numFmtId="0" fontId="1" fillId="0" borderId="0" xfId="7" applyFont="1" applyAlignment="1">
      <alignment vertical="top"/>
    </xf>
    <xf numFmtId="0" fontId="1" fillId="0" borderId="0" xfId="7" applyFont="1" applyFill="1" applyBorder="1" applyAlignment="1">
      <alignment horizontal="center" vertical="top" wrapText="1"/>
    </xf>
    <xf numFmtId="0" fontId="1" fillId="0" borderId="1" xfId="7" applyFont="1" applyBorder="1" applyAlignment="1">
      <alignment horizontal="center" vertical="center"/>
    </xf>
    <xf numFmtId="0" fontId="1" fillId="0" borderId="1" xfId="7" applyFont="1" applyBorder="1" applyAlignment="1">
      <alignment horizontal="center" vertical="center" wrapText="1"/>
    </xf>
    <xf numFmtId="0" fontId="1" fillId="0" borderId="1" xfId="7" applyFont="1" applyBorder="1" applyAlignment="1">
      <alignment horizontal="center"/>
    </xf>
    <xf numFmtId="0" fontId="2" fillId="0" borderId="1" xfId="7" applyFont="1" applyFill="1" applyBorder="1" applyAlignment="1">
      <alignment horizontal="left" vertical="center" wrapText="1"/>
    </xf>
    <xf numFmtId="0" fontId="1" fillId="2" borderId="1" xfId="7" applyFont="1" applyFill="1" applyBorder="1" applyAlignment="1">
      <alignment horizontal="center"/>
    </xf>
    <xf numFmtId="176" fontId="3" fillId="2" borderId="1" xfId="7" applyNumberFormat="1" applyFont="1" applyFill="1" applyBorder="1" applyAlignment="1">
      <alignment horizontal="center"/>
    </xf>
    <xf numFmtId="0" fontId="3" fillId="2" borderId="1" xfId="7" applyFont="1" applyFill="1" applyBorder="1" applyAlignment="1">
      <alignment horizontal="center"/>
    </xf>
    <xf numFmtId="0" fontId="3" fillId="0" borderId="1" xfId="7" applyFont="1" applyFill="1" applyBorder="1" applyAlignment="1">
      <alignment horizontal="center"/>
    </xf>
    <xf numFmtId="0" fontId="4" fillId="0" borderId="1" xfId="7" applyFont="1" applyFill="1" applyBorder="1" applyAlignment="1">
      <alignment horizontal="left" vertical="center" wrapText="1"/>
    </xf>
  </cellXfs>
  <cellStyles count="52">
    <cellStyle name="Normal" xfId="0" builtinId="0"/>
    <cellStyle name="Обычный 10" xfId="1"/>
    <cellStyle name="60% - Accent6" xfId="2" builtinId="52"/>
    <cellStyle name="40% - Accent6" xfId="3" builtinId="51"/>
    <cellStyle name="60% - Accent5" xfId="4" builtinId="48"/>
    <cellStyle name="Accent6" xfId="5" builtinId="49"/>
    <cellStyle name="40% - Accent5" xfId="6" builtinId="47"/>
    <cellStyle name="Обычный" xfId="7"/>
    <cellStyle name="20% - Accent5" xfId="8" builtinId="46"/>
    <cellStyle name="60% - Accent4" xfId="9" builtinId="44"/>
    <cellStyle name="Accent5" xfId="10" builtinId="45"/>
    <cellStyle name="40% - Accent4" xfId="11" builtinId="43"/>
    <cellStyle name="Accent4" xfId="12" builtinId="41"/>
    <cellStyle name="Linked Cell" xfId="13" builtinId="24"/>
    <cellStyle name="40% - Accent3" xfId="14" builtinId="39"/>
    <cellStyle name="Примечание 2" xfId="15"/>
    <cellStyle name="60% - Accent2" xfId="16" builtinId="36"/>
    <cellStyle name="Accent3" xfId="17" builtinId="37"/>
    <cellStyle name="40% - Accent2" xfId="18" builtinId="35"/>
    <cellStyle name="20% - Accent2" xfId="19" builtinId="34"/>
    <cellStyle name="Accent2" xfId="20" builtinId="33"/>
    <cellStyle name="40% - Accent1" xfId="21" builtinId="31"/>
    <cellStyle name="Accent1" xfId="22" builtinId="29"/>
    <cellStyle name="Comma[0]" xfId="23" builtinId="6"/>
    <cellStyle name="Neutral" xfId="24" builtinId="28"/>
    <cellStyle name="60% - Accent1" xfId="25" builtinId="32"/>
    <cellStyle name="Bad" xfId="26" builtinId="27"/>
    <cellStyle name="20% - Accent4" xfId="27" builtinId="42"/>
    <cellStyle name="Total" xfId="28" builtinId="25"/>
    <cellStyle name="Output" xfId="29" builtinId="21"/>
    <cellStyle name="Currency" xfId="30" builtinId="4"/>
    <cellStyle name="20% - Accent3" xfId="31" builtinId="38"/>
    <cellStyle name="Note" xfId="32" builtinId="10"/>
    <cellStyle name="Input" xfId="33" builtinId="20"/>
    <cellStyle name="Heading 4" xfId="34" builtinId="19"/>
    <cellStyle name="Calculation" xfId="35" builtinId="22"/>
    <cellStyle name="Good" xfId="36" builtinId="26"/>
    <cellStyle name="Heading 3" xfId="37" builtinId="18"/>
    <cellStyle name="CExplanatory Text" xfId="38" builtinId="53"/>
    <cellStyle name="60% - Accent3" xfId="39" builtinId="40"/>
    <cellStyle name="Currency[0]" xfId="40" builtinId="7"/>
    <cellStyle name="Heading 1" xfId="41" builtinId="16"/>
    <cellStyle name="20% - Accent6" xfId="42" builtinId="50"/>
    <cellStyle name="Title" xfId="43" builtinId="15"/>
    <cellStyle name="Warning Text" xfId="44" builtinId="11"/>
    <cellStyle name="20% - Accent1" xfId="45" builtinId="30"/>
    <cellStyle name="Hyperlink" xfId="46" builtinId="8"/>
    <cellStyle name="Followed Hyperlink" xfId="47" builtinId="9"/>
    <cellStyle name="Heading 2" xfId="48" builtinId="17"/>
    <cellStyle name="Comma" xfId="49" builtinId="3"/>
    <cellStyle name="Check Cell" xfId="50" builtinId="23"/>
    <cellStyle name="Percent" xfId="51" builtinId="5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221F1E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rgb="FFFF0000"/>
  </sheetPr>
  <dimension ref="A1:D129"/>
  <sheetViews>
    <sheetView tabSelected="1" workbookViewId="0">
      <selection activeCell="B18" sqref="B18"/>
    </sheetView>
  </sheetViews>
  <sheetFormatPr defaultColWidth="8.85714285714286" defaultRowHeight="12" outlineLevelCol="3"/>
  <cols>
    <col min="1" max="1" width="6.85714285714286" style="1" customWidth="1"/>
    <col min="2" max="2" width="68.2857142857143" style="1" customWidth="1"/>
    <col min="3" max="3" width="8.57142857142857" style="1" customWidth="1"/>
    <col min="4" max="4" width="8.42857142857143" style="1" customWidth="1"/>
    <col min="5" max="16384" width="8.85714285714286" style="1"/>
  </cols>
  <sheetData>
    <row r="1" spans="1:4">
      <c r="A1" s="2"/>
      <c r="B1" s="2"/>
      <c r="C1" s="2"/>
      <c r="D1" s="3"/>
    </row>
    <row r="2" spans="1:4">
      <c r="A2" s="4" t="s">
        <v>0</v>
      </c>
      <c r="B2" s="4"/>
      <c r="C2" s="4"/>
      <c r="D2" s="4"/>
    </row>
    <row r="3" spans="2:4">
      <c r="B3" s="5"/>
      <c r="C3" s="6"/>
      <c r="D3" s="6"/>
    </row>
    <row r="4" spans="2:4">
      <c r="B4" s="5"/>
      <c r="C4" s="6"/>
      <c r="D4" s="6"/>
    </row>
    <row r="5" spans="1:4">
      <c r="A5" s="7" t="s">
        <v>1</v>
      </c>
      <c r="B5" s="8" t="s">
        <v>2</v>
      </c>
      <c r="C5" s="7" t="s">
        <v>3</v>
      </c>
      <c r="D5" s="7" t="s">
        <v>4</v>
      </c>
    </row>
    <row r="6" spans="1:4">
      <c r="A6" s="9">
        <v>35</v>
      </c>
      <c r="B6" s="10" t="s">
        <v>5</v>
      </c>
      <c r="C6" s="9" t="s">
        <v>6</v>
      </c>
      <c r="D6" s="11">
        <f>254.15+6.09+5.26+1.83+5.52+5.85</f>
        <v>278.7</v>
      </c>
    </row>
    <row r="7" spans="1:4">
      <c r="A7" s="9">
        <v>36</v>
      </c>
      <c r="B7" s="10" t="s">
        <v>7</v>
      </c>
      <c r="C7" s="9" t="s">
        <v>6</v>
      </c>
      <c r="D7" s="11">
        <f>1.44+0.31+0.33+0.26</f>
        <v>2.34</v>
      </c>
    </row>
    <row r="8" spans="1:4">
      <c r="A8" s="9">
        <v>37</v>
      </c>
      <c r="B8" s="10" t="s">
        <v>8</v>
      </c>
      <c r="C8" s="9" t="s">
        <v>6</v>
      </c>
      <c r="D8" s="11">
        <f>0.2+0.3+0.15</f>
        <v>0.65</v>
      </c>
    </row>
    <row r="9" spans="1:4">
      <c r="A9" s="9">
        <v>38</v>
      </c>
      <c r="B9" s="10" t="s">
        <v>9</v>
      </c>
      <c r="C9" s="9" t="s">
        <v>10</v>
      </c>
      <c r="D9" s="11">
        <f>2.027+0.28</f>
        <v>2.307</v>
      </c>
    </row>
    <row r="10" spans="1:4">
      <c r="A10" s="9">
        <v>39</v>
      </c>
      <c r="B10" s="10" t="s">
        <v>11</v>
      </c>
      <c r="C10" s="9" t="s">
        <v>12</v>
      </c>
      <c r="D10" s="11">
        <v>573</v>
      </c>
    </row>
    <row r="11" spans="1:4">
      <c r="A11" s="9">
        <v>40</v>
      </c>
      <c r="B11" s="10" t="s">
        <v>13</v>
      </c>
      <c r="C11" s="9" t="s">
        <v>10</v>
      </c>
      <c r="D11" s="11">
        <v>0.802</v>
      </c>
    </row>
    <row r="12" spans="1:4">
      <c r="A12" s="9">
        <v>41</v>
      </c>
      <c r="B12" s="10" t="s">
        <v>14</v>
      </c>
      <c r="C12" s="9" t="s">
        <v>15</v>
      </c>
      <c r="D12" s="11">
        <v>1146</v>
      </c>
    </row>
    <row r="13" spans="1:4">
      <c r="A13" s="9">
        <v>42</v>
      </c>
      <c r="B13" s="10" t="s">
        <v>16</v>
      </c>
      <c r="C13" s="9" t="s">
        <v>17</v>
      </c>
      <c r="D13" s="12">
        <f>221.93+4.36+8.64+2.91</f>
        <v>237.84</v>
      </c>
    </row>
    <row r="14" spans="1:4">
      <c r="A14" s="9">
        <v>43</v>
      </c>
      <c r="B14" s="10" t="s">
        <v>18</v>
      </c>
      <c r="C14" s="9" t="s">
        <v>17</v>
      </c>
      <c r="D14" s="13">
        <v>254.61</v>
      </c>
    </row>
    <row r="15" spans="1:4">
      <c r="A15" s="9">
        <v>44</v>
      </c>
      <c r="B15" s="10" t="s">
        <v>19</v>
      </c>
      <c r="C15" s="9" t="s">
        <v>17</v>
      </c>
      <c r="D15" s="13">
        <v>642.82</v>
      </c>
    </row>
    <row r="16" spans="1:4">
      <c r="A16" s="9">
        <v>45</v>
      </c>
      <c r="B16" s="10" t="s">
        <v>20</v>
      </c>
      <c r="C16" s="9" t="s">
        <v>21</v>
      </c>
      <c r="D16" s="11">
        <v>38</v>
      </c>
    </row>
    <row r="17" spans="1:4">
      <c r="A17" s="9">
        <v>46</v>
      </c>
      <c r="B17" s="10" t="s">
        <v>22</v>
      </c>
      <c r="C17" s="9" t="s">
        <v>6</v>
      </c>
      <c r="D17" s="11">
        <v>23.91</v>
      </c>
    </row>
    <row r="18" spans="1:4">
      <c r="A18" s="9">
        <v>47</v>
      </c>
      <c r="B18" s="10" t="s">
        <v>23</v>
      </c>
      <c r="C18" s="9" t="s">
        <v>24</v>
      </c>
      <c r="D18" s="11">
        <v>339.05</v>
      </c>
    </row>
    <row r="19" spans="1:4">
      <c r="A19" s="9">
        <v>48</v>
      </c>
      <c r="B19" s="10" t="s">
        <v>25</v>
      </c>
      <c r="C19" s="9" t="s">
        <v>6</v>
      </c>
      <c r="D19" s="11">
        <v>7.05</v>
      </c>
    </row>
    <row r="20" spans="1:4">
      <c r="A20" s="9">
        <v>49</v>
      </c>
      <c r="B20" s="10" t="s">
        <v>26</v>
      </c>
      <c r="C20" s="9" t="s">
        <v>24</v>
      </c>
      <c r="D20" s="11">
        <v>29.38</v>
      </c>
    </row>
    <row r="21" spans="1:4">
      <c r="A21" s="9">
        <v>50</v>
      </c>
      <c r="B21" s="10" t="s">
        <v>27</v>
      </c>
      <c r="C21" s="9" t="s">
        <v>24</v>
      </c>
      <c r="D21" s="11">
        <v>47</v>
      </c>
    </row>
    <row r="22" spans="1:4">
      <c r="A22" s="9">
        <v>51</v>
      </c>
      <c r="B22" s="10" t="s">
        <v>28</v>
      </c>
      <c r="C22" s="9" t="s">
        <v>17</v>
      </c>
      <c r="D22" s="11">
        <f>130.08+44.71</f>
        <v>174.79</v>
      </c>
    </row>
    <row r="23" spans="1:4">
      <c r="A23" s="9">
        <v>52</v>
      </c>
      <c r="B23" s="10" t="s">
        <v>29</v>
      </c>
      <c r="C23" s="9" t="s">
        <v>17</v>
      </c>
      <c r="D23" s="11">
        <f>18.29+7.45</f>
        <v>25.74</v>
      </c>
    </row>
    <row r="24" spans="1:4">
      <c r="A24" s="9">
        <v>53</v>
      </c>
      <c r="B24" s="10" t="s">
        <v>30</v>
      </c>
      <c r="C24" s="9" t="s">
        <v>31</v>
      </c>
      <c r="D24" s="11">
        <v>12.5</v>
      </c>
    </row>
    <row r="25" ht="24" spans="1:4">
      <c r="A25" s="9">
        <v>54</v>
      </c>
      <c r="B25" s="10" t="s">
        <v>32</v>
      </c>
      <c r="C25" s="9" t="s">
        <v>12</v>
      </c>
      <c r="D25" s="11">
        <v>2</v>
      </c>
    </row>
    <row r="26" ht="24" spans="1:4">
      <c r="A26" s="9">
        <v>55</v>
      </c>
      <c r="B26" s="10" t="s">
        <v>33</v>
      </c>
      <c r="C26" s="9" t="s">
        <v>12</v>
      </c>
      <c r="D26" s="11">
        <v>1</v>
      </c>
    </row>
    <row r="27" spans="1:4">
      <c r="A27" s="9">
        <v>56</v>
      </c>
      <c r="B27" s="10" t="s">
        <v>34</v>
      </c>
      <c r="C27" s="9" t="s">
        <v>12</v>
      </c>
      <c r="D27" s="11">
        <f>24+20+10</f>
        <v>54</v>
      </c>
    </row>
    <row r="28" spans="1:4">
      <c r="A28" s="9">
        <v>57</v>
      </c>
      <c r="B28" s="10" t="s">
        <v>35</v>
      </c>
      <c r="C28" s="9" t="s">
        <v>36</v>
      </c>
      <c r="D28" s="11">
        <f>4+2+3+1</f>
        <v>10</v>
      </c>
    </row>
    <row r="29" spans="1:4">
      <c r="A29" s="9">
        <v>58</v>
      </c>
      <c r="B29" s="10" t="s">
        <v>37</v>
      </c>
      <c r="C29" s="9" t="s">
        <v>38</v>
      </c>
      <c r="D29" s="11">
        <v>4.5</v>
      </c>
    </row>
    <row r="30" spans="1:4">
      <c r="A30" s="9">
        <v>59</v>
      </c>
      <c r="B30" s="10" t="s">
        <v>39</v>
      </c>
      <c r="C30" s="9" t="s">
        <v>12</v>
      </c>
      <c r="D30" s="11">
        <v>6</v>
      </c>
    </row>
    <row r="31" spans="1:4">
      <c r="A31" s="9">
        <v>60</v>
      </c>
      <c r="B31" s="10" t="s">
        <v>40</v>
      </c>
      <c r="C31" s="9" t="s">
        <v>38</v>
      </c>
      <c r="D31" s="11">
        <v>13.1</v>
      </c>
    </row>
    <row r="32" spans="1:4">
      <c r="A32" s="9">
        <v>61</v>
      </c>
      <c r="B32" s="10" t="s">
        <v>41</v>
      </c>
      <c r="C32" s="9" t="s">
        <v>12</v>
      </c>
      <c r="D32" s="11">
        <v>66</v>
      </c>
    </row>
    <row r="33" spans="1:4">
      <c r="A33" s="9">
        <v>62</v>
      </c>
      <c r="B33" s="10" t="s">
        <v>42</v>
      </c>
      <c r="C33" s="9" t="s">
        <v>24</v>
      </c>
      <c r="D33" s="11">
        <v>2.21</v>
      </c>
    </row>
    <row r="34" spans="1:4">
      <c r="A34" s="9">
        <v>63</v>
      </c>
      <c r="B34" s="10" t="s">
        <v>43</v>
      </c>
      <c r="C34" s="9" t="s">
        <v>12</v>
      </c>
      <c r="D34" s="11">
        <v>4</v>
      </c>
    </row>
    <row r="35" spans="1:4">
      <c r="A35" s="9">
        <v>64</v>
      </c>
      <c r="B35" s="10" t="s">
        <v>44</v>
      </c>
      <c r="C35" s="9" t="s">
        <v>12</v>
      </c>
      <c r="D35" s="11">
        <v>8</v>
      </c>
    </row>
    <row r="36" spans="1:4">
      <c r="A36" s="9">
        <v>65</v>
      </c>
      <c r="B36" s="10" t="s">
        <v>45</v>
      </c>
      <c r="C36" s="9" t="s">
        <v>38</v>
      </c>
      <c r="D36" s="11">
        <v>13.1</v>
      </c>
    </row>
    <row r="37" spans="1:4">
      <c r="A37" s="9">
        <v>66</v>
      </c>
      <c r="B37" s="10" t="s">
        <v>46</v>
      </c>
      <c r="C37" s="9" t="s">
        <v>24</v>
      </c>
      <c r="D37" s="11">
        <f>2.3+2.59</f>
        <v>4.89</v>
      </c>
    </row>
    <row r="38" spans="1:4">
      <c r="A38" s="9">
        <v>67</v>
      </c>
      <c r="B38" s="10" t="s">
        <v>47</v>
      </c>
      <c r="C38" s="9" t="s">
        <v>12</v>
      </c>
      <c r="D38" s="14">
        <f>108+539</f>
        <v>647</v>
      </c>
    </row>
    <row r="39" ht="36" spans="1:4">
      <c r="A39" s="9">
        <v>68</v>
      </c>
      <c r="B39" s="10" t="s">
        <v>48</v>
      </c>
      <c r="C39" s="9" t="s">
        <v>12</v>
      </c>
      <c r="D39" s="11">
        <v>2</v>
      </c>
    </row>
    <row r="40" ht="36" spans="1:4">
      <c r="A40" s="9">
        <v>69</v>
      </c>
      <c r="B40" s="10" t="s">
        <v>49</v>
      </c>
      <c r="C40" s="9" t="s">
        <v>12</v>
      </c>
      <c r="D40" s="11">
        <v>1</v>
      </c>
    </row>
    <row r="41" spans="1:4">
      <c r="A41" s="9">
        <v>70</v>
      </c>
      <c r="B41" s="10" t="s">
        <v>50</v>
      </c>
      <c r="C41" s="9" t="s">
        <v>38</v>
      </c>
      <c r="D41" s="11">
        <v>12.24</v>
      </c>
    </row>
    <row r="42" spans="1:4">
      <c r="A42" s="9">
        <v>71</v>
      </c>
      <c r="B42" s="10" t="s">
        <v>51</v>
      </c>
      <c r="C42" s="9" t="s">
        <v>38</v>
      </c>
      <c r="D42" s="11">
        <f>36.4+5.6+26</f>
        <v>68</v>
      </c>
    </row>
    <row r="43" spans="1:4">
      <c r="A43" s="9">
        <v>72</v>
      </c>
      <c r="B43" s="10" t="s">
        <v>52</v>
      </c>
      <c r="C43" s="9" t="s">
        <v>38</v>
      </c>
      <c r="D43" s="11">
        <v>104</v>
      </c>
    </row>
    <row r="44" spans="1:4">
      <c r="A44" s="9">
        <v>73</v>
      </c>
      <c r="B44" s="10" t="s">
        <v>53</v>
      </c>
      <c r="C44" s="9" t="s">
        <v>12</v>
      </c>
      <c r="D44" s="11">
        <v>37</v>
      </c>
    </row>
    <row r="45" spans="1:4">
      <c r="A45" s="9">
        <v>74</v>
      </c>
      <c r="B45" s="10" t="s">
        <v>54</v>
      </c>
      <c r="C45" s="9" t="s">
        <v>24</v>
      </c>
      <c r="D45" s="11">
        <f>52+16+20</f>
        <v>88</v>
      </c>
    </row>
    <row r="46" spans="1:4">
      <c r="A46" s="9">
        <v>75</v>
      </c>
      <c r="B46" s="10" t="s">
        <v>55</v>
      </c>
      <c r="C46" s="9" t="s">
        <v>38</v>
      </c>
      <c r="D46" s="11">
        <f>39+12+22</f>
        <v>73</v>
      </c>
    </row>
    <row r="47" spans="1:4">
      <c r="A47" s="9">
        <v>76</v>
      </c>
      <c r="B47" s="10" t="s">
        <v>56</v>
      </c>
      <c r="C47" s="9" t="s">
        <v>12</v>
      </c>
      <c r="D47" s="14">
        <f>1640+120</f>
        <v>1760</v>
      </c>
    </row>
    <row r="48" spans="1:4">
      <c r="A48" s="9">
        <v>77</v>
      </c>
      <c r="B48" s="10" t="s">
        <v>57</v>
      </c>
      <c r="C48" s="9" t="s">
        <v>12</v>
      </c>
      <c r="D48" s="11"/>
    </row>
    <row r="49" spans="1:4">
      <c r="A49" s="9">
        <v>78</v>
      </c>
      <c r="B49" s="10" t="s">
        <v>58</v>
      </c>
      <c r="C49" s="9" t="s">
        <v>12</v>
      </c>
      <c r="D49" s="14">
        <f>224+20</f>
        <v>244</v>
      </c>
    </row>
    <row r="50" spans="1:4">
      <c r="A50" s="9">
        <v>79</v>
      </c>
      <c r="B50" s="10" t="s">
        <v>59</v>
      </c>
      <c r="C50" s="9" t="s">
        <v>17</v>
      </c>
      <c r="D50" s="11">
        <f>2.548+0.392+1.82</f>
        <v>4.76</v>
      </c>
    </row>
    <row r="51" ht="24" spans="1:4">
      <c r="A51" s="9">
        <v>80</v>
      </c>
      <c r="B51" s="10" t="s">
        <v>60</v>
      </c>
      <c r="C51" s="9" t="s">
        <v>17</v>
      </c>
      <c r="D51" s="11">
        <f>98.5+14.54+18.53</f>
        <v>131.57</v>
      </c>
    </row>
    <row r="52" spans="1:4">
      <c r="A52" s="9">
        <v>81</v>
      </c>
      <c r="B52" s="10" t="s">
        <v>61</v>
      </c>
      <c r="C52" s="9" t="s">
        <v>24</v>
      </c>
      <c r="D52" s="11">
        <f>4.35+0.82</f>
        <v>5.17</v>
      </c>
    </row>
    <row r="53" spans="1:4">
      <c r="A53" s="9">
        <v>82</v>
      </c>
      <c r="B53" s="10" t="s">
        <v>62</v>
      </c>
      <c r="C53" s="9" t="s">
        <v>17</v>
      </c>
      <c r="D53" s="11">
        <f>31.104+5.85</f>
        <v>36.954</v>
      </c>
    </row>
    <row r="54" spans="1:4">
      <c r="A54" s="9">
        <v>83</v>
      </c>
      <c r="B54" s="10" t="s">
        <v>63</v>
      </c>
      <c r="C54" s="9" t="s">
        <v>17</v>
      </c>
      <c r="D54" s="11">
        <f>3.11+0.59</f>
        <v>3.7</v>
      </c>
    </row>
    <row r="55" spans="1:4">
      <c r="A55" s="9">
        <v>84</v>
      </c>
      <c r="B55" s="10" t="s">
        <v>64</v>
      </c>
      <c r="C55" s="9" t="s">
        <v>6</v>
      </c>
      <c r="D55" s="11">
        <f>10.37+1.95</f>
        <v>12.32</v>
      </c>
    </row>
    <row r="56" spans="1:4">
      <c r="A56" s="9">
        <v>85</v>
      </c>
      <c r="B56" s="10" t="s">
        <v>65</v>
      </c>
      <c r="C56" s="9" t="s">
        <v>38</v>
      </c>
      <c r="D56" s="11">
        <f>16+40</f>
        <v>56</v>
      </c>
    </row>
    <row r="57" spans="1:4">
      <c r="A57" s="9">
        <v>86</v>
      </c>
      <c r="B57" s="10" t="s">
        <v>66</v>
      </c>
      <c r="C57" s="9" t="s">
        <v>12</v>
      </c>
      <c r="D57" s="11">
        <f>34+34</f>
        <v>68</v>
      </c>
    </row>
    <row r="58" spans="1:4">
      <c r="A58" s="9">
        <v>87</v>
      </c>
      <c r="B58" s="10" t="s">
        <v>67</v>
      </c>
      <c r="C58" s="9" t="s">
        <v>6</v>
      </c>
      <c r="D58" s="11">
        <v>0.8</v>
      </c>
    </row>
    <row r="59" spans="1:4">
      <c r="A59" s="9">
        <v>88</v>
      </c>
      <c r="B59" s="10" t="s">
        <v>68</v>
      </c>
      <c r="C59" s="9" t="s">
        <v>12</v>
      </c>
      <c r="D59" s="11">
        <v>1</v>
      </c>
    </row>
    <row r="60" spans="1:4">
      <c r="A60" s="9">
        <v>89</v>
      </c>
      <c r="B60" s="10" t="s">
        <v>69</v>
      </c>
      <c r="C60" s="9" t="s">
        <v>24</v>
      </c>
      <c r="D60" s="11">
        <v>19.044</v>
      </c>
    </row>
    <row r="61" spans="1:4">
      <c r="A61" s="9">
        <v>90</v>
      </c>
      <c r="B61" s="10" t="s">
        <v>70</v>
      </c>
      <c r="C61" s="9" t="s">
        <v>12</v>
      </c>
      <c r="D61" s="11">
        <v>1</v>
      </c>
    </row>
    <row r="62" spans="1:4">
      <c r="A62" s="9">
        <v>91</v>
      </c>
      <c r="B62" s="10" t="s">
        <v>71</v>
      </c>
      <c r="C62" s="9" t="s">
        <v>12</v>
      </c>
      <c r="D62" s="11">
        <v>2</v>
      </c>
    </row>
    <row r="63" spans="1:4">
      <c r="A63" s="9">
        <v>92</v>
      </c>
      <c r="B63" s="10" t="s">
        <v>72</v>
      </c>
      <c r="C63" s="9" t="s">
        <v>12</v>
      </c>
      <c r="D63" s="11">
        <v>1</v>
      </c>
    </row>
    <row r="64" spans="1:4">
      <c r="A64" s="9">
        <v>93</v>
      </c>
      <c r="B64" s="10" t="s">
        <v>73</v>
      </c>
      <c r="C64" s="9" t="s">
        <v>36</v>
      </c>
      <c r="D64" s="11">
        <v>1</v>
      </c>
    </row>
    <row r="65" spans="1:4">
      <c r="A65" s="9">
        <v>94</v>
      </c>
      <c r="B65" s="10" t="s">
        <v>74</v>
      </c>
      <c r="C65" s="9" t="s">
        <v>12</v>
      </c>
      <c r="D65" s="11">
        <v>10</v>
      </c>
    </row>
    <row r="66" spans="1:4">
      <c r="A66" s="9">
        <v>95</v>
      </c>
      <c r="B66" s="10" t="s">
        <v>75</v>
      </c>
      <c r="C66" s="9" t="s">
        <v>12</v>
      </c>
      <c r="D66" s="11">
        <v>10</v>
      </c>
    </row>
    <row r="67" spans="1:4">
      <c r="A67" s="9">
        <v>96</v>
      </c>
      <c r="B67" s="10" t="s">
        <v>76</v>
      </c>
      <c r="C67" s="9" t="s">
        <v>12</v>
      </c>
      <c r="D67" s="11">
        <v>3</v>
      </c>
    </row>
    <row r="68" spans="1:4">
      <c r="A68" s="9">
        <v>97</v>
      </c>
      <c r="B68" s="10" t="s">
        <v>77</v>
      </c>
      <c r="C68" s="9" t="s">
        <v>12</v>
      </c>
      <c r="D68" s="11">
        <v>10</v>
      </c>
    </row>
    <row r="69" spans="1:4">
      <c r="A69" s="9">
        <v>98</v>
      </c>
      <c r="B69" s="10" t="s">
        <v>78</v>
      </c>
      <c r="C69" s="9" t="s">
        <v>12</v>
      </c>
      <c r="D69" s="11">
        <v>1</v>
      </c>
    </row>
    <row r="70" spans="1:4">
      <c r="A70" s="9">
        <v>99</v>
      </c>
      <c r="B70" s="10" t="s">
        <v>79</v>
      </c>
      <c r="C70" s="9" t="s">
        <v>12</v>
      </c>
      <c r="D70" s="11">
        <v>1</v>
      </c>
    </row>
    <row r="71" spans="1:4">
      <c r="A71" s="9">
        <v>100</v>
      </c>
      <c r="B71" s="10" t="s">
        <v>80</v>
      </c>
      <c r="C71" s="9" t="s">
        <v>12</v>
      </c>
      <c r="D71" s="11">
        <v>1</v>
      </c>
    </row>
    <row r="72" spans="1:4">
      <c r="A72" s="9">
        <v>101</v>
      </c>
      <c r="B72" s="10" t="s">
        <v>81</v>
      </c>
      <c r="C72" s="9" t="s">
        <v>38</v>
      </c>
      <c r="D72" s="11">
        <v>2</v>
      </c>
    </row>
    <row r="73" spans="1:4">
      <c r="A73" s="9">
        <v>102</v>
      </c>
      <c r="B73" s="10" t="s">
        <v>82</v>
      </c>
      <c r="C73" s="9" t="s">
        <v>12</v>
      </c>
      <c r="D73" s="11">
        <v>2</v>
      </c>
    </row>
    <row r="74" spans="1:4">
      <c r="A74" s="9">
        <v>103</v>
      </c>
      <c r="B74" s="10" t="s">
        <v>83</v>
      </c>
      <c r="C74" s="9" t="s">
        <v>12</v>
      </c>
      <c r="D74" s="11">
        <v>1</v>
      </c>
    </row>
    <row r="75" spans="1:4">
      <c r="A75" s="9">
        <v>104</v>
      </c>
      <c r="B75" s="10" t="s">
        <v>84</v>
      </c>
      <c r="C75" s="9" t="s">
        <v>12</v>
      </c>
      <c r="D75" s="11">
        <v>4</v>
      </c>
    </row>
    <row r="76" spans="1:4">
      <c r="A76" s="9">
        <v>105</v>
      </c>
      <c r="B76" s="10" t="s">
        <v>85</v>
      </c>
      <c r="C76" s="9" t="s">
        <v>12</v>
      </c>
      <c r="D76" s="11">
        <v>1</v>
      </c>
    </row>
    <row r="77" spans="1:4">
      <c r="A77" s="9">
        <v>106</v>
      </c>
      <c r="B77" s="10" t="s">
        <v>86</v>
      </c>
      <c r="C77" s="9" t="s">
        <v>12</v>
      </c>
      <c r="D77" s="11">
        <v>2</v>
      </c>
    </row>
    <row r="78" spans="1:4">
      <c r="A78" s="9">
        <v>107</v>
      </c>
      <c r="B78" s="10" t="s">
        <v>87</v>
      </c>
      <c r="C78" s="9" t="s">
        <v>17</v>
      </c>
      <c r="D78" s="14">
        <f>0.01+0.01</f>
        <v>0.02</v>
      </c>
    </row>
    <row r="79" spans="1:4">
      <c r="A79" s="9">
        <v>108</v>
      </c>
      <c r="B79" s="10" t="s">
        <v>88</v>
      </c>
      <c r="C79" s="9" t="s">
        <v>12</v>
      </c>
      <c r="D79" s="11">
        <v>1</v>
      </c>
    </row>
    <row r="80" spans="1:4">
      <c r="A80" s="9">
        <v>109</v>
      </c>
      <c r="B80" s="10" t="s">
        <v>89</v>
      </c>
      <c r="C80" s="9" t="s">
        <v>12</v>
      </c>
      <c r="D80" s="11">
        <v>1</v>
      </c>
    </row>
    <row r="81" spans="1:4">
      <c r="A81" s="9">
        <v>110</v>
      </c>
      <c r="B81" s="10" t="s">
        <v>90</v>
      </c>
      <c r="C81" s="9" t="s">
        <v>91</v>
      </c>
      <c r="D81" s="11">
        <v>1</v>
      </c>
    </row>
    <row r="82" spans="1:4">
      <c r="A82" s="9">
        <v>111</v>
      </c>
      <c r="B82" s="10" t="s">
        <v>92</v>
      </c>
      <c r="C82" s="9" t="s">
        <v>12</v>
      </c>
      <c r="D82" s="11">
        <v>1</v>
      </c>
    </row>
    <row r="83" spans="1:4">
      <c r="A83" s="9">
        <v>112</v>
      </c>
      <c r="B83" s="10" t="s">
        <v>93</v>
      </c>
      <c r="C83" s="9" t="s">
        <v>12</v>
      </c>
      <c r="D83" s="11">
        <v>1</v>
      </c>
    </row>
    <row r="84" spans="1:4">
      <c r="A84" s="9">
        <v>113</v>
      </c>
      <c r="B84" s="10" t="s">
        <v>94</v>
      </c>
      <c r="C84" s="9" t="s">
        <v>12</v>
      </c>
      <c r="D84" s="11">
        <v>2</v>
      </c>
    </row>
    <row r="85" spans="1:4">
      <c r="A85" s="9">
        <v>114</v>
      </c>
      <c r="B85" s="10" t="s">
        <v>95</v>
      </c>
      <c r="C85" s="9" t="s">
        <v>12</v>
      </c>
      <c r="D85" s="11">
        <v>1</v>
      </c>
    </row>
    <row r="86" spans="1:4">
      <c r="A86" s="9">
        <v>115</v>
      </c>
      <c r="B86" s="15" t="s">
        <v>96</v>
      </c>
      <c r="C86" s="9" t="s">
        <v>12</v>
      </c>
      <c r="D86" s="11">
        <v>1</v>
      </c>
    </row>
    <row r="87" spans="1:4">
      <c r="A87" s="9">
        <v>116</v>
      </c>
      <c r="B87" s="10" t="s">
        <v>97</v>
      </c>
      <c r="C87" s="9" t="s">
        <v>12</v>
      </c>
      <c r="D87" s="11">
        <v>2</v>
      </c>
    </row>
    <row r="88" spans="1:4">
      <c r="A88" s="9">
        <v>117</v>
      </c>
      <c r="B88" s="10" t="s">
        <v>98</v>
      </c>
      <c r="C88" s="9" t="s">
        <v>12</v>
      </c>
      <c r="D88" s="11">
        <v>1</v>
      </c>
    </row>
    <row r="89" spans="1:4">
      <c r="A89" s="9">
        <v>118</v>
      </c>
      <c r="B89" s="10" t="s">
        <v>99</v>
      </c>
      <c r="C89" s="9" t="s">
        <v>12</v>
      </c>
      <c r="D89" s="11">
        <v>5</v>
      </c>
    </row>
    <row r="90" spans="1:4">
      <c r="A90" s="9">
        <v>119</v>
      </c>
      <c r="B90" s="10" t="s">
        <v>100</v>
      </c>
      <c r="C90" s="9" t="s">
        <v>12</v>
      </c>
      <c r="D90" s="11">
        <v>10</v>
      </c>
    </row>
    <row r="91" spans="1:4">
      <c r="A91" s="9">
        <v>120</v>
      </c>
      <c r="B91" s="10" t="s">
        <v>101</v>
      </c>
      <c r="C91" s="9" t="s">
        <v>10</v>
      </c>
      <c r="D91" s="11">
        <v>0.027</v>
      </c>
    </row>
    <row r="92" ht="24" spans="1:4">
      <c r="A92" s="9">
        <v>121</v>
      </c>
      <c r="B92" s="10" t="s">
        <v>102</v>
      </c>
      <c r="C92" s="9" t="s">
        <v>17</v>
      </c>
      <c r="D92" s="13">
        <f>0.08+0.01+0.01+0.13+0.1+0.03</f>
        <v>0.36</v>
      </c>
    </row>
    <row r="93" spans="1:4">
      <c r="A93" s="9">
        <v>122</v>
      </c>
      <c r="B93" s="10" t="s">
        <v>103</v>
      </c>
      <c r="C93" s="9" t="s">
        <v>12</v>
      </c>
      <c r="D93" s="11">
        <v>7</v>
      </c>
    </row>
    <row r="94" spans="1:4">
      <c r="A94" s="9">
        <v>123</v>
      </c>
      <c r="B94" s="10" t="s">
        <v>104</v>
      </c>
      <c r="C94" s="9" t="s">
        <v>12</v>
      </c>
      <c r="D94" s="11">
        <v>3</v>
      </c>
    </row>
    <row r="95" spans="1:4">
      <c r="A95" s="9">
        <v>124</v>
      </c>
      <c r="B95" s="10" t="s">
        <v>105</v>
      </c>
      <c r="C95" s="9" t="s">
        <v>12</v>
      </c>
      <c r="D95" s="11">
        <f>3+9</f>
        <v>12</v>
      </c>
    </row>
    <row r="96" spans="1:4">
      <c r="A96" s="9">
        <v>125</v>
      </c>
      <c r="B96" s="10" t="s">
        <v>106</v>
      </c>
      <c r="C96" s="9" t="s">
        <v>12</v>
      </c>
      <c r="D96" s="11">
        <f>6+2+18+16+16+8</f>
        <v>66</v>
      </c>
    </row>
    <row r="97" spans="1:4">
      <c r="A97" s="9">
        <v>126</v>
      </c>
      <c r="B97" s="10" t="s">
        <v>107</v>
      </c>
      <c r="C97" s="9" t="s">
        <v>12</v>
      </c>
      <c r="D97" s="11">
        <v>1</v>
      </c>
    </row>
    <row r="98" spans="1:4">
      <c r="A98" s="9">
        <v>127</v>
      </c>
      <c r="B98" s="10" t="s">
        <v>108</v>
      </c>
      <c r="C98" s="9" t="s">
        <v>12</v>
      </c>
      <c r="D98" s="11">
        <f>2+12+4</f>
        <v>18</v>
      </c>
    </row>
    <row r="99" spans="1:4">
      <c r="A99" s="9">
        <v>128</v>
      </c>
      <c r="B99" s="10" t="s">
        <v>109</v>
      </c>
      <c r="C99" s="9" t="s">
        <v>12</v>
      </c>
      <c r="D99" s="11">
        <v>1</v>
      </c>
    </row>
    <row r="100" spans="1:4">
      <c r="A100" s="9">
        <v>129</v>
      </c>
      <c r="B100" s="10" t="s">
        <v>110</v>
      </c>
      <c r="C100" s="9" t="s">
        <v>12</v>
      </c>
      <c r="D100" s="11">
        <v>9</v>
      </c>
    </row>
    <row r="101" spans="1:4">
      <c r="A101" s="9">
        <v>130</v>
      </c>
      <c r="B101" s="10" t="s">
        <v>111</v>
      </c>
      <c r="C101" s="9" t="s">
        <v>38</v>
      </c>
      <c r="D101" s="11">
        <v>60</v>
      </c>
    </row>
    <row r="102" spans="1:4">
      <c r="A102" s="9">
        <v>131</v>
      </c>
      <c r="B102" s="10" t="s">
        <v>112</v>
      </c>
      <c r="C102" s="9" t="s">
        <v>12</v>
      </c>
      <c r="D102" s="11">
        <v>4</v>
      </c>
    </row>
    <row r="103" spans="1:4">
      <c r="A103" s="9">
        <v>132</v>
      </c>
      <c r="B103" s="10" t="s">
        <v>113</v>
      </c>
      <c r="C103" s="9" t="s">
        <v>12</v>
      </c>
      <c r="D103" s="11">
        <v>6</v>
      </c>
    </row>
    <row r="104" spans="1:4">
      <c r="A104" s="9">
        <v>133</v>
      </c>
      <c r="B104" s="10" t="s">
        <v>114</v>
      </c>
      <c r="C104" s="9" t="s">
        <v>38</v>
      </c>
      <c r="D104" s="11">
        <v>60</v>
      </c>
    </row>
    <row r="105" spans="1:4">
      <c r="A105" s="9">
        <v>134</v>
      </c>
      <c r="B105" s="10" t="s">
        <v>115</v>
      </c>
      <c r="C105" s="9" t="s">
        <v>12</v>
      </c>
      <c r="D105" s="11">
        <v>2</v>
      </c>
    </row>
    <row r="106" spans="1:4">
      <c r="A106" s="9">
        <v>135</v>
      </c>
      <c r="B106" s="10" t="s">
        <v>116</v>
      </c>
      <c r="C106" s="9" t="s">
        <v>12</v>
      </c>
      <c r="D106" s="11">
        <v>3</v>
      </c>
    </row>
    <row r="107" spans="1:4">
      <c r="A107" s="9">
        <v>136</v>
      </c>
      <c r="B107" s="10" t="s">
        <v>117</v>
      </c>
      <c r="C107" s="9" t="s">
        <v>12</v>
      </c>
      <c r="D107" s="11">
        <f>8+1</f>
        <v>9</v>
      </c>
    </row>
    <row r="108" spans="1:4">
      <c r="A108" s="9">
        <v>137</v>
      </c>
      <c r="B108" s="10" t="s">
        <v>118</v>
      </c>
      <c r="C108" s="9" t="s">
        <v>12</v>
      </c>
      <c r="D108" s="11">
        <v>35</v>
      </c>
    </row>
    <row r="109" spans="1:4">
      <c r="A109" s="9">
        <v>138</v>
      </c>
      <c r="B109" s="10" t="s">
        <v>119</v>
      </c>
      <c r="C109" s="9" t="s">
        <v>12</v>
      </c>
      <c r="D109" s="11">
        <v>4</v>
      </c>
    </row>
    <row r="110" spans="1:4">
      <c r="A110" s="9">
        <v>139</v>
      </c>
      <c r="B110" s="10" t="s">
        <v>120</v>
      </c>
      <c r="C110" s="9" t="s">
        <v>12</v>
      </c>
      <c r="D110" s="11">
        <v>1</v>
      </c>
    </row>
    <row r="111" spans="1:4">
      <c r="A111" s="9">
        <v>140</v>
      </c>
      <c r="B111" s="10" t="s">
        <v>121</v>
      </c>
      <c r="C111" s="9" t="s">
        <v>12</v>
      </c>
      <c r="D111" s="11">
        <v>5</v>
      </c>
    </row>
    <row r="112" spans="1:4">
      <c r="A112" s="9">
        <v>141</v>
      </c>
      <c r="B112" s="10" t="s">
        <v>122</v>
      </c>
      <c r="C112" s="9" t="s">
        <v>6</v>
      </c>
      <c r="D112" s="11">
        <f>5+10+5.5+10</f>
        <v>30.5</v>
      </c>
    </row>
    <row r="113" spans="1:4">
      <c r="A113" s="9">
        <v>142</v>
      </c>
      <c r="B113" s="10" t="s">
        <v>123</v>
      </c>
      <c r="C113" s="9" t="s">
        <v>38</v>
      </c>
      <c r="D113" s="11">
        <v>105</v>
      </c>
    </row>
    <row r="114" spans="1:4">
      <c r="A114" s="9">
        <v>143</v>
      </c>
      <c r="B114" s="10" t="s">
        <v>124</v>
      </c>
      <c r="C114" s="9" t="s">
        <v>6</v>
      </c>
      <c r="D114" s="11">
        <f>5+5.5</f>
        <v>10.5</v>
      </c>
    </row>
    <row r="115" spans="1:4">
      <c r="A115" s="9">
        <v>144</v>
      </c>
      <c r="B115" s="10" t="s">
        <v>125</v>
      </c>
      <c r="C115" s="9" t="s">
        <v>38</v>
      </c>
      <c r="D115" s="13">
        <v>115</v>
      </c>
    </row>
    <row r="116" spans="1:4">
      <c r="A116" s="9">
        <v>145</v>
      </c>
      <c r="B116" s="10" t="s">
        <v>126</v>
      </c>
      <c r="C116" s="9" t="s">
        <v>12</v>
      </c>
      <c r="D116" s="14">
        <f>2+1</f>
        <v>3</v>
      </c>
    </row>
    <row r="117" spans="1:4">
      <c r="A117" s="9">
        <v>146</v>
      </c>
      <c r="B117" s="10" t="s">
        <v>127</v>
      </c>
      <c r="C117" s="9" t="s">
        <v>12</v>
      </c>
      <c r="D117" s="11">
        <v>1</v>
      </c>
    </row>
    <row r="118" spans="1:4">
      <c r="A118" s="9">
        <v>147</v>
      </c>
      <c r="B118" s="10" t="s">
        <v>128</v>
      </c>
      <c r="C118" s="9" t="s">
        <v>12</v>
      </c>
      <c r="D118" s="14">
        <f>1+1+1</f>
        <v>3</v>
      </c>
    </row>
    <row r="119" spans="1:4">
      <c r="A119" s="9">
        <v>148</v>
      </c>
      <c r="B119" s="10" t="s">
        <v>129</v>
      </c>
      <c r="C119" s="9" t="s">
        <v>12</v>
      </c>
      <c r="D119" s="11">
        <v>29</v>
      </c>
    </row>
    <row r="120" spans="1:4">
      <c r="A120" s="9">
        <v>149</v>
      </c>
      <c r="B120" s="10" t="s">
        <v>130</v>
      </c>
      <c r="C120" s="9" t="s">
        <v>12</v>
      </c>
      <c r="D120" s="11">
        <v>28</v>
      </c>
    </row>
    <row r="121" spans="1:4">
      <c r="A121" s="9">
        <v>150</v>
      </c>
      <c r="B121" s="10" t="s">
        <v>131</v>
      </c>
      <c r="C121" s="9" t="s">
        <v>12</v>
      </c>
      <c r="D121" s="11">
        <v>6</v>
      </c>
    </row>
    <row r="122" spans="1:4">
      <c r="A122" s="9">
        <v>151</v>
      </c>
      <c r="B122" s="10" t="s">
        <v>132</v>
      </c>
      <c r="C122" s="9" t="s">
        <v>12</v>
      </c>
      <c r="D122" s="11">
        <v>1</v>
      </c>
    </row>
    <row r="123" spans="1:4">
      <c r="A123" s="9">
        <v>152</v>
      </c>
      <c r="B123" s="10" t="s">
        <v>133</v>
      </c>
      <c r="C123" s="9" t="s">
        <v>12</v>
      </c>
      <c r="D123" s="11">
        <v>1</v>
      </c>
    </row>
    <row r="124" spans="1:4">
      <c r="A124" s="9">
        <v>153</v>
      </c>
      <c r="B124" s="10" t="s">
        <v>134</v>
      </c>
      <c r="C124" s="9" t="s">
        <v>12</v>
      </c>
      <c r="D124" s="11">
        <v>1</v>
      </c>
    </row>
    <row r="125" spans="1:4">
      <c r="A125" s="9">
        <v>154</v>
      </c>
      <c r="B125" s="10" t="s">
        <v>135</v>
      </c>
      <c r="C125" s="9" t="s">
        <v>12</v>
      </c>
      <c r="D125" s="11">
        <v>1</v>
      </c>
    </row>
    <row r="126" spans="1:4">
      <c r="A126" s="9">
        <v>155</v>
      </c>
      <c r="B126" s="10" t="s">
        <v>136</v>
      </c>
      <c r="C126" s="9" t="s">
        <v>12</v>
      </c>
      <c r="D126" s="11">
        <v>1</v>
      </c>
    </row>
    <row r="127" spans="1:4">
      <c r="A127" s="9">
        <v>156</v>
      </c>
      <c r="B127" s="10" t="s">
        <v>137</v>
      </c>
      <c r="C127" s="9" t="s">
        <v>12</v>
      </c>
      <c r="D127" s="11">
        <v>1</v>
      </c>
    </row>
    <row r="128" spans="1:4">
      <c r="A128" s="9">
        <v>157</v>
      </c>
      <c r="B128" s="10" t="s">
        <v>138</v>
      </c>
      <c r="C128" s="9" t="s">
        <v>38</v>
      </c>
      <c r="D128" s="11">
        <v>10</v>
      </c>
    </row>
    <row r="129" spans="1:4">
      <c r="A129" s="9">
        <v>158</v>
      </c>
      <c r="B129" s="10" t="s">
        <v>139</v>
      </c>
      <c r="C129" s="9" t="s">
        <v>12</v>
      </c>
      <c r="D129" s="11">
        <v>1</v>
      </c>
    </row>
  </sheetData>
  <mergeCells count="2">
    <mergeCell ref="A2:D2"/>
    <mergeCell ref="C3:D3"/>
  </mergeCells>
  <pageMargins left="0.16875" right="0.16875" top="0.238888888888889" bottom="0.2" header="0.16875" footer="0.159027777777778"/>
  <pageSetup paperSize="9" scale="8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Rusal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протокол для подписания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Kunchevskaya Yuliya</dc:creator>
  <cp:lastModifiedBy>Мащенкова Юлия Валерьевна</cp:lastModifiedBy>
  <dcterms:created xsi:type="dcterms:W3CDTF">2017-07-10T21:21:00Z</dcterms:created>
  <dcterms:modified xsi:type="dcterms:W3CDTF">2017-08-23T12:33:07Z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1033-10.1.0.5672</vt:lpwstr>
  </property>
</Properties>
</file>