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8800" windowHeight="12300"/>
  </bookViews>
  <sheets>
    <sheet name="Лот 1 куст" sheetId="1" r:id="rId1"/>
  </sheets>
  <externalReferences>
    <externalReference r:id="rId2"/>
    <externalReference r:id="rId3"/>
  </externalReferences>
  <definedNames>
    <definedName name="_xlnm.Print_Area" localSheetId="0">'Лот 1 куст'!$A$1:$AS$73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L14" i="1"/>
  <c r="L32" i="1"/>
  <c r="L40" i="1"/>
  <c r="AN28" i="1"/>
  <c r="AO28" i="1"/>
  <c r="AO27" i="1"/>
  <c r="T32" i="1"/>
  <c r="U32" i="1"/>
  <c r="Z32" i="1"/>
  <c r="AN32" i="1"/>
  <c r="AO32" i="1"/>
  <c r="AO29" i="1"/>
  <c r="L44" i="1"/>
  <c r="AM44" i="1"/>
  <c r="Z44" i="1"/>
  <c r="AN44" i="1"/>
  <c r="AO44" i="1"/>
  <c r="AO33" i="1"/>
  <c r="T46" i="1"/>
  <c r="U46" i="1"/>
  <c r="Z46" i="1"/>
  <c r="AN46" i="1"/>
  <c r="AO46" i="1"/>
  <c r="AO45" i="1"/>
  <c r="AN35" i="1"/>
  <c r="AO35" i="1"/>
  <c r="AO47" i="1"/>
  <c r="T49" i="1"/>
  <c r="U49" i="1"/>
  <c r="Z49" i="1"/>
  <c r="AN49" i="1"/>
  <c r="AO49" i="1"/>
  <c r="AO48" i="1"/>
  <c r="U31" i="1"/>
  <c r="AN31" i="1"/>
  <c r="AO31" i="1"/>
  <c r="AO50" i="1"/>
  <c r="T38" i="1"/>
  <c r="U38" i="1"/>
  <c r="Z38" i="1"/>
  <c r="AN38" i="1"/>
  <c r="AO38" i="1"/>
  <c r="T62" i="1"/>
  <c r="U62" i="1"/>
  <c r="Z62" i="1"/>
  <c r="AN62" i="1"/>
  <c r="AO62" i="1"/>
  <c r="T40" i="1"/>
  <c r="U40" i="1"/>
  <c r="Z40" i="1"/>
  <c r="AN40" i="1"/>
  <c r="AO40" i="1"/>
  <c r="AN52" i="1"/>
  <c r="AO52" i="1"/>
  <c r="AO51" i="1"/>
  <c r="AN42" i="1"/>
  <c r="AO42" i="1"/>
  <c r="AO53" i="1"/>
  <c r="L58" i="1"/>
  <c r="T58" i="1"/>
  <c r="U58" i="1"/>
  <c r="Z58" i="1"/>
  <c r="AN58" i="1"/>
  <c r="AO58" i="1"/>
  <c r="T56" i="1"/>
  <c r="U56" i="1"/>
  <c r="Z56" i="1"/>
  <c r="AN56" i="1"/>
  <c r="AO56" i="1"/>
  <c r="AO55" i="1"/>
  <c r="L59" i="1"/>
  <c r="AN59" i="1"/>
  <c r="AO59" i="1"/>
  <c r="AO57" i="1"/>
  <c r="AO60" i="1"/>
  <c r="T34" i="1"/>
  <c r="U34" i="1"/>
  <c r="Z34" i="1"/>
  <c r="AN34" i="1"/>
  <c r="AO34" i="1"/>
  <c r="AO61" i="1"/>
  <c r="T64" i="1"/>
  <c r="U64" i="1"/>
  <c r="Z64" i="1"/>
  <c r="AN64" i="1"/>
  <c r="AO64" i="1"/>
  <c r="AO63" i="1"/>
  <c r="AO65" i="1"/>
  <c r="AM67" i="1"/>
  <c r="Z67" i="1"/>
  <c r="AN67" i="1"/>
  <c r="AO67" i="1"/>
  <c r="AO66" i="1"/>
  <c r="T69" i="1"/>
  <c r="U69" i="1"/>
  <c r="Z69" i="1"/>
  <c r="AN69" i="1"/>
  <c r="AO69" i="1"/>
  <c r="AO68" i="1"/>
  <c r="T71" i="1"/>
  <c r="U71" i="1"/>
  <c r="Z71" i="1"/>
  <c r="AN71" i="1"/>
  <c r="AO71" i="1"/>
  <c r="AO70" i="1"/>
  <c r="AM18" i="1"/>
  <c r="Z18" i="1"/>
  <c r="AN18" i="1"/>
  <c r="AO18" i="1"/>
  <c r="AO17" i="1"/>
  <c r="AM20" i="1"/>
  <c r="Z20" i="1"/>
  <c r="AN20" i="1"/>
  <c r="AO20" i="1"/>
  <c r="AO19" i="1"/>
  <c r="AM22" i="1"/>
  <c r="Z22" i="1"/>
  <c r="AN22" i="1"/>
  <c r="AO22" i="1"/>
  <c r="AO21" i="1"/>
  <c r="AM24" i="1"/>
  <c r="Z24" i="1"/>
  <c r="AN24" i="1"/>
  <c r="AO24" i="1"/>
  <c r="AO23" i="1"/>
  <c r="AN9" i="1"/>
  <c r="AO9" i="1"/>
  <c r="AO6" i="1"/>
  <c r="L70" i="1"/>
  <c r="L68" i="1"/>
  <c r="L66" i="1"/>
  <c r="L65" i="1"/>
  <c r="L63" i="1"/>
  <c r="L61" i="1"/>
  <c r="L60" i="1"/>
  <c r="L57" i="1"/>
  <c r="L55" i="1"/>
  <c r="L53" i="1"/>
  <c r="L51" i="1"/>
  <c r="L50" i="1"/>
  <c r="L48" i="1"/>
  <c r="L47" i="1"/>
  <c r="L45" i="1"/>
  <c r="U43" i="1"/>
  <c r="T43" i="1"/>
  <c r="U39" i="1"/>
  <c r="T39" i="1"/>
  <c r="U37" i="1"/>
  <c r="T37" i="1"/>
  <c r="L33" i="1"/>
  <c r="T31" i="1"/>
  <c r="L29" i="1"/>
  <c r="L27" i="1"/>
  <c r="L23" i="1"/>
  <c r="L21" i="1"/>
  <c r="L19" i="1"/>
  <c r="L17" i="1"/>
  <c r="L6" i="1"/>
</calcChain>
</file>

<file path=xl/sharedStrings.xml><?xml version="1.0" encoding="utf-8"?>
<sst xmlns="http://schemas.openxmlformats.org/spreadsheetml/2006/main" count="1699" uniqueCount="149">
  <si>
    <t>1C81FF3E-BE39-41D6-8E7F-70FAAA566FE7</t>
  </si>
  <si>
    <t>№ п/п</t>
  </si>
  <si>
    <t>Глава</t>
  </si>
  <si>
    <t>Наименование объекта</t>
  </si>
  <si>
    <t>Шифр ресурсов | Код ФСНБ1</t>
  </si>
  <si>
    <t>Наименование материалов | Наименование материала/оборудования</t>
  </si>
  <si>
    <t>Наименование МТР входящих в состав комплектной поставки2</t>
  </si>
  <si>
    <t>Основные технические параметры</t>
  </si>
  <si>
    <t>Ед. изм.</t>
  </si>
  <si>
    <t>Масса, тн</t>
  </si>
  <si>
    <t>Количество</t>
  </si>
  <si>
    <t>Цена определена на основании (с указанием номера и даты обосновывающего документа) 3:</t>
  </si>
  <si>
    <t>Наименование поставщика и его месторасположение</t>
  </si>
  <si>
    <t>Наименование изготовителя 
и его месторасположение</t>
  </si>
  <si>
    <t>Цена за ед. | Сметная цена за ед.изм. в руб., 
без НДС в базовом уровне цен</t>
  </si>
  <si>
    <t>Расчет отпускной цены</t>
  </si>
  <si>
    <t>Отпускная цена за ед.изм. в руб., 
без НДС в текущем уровне цен</t>
  </si>
  <si>
    <t>Дата установления цены</t>
  </si>
  <si>
    <t>Базис поставки 
(в соответствии с Инкотермс-2010)</t>
  </si>
  <si>
    <t>Наименование ст. отправления</t>
  </si>
  <si>
    <t>Транспортные расходы, 
на ед. изм., руб. без НДС</t>
  </si>
  <si>
    <t>Страхование,  
на ед. изм., в руб., без НДС</t>
  </si>
  <si>
    <t>Тара, упаковка, реквизит4, 
на ед. изм., в руб., без НДС</t>
  </si>
  <si>
    <t xml:space="preserve">Снабженческо-сбытовая надбавка 5, 
на ед. изм., в руб., без НДС </t>
  </si>
  <si>
    <t>Таможенные расходы, 
на ед. изм., в руб., без НДС</t>
  </si>
  <si>
    <t>Комиссионные и агентские вознаграждения, на ед. изм., в руб., без НДС</t>
  </si>
  <si>
    <t>Дополнительные расходы 
связанные с поставкой оборудования</t>
  </si>
  <si>
    <t>Заготовительно-складские расходы, 
на ед. изм., в руб., без НДС8</t>
  </si>
  <si>
    <t>ИТОГО , 
за ед. изм., в руб., без НДС 
в текущем уровне цен</t>
  </si>
  <si>
    <t>ВСЕГО, 
в руб., без НДС</t>
  </si>
  <si>
    <t>№ страницы
 обосновывающего документа</t>
  </si>
  <si>
    <t>Индикатор отношения текущей цены 
к уровню цен базового периода</t>
  </si>
  <si>
    <t>Справочно: по данным 
Регионального ЦЦС9</t>
  </si>
  <si>
    <t>нетто</t>
  </si>
  <si>
    <t>брутто</t>
  </si>
  <si>
    <t>Аналог</t>
  </si>
  <si>
    <t>Базисно-индексный метод</t>
  </si>
  <si>
    <t>Тендерная документация</t>
  </si>
  <si>
    <t>Прайс-лист, коммерческое предложение, счет-фактура</t>
  </si>
  <si>
    <t xml:space="preserve">Индекс перехода стоимости МТР в текущий уровень цен  </t>
  </si>
  <si>
    <t>ж/д</t>
  </si>
  <si>
    <t>авто</t>
  </si>
  <si>
    <t>авиа</t>
  </si>
  <si>
    <t>Водный транспорт</t>
  </si>
  <si>
    <t>Комплектация оборудования, 
 в руб.,  на ед. изм., без НДС6</t>
  </si>
  <si>
    <t>Комплект запасных частей оборудования, 
на ед. изм., в руб., без НДС6</t>
  </si>
  <si>
    <t>Шеф монтаж, 
на ед. изм., в руб.,  без НДС</t>
  </si>
  <si>
    <t>Продление гарантии,  
на ед. изм., в руб., без НДС</t>
  </si>
  <si>
    <t>Прочие расходы, 
на ед. изм., в руб.,  без НДС7</t>
  </si>
  <si>
    <t>Сметная цена за ед.изм. в руб., без НДС в уровне цен на дату разработки ССР</t>
  </si>
  <si>
    <t>Сметная цена за ед.изм. в руб., без НДС в уровне цен на дату заполнения опросного листа</t>
  </si>
  <si>
    <t>main_materials</t>
  </si>
  <si>
    <t xml:space="preserve">Материалы </t>
  </si>
  <si>
    <t>Глава 2-7</t>
  </si>
  <si>
    <t>ТСЦ-102-0008</t>
  </si>
  <si>
    <t>Лесоматериалы круглые хвойных пород для строительства диаметром 14-24 см, длиной 3-6,5 м</t>
  </si>
  <si>
    <t>-</t>
  </si>
  <si>
    <t>м3</t>
  </si>
  <si>
    <t>к-лист</t>
  </si>
  <si>
    <t>«Строительство подъездных дорог» (Эргинский ЛУ) Эргинский ЛУ (1)</t>
  </si>
  <si>
    <t>401-0005</t>
  </si>
  <si>
    <t>Бетон тяжелый, класс В12,5 (М150)</t>
  </si>
  <si>
    <t>Лесоматериалы</t>
  </si>
  <si>
    <t>«Строительство кустовых оснований » (Эргинский ЛУ) Эргинский ЛУ (1)</t>
  </si>
  <si>
    <t>102-0053</t>
  </si>
  <si>
    <t>Доски обрезные хвойных пород длиной 4-6,5 м, шириной 75-150 мм, толщиной 25 мм, III сорта</t>
  </si>
  <si>
    <t>102-0057</t>
  </si>
  <si>
    <t>Доски обрезные хвойных пород длиной 4-6,5 м, шириной 75-150 мм, толщиной 32-40 мм, III сорта</t>
  </si>
  <si>
    <t>102-0134</t>
  </si>
  <si>
    <t>Доски необрезные хвойных пород длиной 2-3,75 м, все ширины, толщиной 25 мм, IV сорта</t>
  </si>
  <si>
    <t>102-0077</t>
  </si>
  <si>
    <t>Доски необрезные хвойных пород длиной 4-6,5 м, все ширины, толщиной 32-40 мм, III сорта</t>
  </si>
  <si>
    <t>102-0025</t>
  </si>
  <si>
    <t>Бруски обрезные хвойных пород длиной 4-6,5 м, шириной 75-150 мм, толщиной 40-75 мм, III сорта</t>
  </si>
  <si>
    <t>102-0023</t>
  </si>
  <si>
    <t>Бруски обрезные хвойных пород длиной 4-6,5 м, шириной 75-150 мм, толщиной 40-75 мм, I сорта</t>
  </si>
  <si>
    <t>main_metal</t>
  </si>
  <si>
    <t>Металлоконструкции</t>
  </si>
  <si>
    <t>ТСЦ-201-0764</t>
  </si>
  <si>
    <t>Отдельные конструктивные элементы зданий и сооружений с преобладанием гнутосварных профилей и круглых труб, средняя масса сборочной единицы от 0,1 до 0,5 т, марка стали труб 09Г2С и листы С255, огрунтованные Цинотан</t>
  </si>
  <si>
    <t>т</t>
  </si>
  <si>
    <t>к-лист по М/К</t>
  </si>
  <si>
    <t>ТСЦ-201-0768</t>
  </si>
  <si>
    <t>Отдельные конструктивные элементы зданий и сооружений с преобладанием толстолистовой стали, средняя масса сборочной единицы до 0,5 т, марка стали С255, огрунтованные Цинотан</t>
  </si>
  <si>
    <t>ТСЦ-201-0763</t>
  </si>
  <si>
    <t>Отдельные конструктивные элементы зданий и сооружений с преобладанием гнутосварных профилей и круглых труб, средняя масса сборочной единицы до 0,1 т, марка стали труб 09Г2С и листы С255, огрунтованные Цинотан</t>
  </si>
  <si>
    <t>201-0777</t>
  </si>
  <si>
    <t>Конструктивные элементы вспомогательного назначения с преобладанием профильного проката собираемые из двух и более деталей, с отверстиями и без отверстий, соединяемые на сварке, марка стали С255, огрунтованные Цинотан</t>
  </si>
  <si>
    <t>other</t>
  </si>
  <si>
    <t>ТСЦ-110-0243</t>
  </si>
  <si>
    <t>Стойки металлические под дорожные знаки из круглых труб и гнутосварных профилей, массой до 0,01 т</t>
  </si>
  <si>
    <t>101-1795</t>
  </si>
  <si>
    <t>Краска БТ-177 серебристая</t>
  </si>
  <si>
    <t>ТСЦ-101-4295</t>
  </si>
  <si>
    <t>Знаки дорожные на оцинкованной подоснове со световозвращающей пленкой приоритета, круг диаметром 700 мм, тип 2.6</t>
  </si>
  <si>
    <t>шт.</t>
  </si>
  <si>
    <t>ТСЦ-403-1213</t>
  </si>
  <si>
    <t>Столбики сигнальные железобетонные СС-1</t>
  </si>
  <si>
    <t>101-1513</t>
  </si>
  <si>
    <t>Электроды диаметром 4 мм Э42</t>
  </si>
  <si>
    <t>101-0385</t>
  </si>
  <si>
    <t>Краски масляные и алкидные густотертые, цинковые МА-011-2</t>
  </si>
  <si>
    <t>101-0485</t>
  </si>
  <si>
    <t>Краска ХВ-161 перхлорвиниловая фасадная марок А, Б</t>
  </si>
  <si>
    <t>101-0223</t>
  </si>
  <si>
    <t>Грунтовка В-КФ-093 красно-коричневая, серая, черная</t>
  </si>
  <si>
    <t>113-0163</t>
  </si>
  <si>
    <t>Смола эпоксидная марки ЭД-20</t>
  </si>
  <si>
    <t>113-0021</t>
  </si>
  <si>
    <t>Грунтовка ГФ-021 красно-коричневая</t>
  </si>
  <si>
    <t>104-1298</t>
  </si>
  <si>
    <t>Фольга алюминиевая для технических целей мягкая, рулонная, толщиной 0,1 мм</t>
  </si>
  <si>
    <t>101-0324</t>
  </si>
  <si>
    <t>Кислород технический газообразный</t>
  </si>
  <si>
    <t>101-0837</t>
  </si>
  <si>
    <t>Растворитель марки Р-4А</t>
  </si>
  <si>
    <t>113-1777</t>
  </si>
  <si>
    <t>Паста антисептическая</t>
  </si>
  <si>
    <t>113-0079</t>
  </si>
  <si>
    <t>Лак БТ-577</t>
  </si>
  <si>
    <t>101-1019</t>
  </si>
  <si>
    <t>Швеллеры № 40 из стали марки Ст0</t>
  </si>
  <si>
    <t>101-0798</t>
  </si>
  <si>
    <t>Проволока колючая одноосновная рифленая 2,8х2,3 мм, оцинкованная</t>
  </si>
  <si>
    <t>101-1714</t>
  </si>
  <si>
    <t>Болты с гайками и шайбами строительные</t>
  </si>
  <si>
    <t>101-2467</t>
  </si>
  <si>
    <t>Растворитель марки Р-4</t>
  </si>
  <si>
    <t>101-0090</t>
  </si>
  <si>
    <t>Болты с шестигранной головкой диаметром резьбы 10 мм</t>
  </si>
  <si>
    <t>101-2562</t>
  </si>
  <si>
    <t>Флюс АН-47</t>
  </si>
  <si>
    <t>101-0309</t>
  </si>
  <si>
    <t>Канаты пеньковые пропитанные</t>
  </si>
  <si>
    <t>101-0807</t>
  </si>
  <si>
    <t>Проволока сварочная легированная диаметром 4 мм</t>
  </si>
  <si>
    <t>113-0246</t>
  </si>
  <si>
    <t>Эмаль ПФ-115 серая</t>
  </si>
  <si>
    <t>508-0097</t>
  </si>
  <si>
    <t>Канат двойной свивки типа ТК, конструкции 6х19(1+6+12)+1 о.с., оцинкованный из проволок марки В, маркировочная группа 1770 н/мм2, диаметром 5,5 мм</t>
  </si>
  <si>
    <t>10 м</t>
  </si>
  <si>
    <t>101-1805</t>
  </si>
  <si>
    <t>Гвозди строительные</t>
  </si>
  <si>
    <t>101-0782</t>
  </si>
  <si>
    <t>Поковки из квадратных заготовок, масса 1,8 кг</t>
  </si>
  <si>
    <t>101-0797</t>
  </si>
  <si>
    <t>Проволока горячекатаная в мотках, диаметром 6,3-6,5 мм</t>
  </si>
  <si>
    <t>Ведомость материалов</t>
  </si>
  <si>
    <t>Вспомогательные материалы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</si>
</sst>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0" applyFont="1" applyFill="1" applyProtection="1"/>
    <xf numFmtId="0" fontId="3" fillId="0" borderId="0" xfId="0" applyFont="1" applyFill="1" applyProtection="1"/>
    <xf numFmtId="0" fontId="3" fillId="0" borderId="0" xfId="0" applyFont="1" applyFill="1" applyAlignment="1" applyProtection="1">
      <alignment horizontal="center"/>
    </xf>
    <xf numFmtId="4" fontId="3" fillId="0" borderId="0" xfId="0" applyNumberFormat="1" applyFont="1" applyFill="1" applyAlignment="1" applyProtection="1">
      <alignment horizontal="center"/>
    </xf>
    <xf numFmtId="164" fontId="3" fillId="0" borderId="0" xfId="0" applyNumberFormat="1" applyFont="1" applyFill="1" applyAlignment="1" applyProtection="1">
      <alignment horizontal="center"/>
    </xf>
    <xf numFmtId="0" fontId="3" fillId="0" borderId="0" xfId="0" applyFont="1" applyProtection="1"/>
    <xf numFmtId="0" fontId="4" fillId="0" borderId="0" xfId="0" applyFont="1" applyFill="1" applyAlignment="1" applyProtection="1"/>
    <xf numFmtId="0" fontId="4" fillId="0" borderId="0" xfId="0" applyFont="1" applyFill="1" applyAlignment="1" applyProtection="1">
      <alignment horizontal="right"/>
    </xf>
    <xf numFmtId="0" fontId="4" fillId="0" borderId="0" xfId="0" applyFont="1" applyFill="1" applyAlignment="1" applyProtection="1">
      <alignment horizontal="center"/>
    </xf>
    <xf numFmtId="164" fontId="4" fillId="0" borderId="0" xfId="0" applyNumberFormat="1" applyFont="1" applyFill="1" applyAlignment="1" applyProtection="1">
      <alignment horizontal="center"/>
    </xf>
    <xf numFmtId="4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 applyProtection="1">
      <alignment horizontal="center" vertical="center" textRotation="90" wrapText="1"/>
    </xf>
    <xf numFmtId="4" fontId="3" fillId="0" borderId="2" xfId="1" applyNumberFormat="1" applyFont="1" applyFill="1" applyBorder="1" applyAlignment="1" applyProtection="1">
      <alignment horizontal="center" vertical="center" textRotation="90" wrapText="1"/>
    </xf>
    <xf numFmtId="1" fontId="3" fillId="0" borderId="2" xfId="1" applyNumberFormat="1" applyFont="1" applyFill="1" applyBorder="1" applyAlignment="1" applyProtection="1">
      <alignment horizontal="center" vertical="center"/>
    </xf>
    <xf numFmtId="164" fontId="3" fillId="0" borderId="2" xfId="1" applyNumberFormat="1" applyFont="1" applyFill="1" applyBorder="1" applyAlignment="1" applyProtection="1">
      <alignment horizontal="center" vertical="center"/>
    </xf>
    <xf numFmtId="4" fontId="3" fillId="0" borderId="2" xfId="1" applyNumberFormat="1" applyFont="1" applyFill="1" applyBorder="1" applyAlignment="1" applyProtection="1">
      <alignment horizontal="center" vertical="center"/>
    </xf>
    <xf numFmtId="1" fontId="3" fillId="0" borderId="2" xfId="1" applyNumberFormat="1" applyFont="1" applyFill="1" applyBorder="1" applyAlignment="1" applyProtection="1">
      <alignment horizontal="left" vertical="center" wrapText="1" indent="2"/>
    </xf>
    <xf numFmtId="1" fontId="3" fillId="0" borderId="2" xfId="1" applyNumberFormat="1" applyFont="1" applyFill="1" applyBorder="1" applyAlignment="1" applyProtection="1">
      <alignment horizontal="left" vertical="center" wrapText="1"/>
    </xf>
    <xf numFmtId="4" fontId="3" fillId="2" borderId="2" xfId="1" applyNumberFormat="1" applyFont="1" applyFill="1" applyBorder="1" applyAlignment="1" applyProtection="1">
      <alignment horizontal="center" vertical="center"/>
      <protection locked="0"/>
    </xf>
    <xf numFmtId="1" fontId="5" fillId="0" borderId="2" xfId="1" applyNumberFormat="1" applyFont="1" applyFill="1" applyBorder="1" applyAlignment="1" applyProtection="1">
      <alignment horizontal="center" vertical="center"/>
    </xf>
    <xf numFmtId="4" fontId="5" fillId="0" borderId="2" xfId="1" applyNumberFormat="1" applyFont="1" applyFill="1" applyBorder="1" applyAlignment="1" applyProtection="1">
      <alignment horizontal="center" vertical="center"/>
    </xf>
    <xf numFmtId="4" fontId="5" fillId="2" borderId="2" xfId="1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2" fillId="0" borderId="0" xfId="0" applyFont="1" applyProtection="1"/>
    <xf numFmtId="0" fontId="3" fillId="0" borderId="0" xfId="0" applyFont="1" applyAlignment="1" applyProtection="1">
      <alignment horizontal="center"/>
    </xf>
    <xf numFmtId="4" fontId="3" fillId="0" borderId="0" xfId="0" applyNumberFormat="1" applyFont="1" applyAlignment="1" applyProtection="1">
      <alignment horizontal="center"/>
    </xf>
    <xf numFmtId="164" fontId="3" fillId="0" borderId="0" xfId="0" applyNumberFormat="1" applyFont="1" applyAlignment="1" applyProtection="1">
      <alignment horizontal="center"/>
    </xf>
    <xf numFmtId="1" fontId="3" fillId="0" borderId="2" xfId="1" applyNumberFormat="1" applyFont="1" applyFill="1" applyBorder="1" applyAlignment="1" applyProtection="1">
      <alignment horizontal="left" vertical="center" indent="2"/>
    </xf>
    <xf numFmtId="1" fontId="3" fillId="3" borderId="2" xfId="1" applyNumberFormat="1" applyFont="1" applyFill="1" applyBorder="1" applyAlignment="1" applyProtection="1">
      <alignment horizontal="left" vertical="center" wrapText="1"/>
    </xf>
    <xf numFmtId="0" fontId="3" fillId="0" borderId="2" xfId="1" applyFont="1" applyFill="1" applyBorder="1" applyAlignment="1" applyProtection="1">
      <alignment horizontal="center" vertical="center" textRotation="90" wrapText="1"/>
    </xf>
    <xf numFmtId="0" fontId="3" fillId="0" borderId="1" xfId="1" applyFont="1" applyFill="1" applyBorder="1" applyAlignment="1" applyProtection="1">
      <alignment horizontal="center" vertical="center" wrapText="1"/>
    </xf>
    <xf numFmtId="0" fontId="3" fillId="0" borderId="6" xfId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 applyProtection="1">
      <alignment horizontal="center" vertical="center" wrapText="1"/>
    </xf>
    <xf numFmtId="0" fontId="3" fillId="0" borderId="4" xfId="1" applyFont="1" applyFill="1" applyBorder="1" applyAlignment="1" applyProtection="1">
      <alignment horizontal="center" vertical="center" wrapText="1"/>
    </xf>
    <xf numFmtId="164" fontId="3" fillId="0" borderId="1" xfId="1" applyNumberFormat="1" applyFont="1" applyFill="1" applyBorder="1" applyAlignment="1" applyProtection="1">
      <alignment horizontal="center" vertical="center" wrapText="1"/>
    </xf>
    <xf numFmtId="164" fontId="3" fillId="0" borderId="6" xfId="1" applyNumberFormat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 applyProtection="1">
      <alignment horizontal="center" vertical="center" wrapText="1"/>
    </xf>
    <xf numFmtId="4" fontId="3" fillId="0" borderId="1" xfId="1" applyNumberFormat="1" applyFont="1" applyFill="1" applyBorder="1" applyAlignment="1" applyProtection="1">
      <alignment horizontal="center" vertical="center" textRotation="90" wrapText="1"/>
    </xf>
    <xf numFmtId="4" fontId="3" fillId="0" borderId="6" xfId="1" applyNumberFormat="1" applyFont="1" applyFill="1" applyBorder="1" applyAlignment="1" applyProtection="1">
      <alignment horizontal="center" vertical="center" textRotation="90" wrapText="1"/>
    </xf>
    <xf numFmtId="1" fontId="3" fillId="0" borderId="2" xfId="1" applyNumberFormat="1" applyFont="1" applyFill="1" applyBorder="1" applyAlignment="1" applyProtection="1">
      <alignment horizontal="left" vertical="center" indent="2"/>
    </xf>
    <xf numFmtId="1" fontId="3" fillId="0" borderId="2" xfId="1" applyNumberFormat="1" applyFont="1" applyFill="1" applyBorder="1" applyAlignment="1" applyProtection="1">
      <alignment horizontal="left" vertical="center"/>
    </xf>
    <xf numFmtId="0" fontId="3" fillId="0" borderId="2" xfId="1" applyFont="1" applyFill="1" applyBorder="1" applyAlignment="1" applyProtection="1">
      <alignment horizontal="center" vertical="center"/>
    </xf>
    <xf numFmtId="4" fontId="3" fillId="0" borderId="2" xfId="1" applyNumberFormat="1" applyFont="1" applyFill="1" applyBorder="1" applyAlignment="1" applyProtection="1">
      <alignment horizontal="center" vertical="center" textRotation="90" wrapText="1"/>
    </xf>
    <xf numFmtId="4" fontId="3" fillId="0" borderId="3" xfId="1" applyNumberFormat="1" applyFont="1" applyFill="1" applyBorder="1" applyAlignment="1" applyProtection="1">
      <alignment horizontal="center" vertical="center" wrapText="1"/>
    </xf>
    <xf numFmtId="4" fontId="3" fillId="0" borderId="5" xfId="1" applyNumberFormat="1" applyFont="1" applyFill="1" applyBorder="1" applyAlignment="1" applyProtection="1">
      <alignment horizontal="center" vertical="center" wrapText="1"/>
    </xf>
    <xf numFmtId="1" fontId="3" fillId="4" borderId="2" xfId="1" applyNumberFormat="1" applyFont="1" applyFill="1" applyBorder="1" applyAlignment="1" applyProtection="1">
      <alignment horizontal="left" vertical="center" wrapText="1"/>
    </xf>
    <xf numFmtId="1" fontId="3" fillId="4" borderId="2" xfId="1" applyNumberFormat="1" applyFont="1" applyFill="1" applyBorder="1" applyAlignment="1" applyProtection="1">
      <alignment horizontal="center" vertical="center"/>
    </xf>
  </cellXfs>
  <cellStyles count="2">
    <cellStyle name="Обычный" xfId="0" builtinId="0"/>
    <cellStyle name="Обычный 60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\&#1054;&#1073;&#1097;&#1080;&#1077;%20&#1076;&#1086;&#1082;&#1091;&#1084;&#1077;&#1085;&#1090;&#1099;\&#1056;&#1091;&#1076;&#1082;&#1086;%20&#1052;&#1072;&#1088;&#1080;&#1085;&#1072;%20&#1055;&#1077;&#1090;&#1088;&#1086;&#1074;&#1085;&#1072;\&#1058;&#1077;&#1085;&#1076;&#1077;&#1088;&#1099;%202018\&#1054;&#1054;&#1054;%20&#1056;&#1053;%20&#1070;&#1053;&#1043;\&#1069;&#1088;&#1075;&#1080;&#1085;&#1089;&#1082;&#1086;&#1077;%20&#1084;&#1088;\&#1055;&#1088;&#1080;&#1083;&#1086;&#1078;&#1077;&#1085;&#1080;&#1103;%20&#1082;%20&#1044;&#1086;&#1047;&#1055;\03_&#1052;&#1086;&#1076;&#1077;&#1083;&#1100;%20&#1050;&#1055;%20&#1076;&#1083;&#1103;%20&#1087;&#1088;&#1077;&#1090;&#1077;&#1085;&#1076;&#1077;&#1085;&#1090;&#1086;&#1074;\&#1056;&#1072;&#1089;&#1095;&#1077;&#1090;%20&#1053;&#1052;&#1062;,%20&#1055;&#1086;&#1076;&#1100;&#1077;&#1079;&#1076;&#1099;%20-%20&#1069;&#1088;&#1075;%201%20-%20&#1055;&#1086;&#1076;&#1088;&#1103;&#1076;&#1095;&#1080;&#108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\&#1054;&#1073;&#1097;&#1080;&#1077;%20&#1076;&#1086;&#1082;&#1091;&#1084;&#1077;&#1085;&#1090;&#1099;\&#1056;&#1091;&#1076;&#1082;&#1086;%20&#1052;&#1072;&#1088;&#1080;&#1085;&#1072;%20&#1055;&#1077;&#1090;&#1088;&#1086;&#1074;&#1085;&#1072;\&#1058;&#1077;&#1085;&#1076;&#1077;&#1088;&#1099;%202018\&#1054;&#1054;&#1054;%20&#1056;&#1053;%20&#1070;&#1053;&#1043;\&#1069;&#1088;&#1075;&#1080;&#1085;&#1089;&#1082;&#1086;&#1077;%20&#1084;&#1088;\&#1055;&#1088;&#1080;&#1083;&#1086;&#1078;&#1077;&#1085;&#1080;&#1103;%20&#1082;%20&#1044;&#1086;&#1047;&#1055;\03_&#1052;&#1086;&#1076;&#1077;&#1083;&#1100;%20&#1050;&#1055;%20&#1076;&#1083;&#1103;%20&#1087;&#1088;&#1077;&#1090;&#1077;&#1085;&#1076;&#1077;&#1085;&#1090;&#1086;&#1074;\&#1056;&#1072;&#1089;&#1095;&#1077;&#1090;%20%20&#1053;&#1052;&#1062;,%20&#1050;&#1091;&#1089;&#1090;&#1099;%20-%20&#1069;&#1088;&#1075;%201%20-%20&#1055;&#1086;&#1076;&#1088;&#1103;&#1076;&#1095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ections"/>
      <sheetName val="Реестр МТР по УЕР"/>
      <sheetName val="Свод УЕР"/>
      <sheetName val="Шаблон по УЕР"/>
      <sheetName val="Исходные данные"/>
      <sheetName val="activityDirections"/>
      <sheetName val="Сопроводительная записка"/>
      <sheetName val="noteTemplate"/>
      <sheetName val="Ведомость объема работ"/>
      <sheetName val="Удельная стоимость"/>
      <sheetName val="Ценовые нормативы"/>
      <sheetName val="СМР"/>
      <sheetName val="НМЦ"/>
      <sheetName val="smrTemplate"/>
      <sheetName val="priceTemplate"/>
      <sheetName val="Ежеднев. возка и перевозка вахт"/>
      <sheetName val="workTypes"/>
      <sheetName val="Перебазировка"/>
      <sheetName val="relocationTemplate"/>
      <sheetName val="materialTemplateUER"/>
      <sheetName val="materialTemplate"/>
      <sheetName val="Реестр МТР по лоту"/>
      <sheetName val="РВ по лоту"/>
      <sheetName val="ВМП по лоту"/>
      <sheetName val="contractorMaterialReport"/>
      <sheetName val="materialReport"/>
      <sheetName val="materialMetadata"/>
      <sheetName val="temp"/>
    </sheetNames>
    <sheetDataSet>
      <sheetData sheetId="0"/>
      <sheetData sheetId="1">
        <row r="7">
          <cell r="D7" t="str">
            <v>Объект</v>
          </cell>
        </row>
      </sheetData>
      <sheetData sheetId="2"/>
      <sheetData sheetId="3"/>
      <sheetData sheetId="4">
        <row r="7">
          <cell r="D7" t="str">
            <v>2000045422 (255-18-КСД-Эрг1 (ТЗ))</v>
          </cell>
        </row>
      </sheetData>
      <sheetData sheetId="5"/>
      <sheetData sheetId="6"/>
      <sheetData sheetId="7"/>
      <sheetData sheetId="8"/>
      <sheetData sheetId="9">
        <row r="7">
          <cell r="D7" t="str">
            <v>ООО "РН-Юганскнефтегаз"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7">
          <cell r="D7" t="str">
            <v>d</v>
          </cell>
        </row>
      </sheetData>
      <sheetData sheetId="19">
        <row r="7">
          <cell r="D7" t="str">
            <v>Объект</v>
          </cell>
        </row>
      </sheetData>
      <sheetData sheetId="20">
        <row r="7">
          <cell r="D7" t="str">
            <v>C12</v>
          </cell>
        </row>
      </sheetData>
      <sheetData sheetId="21">
        <row r="7">
          <cell r="D7" t="str">
            <v>C12</v>
          </cell>
        </row>
      </sheetData>
      <sheetData sheetId="22"/>
      <sheetData sheetId="23"/>
      <sheetData sheetId="24"/>
      <sheetData sheetId="25"/>
      <sheetData sheetId="26"/>
      <sheetData sheetId="27">
        <row r="7">
          <cell r="D7">
            <v>12883.78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МТР по УЕР"/>
      <sheetName val="Свод УЕР"/>
      <sheetName val="workSections"/>
      <sheetName val="Шаблон по УЕР"/>
      <sheetName val="Исходные данные"/>
      <sheetName val="activityDirections"/>
      <sheetName val="Сопроводительная записка"/>
      <sheetName val="noteTemplate"/>
      <sheetName val="Ведомость объема работ"/>
      <sheetName val="Удельная стоимость"/>
      <sheetName val="Ценовые нормативы"/>
      <sheetName val="СМР"/>
      <sheetName val="НМЦ"/>
      <sheetName val="smrTemplate"/>
      <sheetName val="priceTemplate"/>
      <sheetName val="Ежеднев. возка и перевозка вахт"/>
      <sheetName val="workTypes"/>
      <sheetName val="Перебазировка"/>
      <sheetName val="relocationTemplate"/>
      <sheetName val="materialTemplateUER"/>
      <sheetName val="materialTemplate"/>
      <sheetName val="Реестр МТР по лоту"/>
      <sheetName val="РВ по лоту"/>
      <sheetName val="ВМП по лоту"/>
      <sheetName val="contractorMaterialReport"/>
      <sheetName val="materialReport"/>
      <sheetName val="materialMetadata"/>
      <sheetName val="temp"/>
    </sheetNames>
    <sheetDataSet>
      <sheetData sheetId="0">
        <row r="7">
          <cell r="D7" t="str">
            <v>Объект</v>
          </cell>
        </row>
      </sheetData>
      <sheetData sheetId="1"/>
      <sheetData sheetId="2"/>
      <sheetData sheetId="3"/>
      <sheetData sheetId="4">
        <row r="7">
          <cell r="D7" t="str">
            <v>2000045422 (255-18-КСД-Эрг1 (ТЗ))</v>
          </cell>
        </row>
      </sheetData>
      <sheetData sheetId="5"/>
      <sheetData sheetId="6"/>
      <sheetData sheetId="7"/>
      <sheetData sheetId="8"/>
      <sheetData sheetId="9">
        <row r="7">
          <cell r="D7" t="str">
            <v>ООО "РН-Юганскнефтегаз"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7">
          <cell r="D7" t="str">
            <v>d</v>
          </cell>
        </row>
      </sheetData>
      <sheetData sheetId="19">
        <row r="7">
          <cell r="D7" t="str">
            <v>Объект</v>
          </cell>
        </row>
      </sheetData>
      <sheetData sheetId="20">
        <row r="7">
          <cell r="D7" t="str">
            <v>C12</v>
          </cell>
        </row>
      </sheetData>
      <sheetData sheetId="21">
        <row r="7">
          <cell r="D7" t="str">
            <v>C12</v>
          </cell>
        </row>
      </sheetData>
      <sheetData sheetId="22"/>
      <sheetData sheetId="23"/>
      <sheetData sheetId="24"/>
      <sheetData sheetId="25"/>
      <sheetData sheetId="26"/>
      <sheetData sheetId="27">
        <row r="7">
          <cell r="D7">
            <v>12883.78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Z112"/>
  <sheetViews>
    <sheetView tabSelected="1" zoomScaleNormal="100" zoomScaleSheetLayoutView="85" workbookViewId="0">
      <selection activeCell="F7" sqref="F7"/>
    </sheetView>
  </sheetViews>
  <sheetFormatPr defaultRowHeight="18.75" outlineLevelRow="1" x14ac:dyDescent="0.3"/>
  <cols>
    <col min="1" max="1" width="3.140625" style="23" customWidth="1"/>
    <col min="2" max="2" width="7.140625" style="23" customWidth="1"/>
    <col min="3" max="3" width="15.85546875" style="23" customWidth="1"/>
    <col min="4" max="4" width="20.42578125" style="23" hidden="1" customWidth="1"/>
    <col min="5" max="5" width="10.5703125" style="23" customWidth="1"/>
    <col min="6" max="6" width="60" style="23" customWidth="1"/>
    <col min="7" max="9" width="9.42578125" style="23" bestFit="1" customWidth="1"/>
    <col min="10" max="11" width="0" style="23" hidden="1" customWidth="1"/>
    <col min="12" max="12" width="19" style="23" customWidth="1"/>
    <col min="13" max="18" width="0" style="23" hidden="1" customWidth="1"/>
    <col min="19" max="19" width="12.7109375" style="23" hidden="1" customWidth="1"/>
    <col min="20" max="20" width="9.42578125" style="23" hidden="1" customWidth="1"/>
    <col min="21" max="21" width="8.85546875" style="23" hidden="1" customWidth="1"/>
    <col min="22" max="33" width="9.140625" style="23" hidden="1" customWidth="1"/>
    <col min="34" max="38" width="0" style="23" hidden="1" customWidth="1"/>
    <col min="39" max="45" width="9.140625" style="23" hidden="1" customWidth="1"/>
    <col min="46" max="46" width="9.42578125" style="23" bestFit="1" customWidth="1"/>
    <col min="47" max="16384" width="9.140625" style="23"/>
  </cols>
  <sheetData>
    <row r="1" spans="1:52" s="6" customFormat="1" x14ac:dyDescent="0.3">
      <c r="A1" s="1" t="s">
        <v>0</v>
      </c>
      <c r="B1" s="2"/>
      <c r="C1" s="7"/>
      <c r="D1" s="7"/>
      <c r="E1" s="7"/>
      <c r="F1" s="8" t="s">
        <v>147</v>
      </c>
      <c r="G1" s="9"/>
      <c r="H1" s="9"/>
      <c r="I1" s="9"/>
      <c r="J1" s="9"/>
      <c r="K1" s="9"/>
      <c r="L1" s="10"/>
      <c r="M1" s="3"/>
      <c r="N1" s="3"/>
      <c r="O1" s="3"/>
      <c r="P1" s="3"/>
      <c r="Q1" s="3"/>
      <c r="R1" s="3"/>
      <c r="S1" s="4"/>
      <c r="T1" s="4"/>
      <c r="U1" s="4"/>
      <c r="V1" s="3"/>
      <c r="W1" s="3"/>
      <c r="X1" s="3"/>
      <c r="Y1" s="4"/>
      <c r="Z1" s="4"/>
      <c r="AA1" s="4"/>
      <c r="AB1" s="4"/>
      <c r="AC1" s="3"/>
      <c r="AD1" s="3"/>
      <c r="AE1" s="3"/>
      <c r="AF1" s="3"/>
      <c r="AG1" s="3"/>
      <c r="AH1" s="3"/>
      <c r="AI1" s="3"/>
      <c r="AJ1" s="3"/>
      <c r="AK1" s="3"/>
      <c r="AL1" s="3"/>
      <c r="AM1" s="4"/>
      <c r="AN1" s="4"/>
      <c r="AO1" s="4"/>
      <c r="AP1" s="3"/>
      <c r="AQ1" s="3"/>
      <c r="AR1" s="3"/>
      <c r="AS1" s="3"/>
      <c r="AT1" s="2"/>
      <c r="AU1" s="2"/>
      <c r="AV1" s="2"/>
      <c r="AW1" s="2"/>
      <c r="AX1" s="2"/>
      <c r="AY1" s="2"/>
      <c r="AZ1" s="2"/>
    </row>
    <row r="2" spans="1:52" s="6" customFormat="1" x14ac:dyDescent="0.3">
      <c r="A2" s="1"/>
      <c r="B2" s="3"/>
      <c r="C2" s="3"/>
      <c r="D2" s="3"/>
      <c r="E2" s="3"/>
      <c r="F2" s="2"/>
      <c r="G2" s="3"/>
      <c r="H2" s="3"/>
      <c r="I2" s="3"/>
      <c r="J2" s="3"/>
      <c r="K2" s="3"/>
      <c r="L2" s="5"/>
      <c r="M2" s="3"/>
      <c r="N2" s="3"/>
      <c r="O2" s="3"/>
      <c r="P2" s="3"/>
      <c r="Q2" s="3"/>
      <c r="R2" s="3"/>
      <c r="S2" s="4"/>
      <c r="T2" s="4"/>
      <c r="U2" s="4"/>
      <c r="V2" s="3"/>
      <c r="W2" s="3"/>
      <c r="X2" s="3"/>
      <c r="Y2" s="4"/>
      <c r="Z2" s="4"/>
      <c r="AA2" s="4"/>
      <c r="AB2" s="4"/>
      <c r="AC2" s="3"/>
      <c r="AD2" s="3"/>
      <c r="AE2" s="3"/>
      <c r="AF2" s="3"/>
      <c r="AG2" s="3"/>
      <c r="AH2" s="3"/>
      <c r="AI2" s="3"/>
      <c r="AJ2" s="3"/>
      <c r="AK2" s="3"/>
      <c r="AL2" s="3"/>
      <c r="AM2" s="4"/>
      <c r="AN2" s="4"/>
      <c r="AO2" s="4"/>
      <c r="AP2" s="3"/>
      <c r="AQ2" s="3"/>
      <c r="AR2" s="3"/>
      <c r="AS2" s="3"/>
      <c r="AT2" s="2"/>
      <c r="AU2" s="2"/>
      <c r="AV2" s="2"/>
      <c r="AW2" s="2"/>
      <c r="AX2" s="2"/>
      <c r="AY2" s="2"/>
      <c r="AZ2" s="2"/>
    </row>
    <row r="3" spans="1:52" s="6" customFormat="1" ht="75" x14ac:dyDescent="0.3">
      <c r="A3" s="1"/>
      <c r="B3" s="31" t="s">
        <v>1</v>
      </c>
      <c r="C3" s="31" t="s">
        <v>2</v>
      </c>
      <c r="D3" s="31" t="s">
        <v>3</v>
      </c>
      <c r="E3" s="31" t="s">
        <v>4</v>
      </c>
      <c r="F3" s="31" t="s">
        <v>5</v>
      </c>
      <c r="G3" s="30" t="s">
        <v>6</v>
      </c>
      <c r="H3" s="30" t="s">
        <v>7</v>
      </c>
      <c r="I3" s="31" t="s">
        <v>8</v>
      </c>
      <c r="J3" s="33" t="s">
        <v>9</v>
      </c>
      <c r="K3" s="34"/>
      <c r="L3" s="35" t="s">
        <v>10</v>
      </c>
      <c r="M3" s="37" t="s">
        <v>11</v>
      </c>
      <c r="N3" s="37"/>
      <c r="O3" s="37"/>
      <c r="P3" s="37"/>
      <c r="Q3" s="30" t="s">
        <v>12</v>
      </c>
      <c r="R3" s="30" t="s">
        <v>13</v>
      </c>
      <c r="S3" s="38" t="s">
        <v>14</v>
      </c>
      <c r="T3" s="11" t="s">
        <v>15</v>
      </c>
      <c r="U3" s="38" t="s">
        <v>16</v>
      </c>
      <c r="V3" s="30" t="s">
        <v>17</v>
      </c>
      <c r="W3" s="30" t="s">
        <v>18</v>
      </c>
      <c r="X3" s="30" t="s">
        <v>19</v>
      </c>
      <c r="Y3" s="44" t="s">
        <v>20</v>
      </c>
      <c r="Z3" s="45"/>
      <c r="AA3" s="45"/>
      <c r="AB3" s="45"/>
      <c r="AC3" s="30" t="s">
        <v>21</v>
      </c>
      <c r="AD3" s="30" t="s">
        <v>22</v>
      </c>
      <c r="AE3" s="30" t="s">
        <v>23</v>
      </c>
      <c r="AF3" s="30" t="s">
        <v>24</v>
      </c>
      <c r="AG3" s="30" t="s">
        <v>25</v>
      </c>
      <c r="AH3" s="37" t="s">
        <v>26</v>
      </c>
      <c r="AI3" s="37"/>
      <c r="AJ3" s="37"/>
      <c r="AK3" s="37"/>
      <c r="AL3" s="37"/>
      <c r="AM3" s="43" t="s">
        <v>27</v>
      </c>
      <c r="AN3" s="43" t="s">
        <v>28</v>
      </c>
      <c r="AO3" s="43" t="s">
        <v>29</v>
      </c>
      <c r="AP3" s="30" t="s">
        <v>30</v>
      </c>
      <c r="AQ3" s="30" t="s">
        <v>31</v>
      </c>
      <c r="AR3" s="37" t="s">
        <v>32</v>
      </c>
      <c r="AS3" s="42"/>
      <c r="AT3" s="2"/>
      <c r="AU3" s="2"/>
      <c r="AV3" s="2"/>
      <c r="AW3" s="2"/>
      <c r="AX3" s="2"/>
      <c r="AY3" s="2"/>
      <c r="AZ3" s="2"/>
    </row>
    <row r="4" spans="1:52" s="6" customFormat="1" ht="120.75" customHeight="1" x14ac:dyDescent="0.3">
      <c r="A4" s="1"/>
      <c r="B4" s="32"/>
      <c r="C4" s="32"/>
      <c r="D4" s="32"/>
      <c r="E4" s="32"/>
      <c r="F4" s="32"/>
      <c r="G4" s="30"/>
      <c r="H4" s="30"/>
      <c r="I4" s="32"/>
      <c r="J4" s="12" t="s">
        <v>33</v>
      </c>
      <c r="K4" s="12" t="s">
        <v>34</v>
      </c>
      <c r="L4" s="36"/>
      <c r="M4" s="12" t="s">
        <v>35</v>
      </c>
      <c r="N4" s="12" t="s">
        <v>36</v>
      </c>
      <c r="O4" s="12" t="s">
        <v>37</v>
      </c>
      <c r="P4" s="12" t="s">
        <v>38</v>
      </c>
      <c r="Q4" s="30"/>
      <c r="R4" s="30"/>
      <c r="S4" s="39"/>
      <c r="T4" s="13" t="s">
        <v>39</v>
      </c>
      <c r="U4" s="39"/>
      <c r="V4" s="30"/>
      <c r="W4" s="30"/>
      <c r="X4" s="30"/>
      <c r="Y4" s="13" t="s">
        <v>40</v>
      </c>
      <c r="Z4" s="13" t="s">
        <v>41</v>
      </c>
      <c r="AA4" s="13" t="s">
        <v>42</v>
      </c>
      <c r="AB4" s="13" t="s">
        <v>43</v>
      </c>
      <c r="AC4" s="30"/>
      <c r="AD4" s="30"/>
      <c r="AE4" s="30"/>
      <c r="AF4" s="30"/>
      <c r="AG4" s="30"/>
      <c r="AH4" s="12" t="s">
        <v>44</v>
      </c>
      <c r="AI4" s="12" t="s">
        <v>45</v>
      </c>
      <c r="AJ4" s="12" t="s">
        <v>46</v>
      </c>
      <c r="AK4" s="12" t="s">
        <v>47</v>
      </c>
      <c r="AL4" s="12" t="s">
        <v>48</v>
      </c>
      <c r="AM4" s="43"/>
      <c r="AN4" s="43"/>
      <c r="AO4" s="43"/>
      <c r="AP4" s="30"/>
      <c r="AQ4" s="30"/>
      <c r="AR4" s="12" t="s">
        <v>49</v>
      </c>
      <c r="AS4" s="12" t="s">
        <v>50</v>
      </c>
      <c r="AT4" s="2"/>
      <c r="AU4" s="2"/>
      <c r="AV4" s="2"/>
      <c r="AW4" s="2"/>
      <c r="AX4" s="2"/>
      <c r="AY4" s="2"/>
      <c r="AZ4" s="2"/>
    </row>
    <row r="5" spans="1:52" s="6" customFormat="1" x14ac:dyDescent="0.3">
      <c r="A5" s="1" t="s">
        <v>51</v>
      </c>
      <c r="B5" s="40" t="s">
        <v>52</v>
      </c>
      <c r="C5" s="40"/>
      <c r="D5" s="40"/>
      <c r="E5" s="40"/>
      <c r="F5" s="40"/>
      <c r="G5" s="14"/>
      <c r="H5" s="14"/>
      <c r="I5" s="14"/>
      <c r="J5" s="14"/>
      <c r="K5" s="14"/>
      <c r="L5" s="15"/>
      <c r="M5" s="14"/>
      <c r="N5" s="14"/>
      <c r="O5" s="14"/>
      <c r="P5" s="14"/>
      <c r="Q5" s="14"/>
      <c r="R5" s="14"/>
      <c r="S5" s="16"/>
      <c r="T5" s="16"/>
      <c r="U5" s="16"/>
      <c r="V5" s="14"/>
      <c r="W5" s="14"/>
      <c r="X5" s="14"/>
      <c r="Y5" s="16"/>
      <c r="Z5" s="16"/>
      <c r="AA5" s="16"/>
      <c r="AB5" s="16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6"/>
      <c r="AN5" s="16"/>
      <c r="AO5" s="16"/>
      <c r="AP5" s="14"/>
      <c r="AQ5" s="14"/>
      <c r="AR5" s="14"/>
      <c r="AS5" s="14"/>
      <c r="AT5" s="2"/>
      <c r="AU5" s="2"/>
      <c r="AV5" s="2"/>
      <c r="AW5" s="2"/>
      <c r="AX5" s="2"/>
      <c r="AY5" s="2"/>
      <c r="AZ5" s="2"/>
    </row>
    <row r="6" spans="1:52" s="6" customFormat="1" ht="42" hidden="1" customHeight="1" x14ac:dyDescent="0.3">
      <c r="A6" s="1"/>
      <c r="B6" s="14">
        <v>1</v>
      </c>
      <c r="C6" s="17" t="s">
        <v>53</v>
      </c>
      <c r="D6" s="18"/>
      <c r="E6" s="18" t="s">
        <v>54</v>
      </c>
      <c r="F6" s="18" t="s">
        <v>55</v>
      </c>
      <c r="G6" s="14" t="s">
        <v>56</v>
      </c>
      <c r="H6" s="14" t="s">
        <v>56</v>
      </c>
      <c r="I6" s="14" t="s">
        <v>57</v>
      </c>
      <c r="J6" s="14" t="s">
        <v>56</v>
      </c>
      <c r="K6" s="14" t="s">
        <v>56</v>
      </c>
      <c r="L6" s="15">
        <f>SUM($L$9)</f>
        <v>12208.948987</v>
      </c>
      <c r="M6" s="14" t="s">
        <v>56</v>
      </c>
      <c r="N6" s="14" t="s">
        <v>56</v>
      </c>
      <c r="O6" s="14" t="s">
        <v>56</v>
      </c>
      <c r="P6" s="14" t="s">
        <v>56</v>
      </c>
      <c r="Q6" s="14" t="s">
        <v>58</v>
      </c>
      <c r="R6" s="14" t="s">
        <v>56</v>
      </c>
      <c r="S6" s="16"/>
      <c r="T6" s="16"/>
      <c r="U6" s="16"/>
      <c r="V6" s="14" t="s">
        <v>56</v>
      </c>
      <c r="W6" s="14" t="s">
        <v>56</v>
      </c>
      <c r="X6" s="14" t="s">
        <v>56</v>
      </c>
      <c r="Y6" s="16"/>
      <c r="Z6" s="16"/>
      <c r="AA6" s="16"/>
      <c r="AB6" s="16"/>
      <c r="AC6" s="14" t="s">
        <v>56</v>
      </c>
      <c r="AD6" s="14" t="s">
        <v>56</v>
      </c>
      <c r="AE6" s="14" t="s">
        <v>56</v>
      </c>
      <c r="AF6" s="14" t="s">
        <v>56</v>
      </c>
      <c r="AG6" s="14" t="s">
        <v>56</v>
      </c>
      <c r="AH6" s="14" t="s">
        <v>56</v>
      </c>
      <c r="AI6" s="14" t="s">
        <v>56</v>
      </c>
      <c r="AJ6" s="14" t="s">
        <v>56</v>
      </c>
      <c r="AK6" s="14" t="s">
        <v>56</v>
      </c>
      <c r="AL6" s="14" t="s">
        <v>56</v>
      </c>
      <c r="AM6" s="16"/>
      <c r="AN6" s="16"/>
      <c r="AO6" s="16">
        <f>SUM($AO$9)</f>
        <v>0</v>
      </c>
      <c r="AP6" s="14" t="s">
        <v>56</v>
      </c>
      <c r="AQ6" s="14" t="s">
        <v>56</v>
      </c>
      <c r="AR6" s="14" t="s">
        <v>56</v>
      </c>
      <c r="AS6" s="14" t="s">
        <v>56</v>
      </c>
      <c r="AT6" s="2"/>
      <c r="AU6" s="2"/>
      <c r="AV6" s="2"/>
      <c r="AW6" s="2"/>
      <c r="AX6" s="2"/>
      <c r="AY6" s="2"/>
      <c r="AZ6" s="2"/>
    </row>
    <row r="7" spans="1:52" s="6" customFormat="1" ht="42" customHeight="1" x14ac:dyDescent="0.3">
      <c r="A7" s="1"/>
      <c r="B7" s="14">
        <v>1</v>
      </c>
      <c r="C7" s="17" t="s">
        <v>53</v>
      </c>
      <c r="D7" s="18" t="s">
        <v>59</v>
      </c>
      <c r="E7" s="18" t="s">
        <v>60</v>
      </c>
      <c r="F7" s="29" t="s">
        <v>61</v>
      </c>
      <c r="G7" s="47" t="s">
        <v>56</v>
      </c>
      <c r="H7" s="14" t="s">
        <v>56</v>
      </c>
      <c r="I7" s="14" t="s">
        <v>57</v>
      </c>
      <c r="J7" s="14" t="s">
        <v>56</v>
      </c>
      <c r="K7" s="14" t="s">
        <v>56</v>
      </c>
      <c r="L7" s="15">
        <v>939.55877329999998</v>
      </c>
      <c r="M7" s="14"/>
      <c r="N7" s="14"/>
      <c r="O7" s="14"/>
      <c r="P7" s="14"/>
      <c r="Q7" s="14"/>
      <c r="R7" s="14"/>
      <c r="S7" s="16"/>
      <c r="T7" s="16"/>
      <c r="U7" s="16"/>
      <c r="V7" s="14"/>
      <c r="W7" s="14"/>
      <c r="X7" s="14"/>
      <c r="Y7" s="16"/>
      <c r="Z7" s="16"/>
      <c r="AA7" s="16"/>
      <c r="AB7" s="16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6"/>
      <c r="AN7" s="16"/>
      <c r="AO7" s="16"/>
      <c r="AP7" s="14"/>
      <c r="AQ7" s="14"/>
      <c r="AR7" s="14"/>
      <c r="AS7" s="14"/>
      <c r="AT7" s="2"/>
      <c r="AU7" s="2"/>
      <c r="AV7" s="2"/>
      <c r="AW7" s="2"/>
      <c r="AX7" s="2"/>
      <c r="AY7" s="2"/>
      <c r="AZ7" s="2"/>
    </row>
    <row r="8" spans="1:52" s="6" customFormat="1" ht="42" customHeight="1" x14ac:dyDescent="0.3">
      <c r="A8" s="1"/>
      <c r="B8" s="40" t="s">
        <v>62</v>
      </c>
      <c r="C8" s="40"/>
      <c r="D8" s="40"/>
      <c r="E8" s="40"/>
      <c r="F8" s="40"/>
      <c r="G8" s="40"/>
      <c r="H8" s="40"/>
      <c r="I8" s="40"/>
      <c r="J8" s="40"/>
      <c r="K8" s="40"/>
      <c r="L8" s="28"/>
      <c r="M8" s="14"/>
      <c r="N8" s="14"/>
      <c r="O8" s="14"/>
      <c r="P8" s="14"/>
      <c r="Q8" s="14"/>
      <c r="R8" s="14"/>
      <c r="S8" s="16"/>
      <c r="T8" s="16"/>
      <c r="U8" s="16"/>
      <c r="V8" s="14"/>
      <c r="W8" s="14"/>
      <c r="X8" s="14"/>
      <c r="Y8" s="16"/>
      <c r="Z8" s="16"/>
      <c r="AA8" s="16"/>
      <c r="AB8" s="16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6"/>
      <c r="AN8" s="16"/>
      <c r="AO8" s="16"/>
      <c r="AP8" s="14"/>
      <c r="AQ8" s="14"/>
      <c r="AR8" s="14"/>
      <c r="AS8" s="14"/>
      <c r="AT8" s="2"/>
      <c r="AU8" s="2"/>
      <c r="AV8" s="2"/>
      <c r="AW8" s="2"/>
      <c r="AX8" s="2"/>
      <c r="AY8" s="2"/>
      <c r="AZ8" s="2"/>
    </row>
    <row r="9" spans="1:52" s="6" customFormat="1" ht="48" customHeight="1" outlineLevel="1" x14ac:dyDescent="0.3">
      <c r="A9" s="1"/>
      <c r="B9" s="14">
        <v>1</v>
      </c>
      <c r="C9" s="17" t="s">
        <v>53</v>
      </c>
      <c r="D9" s="18" t="s">
        <v>63</v>
      </c>
      <c r="E9" s="18" t="s">
        <v>54</v>
      </c>
      <c r="F9" s="29" t="s">
        <v>55</v>
      </c>
      <c r="G9" s="14" t="s">
        <v>56</v>
      </c>
      <c r="H9" s="14" t="s">
        <v>56</v>
      </c>
      <c r="I9" s="14" t="s">
        <v>57</v>
      </c>
      <c r="J9" s="14" t="s">
        <v>56</v>
      </c>
      <c r="K9" s="14" t="s">
        <v>56</v>
      </c>
      <c r="L9" s="15">
        <f>10417.872+1791.076987</f>
        <v>12208.948987</v>
      </c>
      <c r="M9" s="14" t="s">
        <v>56</v>
      </c>
      <c r="N9" s="14" t="s">
        <v>56</v>
      </c>
      <c r="O9" s="14" t="s">
        <v>56</v>
      </c>
      <c r="P9" s="14" t="s">
        <v>56</v>
      </c>
      <c r="Q9" s="14" t="s">
        <v>58</v>
      </c>
      <c r="R9" s="14" t="s">
        <v>56</v>
      </c>
      <c r="S9" s="16">
        <v>618.23</v>
      </c>
      <c r="T9" s="16"/>
      <c r="U9" s="19"/>
      <c r="V9" s="14" t="s">
        <v>56</v>
      </c>
      <c r="W9" s="14" t="s">
        <v>56</v>
      </c>
      <c r="X9" s="14" t="s">
        <v>56</v>
      </c>
      <c r="Y9" s="16"/>
      <c r="Z9" s="16">
        <v>0</v>
      </c>
      <c r="AA9" s="16"/>
      <c r="AB9" s="16"/>
      <c r="AC9" s="14" t="s">
        <v>56</v>
      </c>
      <c r="AD9" s="14" t="s">
        <v>56</v>
      </c>
      <c r="AE9" s="14" t="s">
        <v>56</v>
      </c>
      <c r="AF9" s="14" t="s">
        <v>56</v>
      </c>
      <c r="AG9" s="14" t="s">
        <v>56</v>
      </c>
      <c r="AH9" s="14" t="s">
        <v>56</v>
      </c>
      <c r="AI9" s="14" t="s">
        <v>56</v>
      </c>
      <c r="AJ9" s="14" t="s">
        <v>56</v>
      </c>
      <c r="AK9" s="14" t="s">
        <v>56</v>
      </c>
      <c r="AL9" s="14" t="s">
        <v>56</v>
      </c>
      <c r="AM9" s="16">
        <v>0</v>
      </c>
      <c r="AN9" s="16">
        <f>ROUND($U$9+$Y$9+$Z$9+$AA$9+$AB$9+$AM$9,2)</f>
        <v>0</v>
      </c>
      <c r="AO9" s="16">
        <f>ROUND($L$9*$AN$9,2)</f>
        <v>0</v>
      </c>
      <c r="AP9" s="14" t="s">
        <v>56</v>
      </c>
      <c r="AQ9" s="14" t="s">
        <v>56</v>
      </c>
      <c r="AR9" s="14" t="s">
        <v>56</v>
      </c>
      <c r="AS9" s="14" t="s">
        <v>56</v>
      </c>
      <c r="AT9" s="2"/>
      <c r="AU9" s="2"/>
      <c r="AV9" s="2"/>
      <c r="AW9" s="2"/>
      <c r="AX9" s="2"/>
      <c r="AY9" s="2"/>
      <c r="AZ9" s="2"/>
    </row>
    <row r="10" spans="1:52" s="6" customFormat="1" ht="48" customHeight="1" outlineLevel="1" x14ac:dyDescent="0.3">
      <c r="A10" s="1"/>
      <c r="B10" s="14">
        <v>1</v>
      </c>
      <c r="C10" s="17" t="s">
        <v>53</v>
      </c>
      <c r="D10" s="18" t="s">
        <v>63</v>
      </c>
      <c r="E10" s="18" t="s">
        <v>64</v>
      </c>
      <c r="F10" s="46" t="s">
        <v>65</v>
      </c>
      <c r="G10" s="14" t="s">
        <v>56</v>
      </c>
      <c r="H10" s="14" t="s">
        <v>56</v>
      </c>
      <c r="I10" s="14" t="s">
        <v>57</v>
      </c>
      <c r="J10" s="14" t="s">
        <v>56</v>
      </c>
      <c r="K10" s="14" t="s">
        <v>56</v>
      </c>
      <c r="L10" s="15">
        <v>91.683000000000007</v>
      </c>
      <c r="M10" s="14"/>
      <c r="N10" s="14"/>
      <c r="O10" s="14"/>
      <c r="P10" s="14"/>
      <c r="Q10" s="14"/>
      <c r="R10" s="14"/>
      <c r="S10" s="16"/>
      <c r="T10" s="16"/>
      <c r="U10" s="19"/>
      <c r="V10" s="14"/>
      <c r="W10" s="14"/>
      <c r="X10" s="14"/>
      <c r="Y10" s="16"/>
      <c r="Z10" s="16"/>
      <c r="AA10" s="16"/>
      <c r="AB10" s="16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6"/>
      <c r="AN10" s="16"/>
      <c r="AO10" s="16"/>
      <c r="AP10" s="14"/>
      <c r="AQ10" s="14"/>
      <c r="AR10" s="14"/>
      <c r="AS10" s="14"/>
      <c r="AT10" s="2"/>
      <c r="AU10" s="2"/>
      <c r="AV10" s="2"/>
      <c r="AW10" s="2"/>
      <c r="AX10" s="2"/>
      <c r="AY10" s="2"/>
      <c r="AZ10" s="2"/>
    </row>
    <row r="11" spans="1:52" s="6" customFormat="1" ht="48" customHeight="1" outlineLevel="1" x14ac:dyDescent="0.3">
      <c r="A11" s="1"/>
      <c r="B11" s="14">
        <v>1</v>
      </c>
      <c r="C11" s="17" t="s">
        <v>53</v>
      </c>
      <c r="D11" s="18" t="s">
        <v>63</v>
      </c>
      <c r="E11" s="18" t="s">
        <v>66</v>
      </c>
      <c r="F11" s="46" t="s">
        <v>67</v>
      </c>
      <c r="G11" s="14" t="s">
        <v>56</v>
      </c>
      <c r="H11" s="14" t="s">
        <v>56</v>
      </c>
      <c r="I11" s="14" t="s">
        <v>57</v>
      </c>
      <c r="J11" s="14" t="s">
        <v>56</v>
      </c>
      <c r="K11" s="14" t="s">
        <v>56</v>
      </c>
      <c r="L11" s="15">
        <v>2.9086948800000001</v>
      </c>
      <c r="M11" s="14"/>
      <c r="N11" s="14"/>
      <c r="O11" s="14"/>
      <c r="P11" s="14"/>
      <c r="Q11" s="14"/>
      <c r="R11" s="14"/>
      <c r="S11" s="16"/>
      <c r="T11" s="16"/>
      <c r="U11" s="19"/>
      <c r="V11" s="14"/>
      <c r="W11" s="14"/>
      <c r="X11" s="14"/>
      <c r="Y11" s="16"/>
      <c r="Z11" s="16"/>
      <c r="AA11" s="16"/>
      <c r="AB11" s="16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6"/>
      <c r="AN11" s="16"/>
      <c r="AO11" s="16"/>
      <c r="AP11" s="14"/>
      <c r="AQ11" s="14"/>
      <c r="AR11" s="14"/>
      <c r="AS11" s="14"/>
      <c r="AT11" s="2"/>
      <c r="AU11" s="2"/>
      <c r="AV11" s="2"/>
      <c r="AW11" s="2"/>
      <c r="AX11" s="2"/>
      <c r="AY11" s="2"/>
      <c r="AZ11" s="2"/>
    </row>
    <row r="12" spans="1:52" s="6" customFormat="1" ht="48" customHeight="1" outlineLevel="1" x14ac:dyDescent="0.3">
      <c r="A12" s="1"/>
      <c r="B12" s="14">
        <v>1</v>
      </c>
      <c r="C12" s="17" t="s">
        <v>53</v>
      </c>
      <c r="D12" s="18" t="s">
        <v>63</v>
      </c>
      <c r="E12" s="18" t="s">
        <v>68</v>
      </c>
      <c r="F12" s="46" t="s">
        <v>69</v>
      </c>
      <c r="G12" s="14" t="s">
        <v>56</v>
      </c>
      <c r="H12" s="14" t="s">
        <v>56</v>
      </c>
      <c r="I12" s="14" t="s">
        <v>57</v>
      </c>
      <c r="J12" s="14" t="s">
        <v>56</v>
      </c>
      <c r="K12" s="14" t="s">
        <v>56</v>
      </c>
      <c r="L12" s="15">
        <v>1.8720000000000001</v>
      </c>
      <c r="M12" s="14"/>
      <c r="N12" s="14"/>
      <c r="O12" s="14"/>
      <c r="P12" s="14"/>
      <c r="Q12" s="14"/>
      <c r="R12" s="14"/>
      <c r="S12" s="16"/>
      <c r="T12" s="16"/>
      <c r="U12" s="19"/>
      <c r="V12" s="14"/>
      <c r="W12" s="14"/>
      <c r="X12" s="14"/>
      <c r="Y12" s="16"/>
      <c r="Z12" s="16"/>
      <c r="AA12" s="16"/>
      <c r="AB12" s="16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6"/>
      <c r="AN12" s="16"/>
      <c r="AO12" s="16"/>
      <c r="AP12" s="14"/>
      <c r="AQ12" s="14"/>
      <c r="AR12" s="14"/>
      <c r="AS12" s="14"/>
      <c r="AT12" s="2"/>
      <c r="AU12" s="2"/>
      <c r="AV12" s="2"/>
      <c r="AW12" s="2"/>
      <c r="AX12" s="2"/>
      <c r="AY12" s="2"/>
      <c r="AZ12" s="2"/>
    </row>
    <row r="13" spans="1:52" s="6" customFormat="1" ht="48" customHeight="1" outlineLevel="1" x14ac:dyDescent="0.3">
      <c r="A13" s="1"/>
      <c r="B13" s="14">
        <v>1</v>
      </c>
      <c r="C13" s="17" t="s">
        <v>53</v>
      </c>
      <c r="D13" s="18" t="s">
        <v>63</v>
      </c>
      <c r="E13" s="18" t="s">
        <v>70</v>
      </c>
      <c r="F13" s="46" t="s">
        <v>71</v>
      </c>
      <c r="G13" s="14" t="s">
        <v>56</v>
      </c>
      <c r="H13" s="14" t="s">
        <v>56</v>
      </c>
      <c r="I13" s="14" t="s">
        <v>57</v>
      </c>
      <c r="J13" s="14" t="s">
        <v>56</v>
      </c>
      <c r="K13" s="14" t="s">
        <v>56</v>
      </c>
      <c r="L13" s="15">
        <v>0.52712130239999999</v>
      </c>
      <c r="M13" s="14"/>
      <c r="N13" s="14"/>
      <c r="O13" s="14"/>
      <c r="P13" s="14"/>
      <c r="Q13" s="14"/>
      <c r="R13" s="14"/>
      <c r="S13" s="16"/>
      <c r="T13" s="16"/>
      <c r="U13" s="19"/>
      <c r="V13" s="14"/>
      <c r="W13" s="14"/>
      <c r="X13" s="14"/>
      <c r="Y13" s="16"/>
      <c r="Z13" s="16"/>
      <c r="AA13" s="16"/>
      <c r="AB13" s="16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6"/>
      <c r="AN13" s="16"/>
      <c r="AO13" s="16"/>
      <c r="AP13" s="14"/>
      <c r="AQ13" s="14"/>
      <c r="AR13" s="14"/>
      <c r="AS13" s="14"/>
      <c r="AT13" s="2"/>
      <c r="AU13" s="2"/>
      <c r="AV13" s="2"/>
      <c r="AW13" s="2"/>
      <c r="AX13" s="2"/>
      <c r="AY13" s="2"/>
      <c r="AZ13" s="2"/>
    </row>
    <row r="14" spans="1:52" s="6" customFormat="1" ht="48" customHeight="1" outlineLevel="1" x14ac:dyDescent="0.3">
      <c r="A14" s="1"/>
      <c r="B14" s="14">
        <v>1</v>
      </c>
      <c r="C14" s="17" t="s">
        <v>53</v>
      </c>
      <c r="D14" s="18" t="s">
        <v>63</v>
      </c>
      <c r="E14" s="18" t="s">
        <v>72</v>
      </c>
      <c r="F14" s="46" t="s">
        <v>73</v>
      </c>
      <c r="G14" s="14" t="s">
        <v>56</v>
      </c>
      <c r="H14" s="14" t="s">
        <v>56</v>
      </c>
      <c r="I14" s="14" t="s">
        <v>57</v>
      </c>
      <c r="J14" s="14" t="s">
        <v>56</v>
      </c>
      <c r="K14" s="14" t="s">
        <v>56</v>
      </c>
      <c r="L14" s="15">
        <f>0.2894+0.29766966</f>
        <v>0.58706966000000005</v>
      </c>
      <c r="M14" s="14"/>
      <c r="N14" s="14"/>
      <c r="O14" s="14"/>
      <c r="P14" s="14"/>
      <c r="Q14" s="14"/>
      <c r="R14" s="14"/>
      <c r="S14" s="16"/>
      <c r="T14" s="16"/>
      <c r="U14" s="19"/>
      <c r="V14" s="14"/>
      <c r="W14" s="14"/>
      <c r="X14" s="14"/>
      <c r="Y14" s="16"/>
      <c r="Z14" s="16"/>
      <c r="AA14" s="16"/>
      <c r="AB14" s="16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6"/>
      <c r="AN14" s="16"/>
      <c r="AO14" s="16"/>
      <c r="AP14" s="14"/>
      <c r="AQ14" s="14"/>
      <c r="AR14" s="14"/>
      <c r="AS14" s="14"/>
      <c r="AT14" s="2"/>
      <c r="AU14" s="2"/>
      <c r="AV14" s="2"/>
      <c r="AW14" s="2"/>
      <c r="AX14" s="2"/>
      <c r="AY14" s="2"/>
      <c r="AZ14" s="2"/>
    </row>
    <row r="15" spans="1:52" s="6" customFormat="1" ht="48" customHeight="1" outlineLevel="1" x14ac:dyDescent="0.3">
      <c r="A15" s="1"/>
      <c r="B15" s="14">
        <v>1</v>
      </c>
      <c r="C15" s="17" t="s">
        <v>53</v>
      </c>
      <c r="D15" s="18" t="s">
        <v>63</v>
      </c>
      <c r="E15" s="18" t="s">
        <v>74</v>
      </c>
      <c r="F15" s="46" t="s">
        <v>75</v>
      </c>
      <c r="G15" s="14" t="s">
        <v>56</v>
      </c>
      <c r="H15" s="14" t="s">
        <v>56</v>
      </c>
      <c r="I15" s="14" t="s">
        <v>57</v>
      </c>
      <c r="J15" s="14" t="s">
        <v>56</v>
      </c>
      <c r="K15" s="14" t="s">
        <v>56</v>
      </c>
      <c r="L15" s="15">
        <v>0.20305008000000002</v>
      </c>
      <c r="M15" s="14"/>
      <c r="N15" s="14"/>
      <c r="O15" s="14"/>
      <c r="P15" s="14"/>
      <c r="Q15" s="14"/>
      <c r="R15" s="14"/>
      <c r="S15" s="16"/>
      <c r="T15" s="16"/>
      <c r="U15" s="19"/>
      <c r="V15" s="14"/>
      <c r="W15" s="14"/>
      <c r="X15" s="14"/>
      <c r="Y15" s="16"/>
      <c r="Z15" s="16"/>
      <c r="AA15" s="16"/>
      <c r="AB15" s="16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6"/>
      <c r="AN15" s="16"/>
      <c r="AO15" s="16"/>
      <c r="AP15" s="14"/>
      <c r="AQ15" s="14"/>
      <c r="AR15" s="14"/>
      <c r="AS15" s="14"/>
      <c r="AT15" s="2"/>
      <c r="AU15" s="2"/>
      <c r="AV15" s="2"/>
      <c r="AW15" s="2"/>
      <c r="AX15" s="2"/>
      <c r="AY15" s="2"/>
      <c r="AZ15" s="2"/>
    </row>
    <row r="16" spans="1:52" s="6" customFormat="1" x14ac:dyDescent="0.3">
      <c r="A16" s="1" t="s">
        <v>76</v>
      </c>
      <c r="B16" s="40" t="s">
        <v>77</v>
      </c>
      <c r="C16" s="40"/>
      <c r="D16" s="40"/>
      <c r="E16" s="40"/>
      <c r="F16" s="40"/>
      <c r="G16" s="14"/>
      <c r="H16" s="14"/>
      <c r="I16" s="14"/>
      <c r="J16" s="14"/>
      <c r="K16" s="14"/>
      <c r="L16" s="15"/>
      <c r="M16" s="14"/>
      <c r="N16" s="14"/>
      <c r="O16" s="14"/>
      <c r="P16" s="14"/>
      <c r="Q16" s="14"/>
      <c r="R16" s="14"/>
      <c r="S16" s="16"/>
      <c r="T16" s="16"/>
      <c r="U16" s="16"/>
      <c r="V16" s="14"/>
      <c r="W16" s="14"/>
      <c r="X16" s="14"/>
      <c r="Y16" s="16"/>
      <c r="Z16" s="16"/>
      <c r="AA16" s="16"/>
      <c r="AB16" s="16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6"/>
      <c r="AN16" s="16"/>
      <c r="AO16" s="16"/>
      <c r="AP16" s="14"/>
      <c r="AQ16" s="14"/>
      <c r="AR16" s="14"/>
      <c r="AS16" s="14"/>
      <c r="AT16" s="2"/>
      <c r="AU16" s="2"/>
      <c r="AV16" s="2"/>
      <c r="AW16" s="2"/>
      <c r="AX16" s="2"/>
      <c r="AY16" s="2"/>
      <c r="AZ16" s="2"/>
    </row>
    <row r="17" spans="1:52" s="6" customFormat="1" ht="81" hidden="1" customHeight="1" x14ac:dyDescent="0.3">
      <c r="A17" s="1"/>
      <c r="B17" s="14">
        <v>1</v>
      </c>
      <c r="C17" s="17" t="s">
        <v>53</v>
      </c>
      <c r="D17" s="18"/>
      <c r="E17" s="18" t="s">
        <v>78</v>
      </c>
      <c r="F17" s="18" t="s">
        <v>79</v>
      </c>
      <c r="G17" s="14" t="s">
        <v>56</v>
      </c>
      <c r="H17" s="14" t="s">
        <v>56</v>
      </c>
      <c r="I17" s="14" t="s">
        <v>80</v>
      </c>
      <c r="J17" s="14" t="s">
        <v>56</v>
      </c>
      <c r="K17" s="14" t="s">
        <v>56</v>
      </c>
      <c r="L17" s="15">
        <f>SUM($L$18)</f>
        <v>131.184</v>
      </c>
      <c r="M17" s="14" t="s">
        <v>56</v>
      </c>
      <c r="N17" s="14" t="s">
        <v>56</v>
      </c>
      <c r="O17" s="14" t="s">
        <v>56</v>
      </c>
      <c r="P17" s="14" t="s">
        <v>56</v>
      </c>
      <c r="Q17" s="14" t="s">
        <v>81</v>
      </c>
      <c r="R17" s="14" t="s">
        <v>56</v>
      </c>
      <c r="S17" s="16"/>
      <c r="T17" s="16"/>
      <c r="U17" s="16"/>
      <c r="V17" s="14" t="s">
        <v>56</v>
      </c>
      <c r="W17" s="14" t="s">
        <v>56</v>
      </c>
      <c r="X17" s="14" t="s">
        <v>56</v>
      </c>
      <c r="Y17" s="16"/>
      <c r="Z17" s="16"/>
      <c r="AA17" s="16"/>
      <c r="AB17" s="16"/>
      <c r="AC17" s="14" t="s">
        <v>56</v>
      </c>
      <c r="AD17" s="14" t="s">
        <v>56</v>
      </c>
      <c r="AE17" s="14" t="s">
        <v>56</v>
      </c>
      <c r="AF17" s="14" t="s">
        <v>56</v>
      </c>
      <c r="AG17" s="14" t="s">
        <v>56</v>
      </c>
      <c r="AH17" s="14" t="s">
        <v>56</v>
      </c>
      <c r="AI17" s="14" t="s">
        <v>56</v>
      </c>
      <c r="AJ17" s="14" t="s">
        <v>56</v>
      </c>
      <c r="AK17" s="14" t="s">
        <v>56</v>
      </c>
      <c r="AL17" s="14" t="s">
        <v>56</v>
      </c>
      <c r="AM17" s="16"/>
      <c r="AN17" s="16"/>
      <c r="AO17" s="16">
        <f>SUM($AO$18)</f>
        <v>0</v>
      </c>
      <c r="AP17" s="14" t="s">
        <v>56</v>
      </c>
      <c r="AQ17" s="14" t="s">
        <v>56</v>
      </c>
      <c r="AR17" s="14" t="s">
        <v>56</v>
      </c>
      <c r="AS17" s="14" t="s">
        <v>56</v>
      </c>
      <c r="AT17" s="2"/>
      <c r="AU17" s="2"/>
      <c r="AV17" s="2"/>
      <c r="AW17" s="2"/>
      <c r="AX17" s="2"/>
      <c r="AY17" s="2"/>
      <c r="AZ17" s="2"/>
    </row>
    <row r="18" spans="1:52" s="6" customFormat="1" ht="112.5" outlineLevel="1" x14ac:dyDescent="0.3">
      <c r="A18" s="1"/>
      <c r="B18" s="14">
        <v>1</v>
      </c>
      <c r="C18" s="17" t="s">
        <v>53</v>
      </c>
      <c r="D18" s="18" t="s">
        <v>63</v>
      </c>
      <c r="E18" s="18" t="s">
        <v>78</v>
      </c>
      <c r="F18" s="29" t="s">
        <v>79</v>
      </c>
      <c r="G18" s="14" t="s">
        <v>56</v>
      </c>
      <c r="H18" s="14" t="s">
        <v>56</v>
      </c>
      <c r="I18" s="14" t="s">
        <v>80</v>
      </c>
      <c r="J18" s="14" t="s">
        <v>56</v>
      </c>
      <c r="K18" s="14" t="s">
        <v>56</v>
      </c>
      <c r="L18" s="15">
        <v>131.184</v>
      </c>
      <c r="M18" s="14" t="s">
        <v>56</v>
      </c>
      <c r="N18" s="14" t="s">
        <v>56</v>
      </c>
      <c r="O18" s="14" t="s">
        <v>56</v>
      </c>
      <c r="P18" s="14" t="s">
        <v>56</v>
      </c>
      <c r="Q18" s="14" t="s">
        <v>81</v>
      </c>
      <c r="R18" s="14" t="s">
        <v>56</v>
      </c>
      <c r="S18" s="16">
        <v>19476.22</v>
      </c>
      <c r="T18" s="16"/>
      <c r="U18" s="19"/>
      <c r="V18" s="14" t="s">
        <v>56</v>
      </c>
      <c r="W18" s="14" t="s">
        <v>56</v>
      </c>
      <c r="X18" s="14" t="s">
        <v>56</v>
      </c>
      <c r="Y18" s="16"/>
      <c r="Z18" s="16">
        <f>ROUND(($U$18+$AM$18)*0.1118,2)</f>
        <v>0</v>
      </c>
      <c r="AA18" s="16"/>
      <c r="AB18" s="16"/>
      <c r="AC18" s="14" t="s">
        <v>56</v>
      </c>
      <c r="AD18" s="14" t="s">
        <v>56</v>
      </c>
      <c r="AE18" s="14" t="s">
        <v>56</v>
      </c>
      <c r="AF18" s="14" t="s">
        <v>56</v>
      </c>
      <c r="AG18" s="14" t="s">
        <v>56</v>
      </c>
      <c r="AH18" s="14" t="s">
        <v>56</v>
      </c>
      <c r="AI18" s="14" t="s">
        <v>56</v>
      </c>
      <c r="AJ18" s="14" t="s">
        <v>56</v>
      </c>
      <c r="AK18" s="14" t="s">
        <v>56</v>
      </c>
      <c r="AL18" s="14" t="s">
        <v>56</v>
      </c>
      <c r="AM18" s="16">
        <f>ROUND($U$18*0.0075,2)</f>
        <v>0</v>
      </c>
      <c r="AN18" s="16">
        <f>ROUND($U$18+$Y$18+$Z$18+$AA$18+$AB$18+$AM$18,2)</f>
        <v>0</v>
      </c>
      <c r="AO18" s="16">
        <f>ROUND($L$18*$AN$18,2)</f>
        <v>0</v>
      </c>
      <c r="AP18" s="14" t="s">
        <v>56</v>
      </c>
      <c r="AQ18" s="14" t="s">
        <v>56</v>
      </c>
      <c r="AR18" s="14" t="s">
        <v>56</v>
      </c>
      <c r="AS18" s="14" t="s">
        <v>56</v>
      </c>
      <c r="AT18" s="2"/>
      <c r="AU18" s="2"/>
      <c r="AV18" s="2"/>
      <c r="AW18" s="2"/>
      <c r="AX18" s="2"/>
      <c r="AY18" s="2"/>
      <c r="AZ18" s="2"/>
    </row>
    <row r="19" spans="1:52" s="6" customFormat="1" ht="75" hidden="1" x14ac:dyDescent="0.3">
      <c r="A19" s="1"/>
      <c r="B19" s="14">
        <v>2</v>
      </c>
      <c r="C19" s="17" t="s">
        <v>53</v>
      </c>
      <c r="D19" s="18"/>
      <c r="E19" s="18" t="s">
        <v>82</v>
      </c>
      <c r="F19" s="29" t="s">
        <v>83</v>
      </c>
      <c r="G19" s="14" t="s">
        <v>56</v>
      </c>
      <c r="H19" s="14" t="s">
        <v>56</v>
      </c>
      <c r="I19" s="14" t="s">
        <v>80</v>
      </c>
      <c r="J19" s="14" t="s">
        <v>56</v>
      </c>
      <c r="K19" s="14" t="s">
        <v>56</v>
      </c>
      <c r="L19" s="15">
        <f>SUM($L$20)</f>
        <v>51.408000000000001</v>
      </c>
      <c r="M19" s="14" t="s">
        <v>56</v>
      </c>
      <c r="N19" s="14" t="s">
        <v>56</v>
      </c>
      <c r="O19" s="14" t="s">
        <v>56</v>
      </c>
      <c r="P19" s="14" t="s">
        <v>56</v>
      </c>
      <c r="Q19" s="14" t="s">
        <v>81</v>
      </c>
      <c r="R19" s="14" t="s">
        <v>56</v>
      </c>
      <c r="S19" s="16"/>
      <c r="T19" s="16"/>
      <c r="U19" s="16"/>
      <c r="V19" s="14" t="s">
        <v>56</v>
      </c>
      <c r="W19" s="14" t="s">
        <v>56</v>
      </c>
      <c r="X19" s="14" t="s">
        <v>56</v>
      </c>
      <c r="Y19" s="16"/>
      <c r="Z19" s="16"/>
      <c r="AA19" s="16"/>
      <c r="AB19" s="16"/>
      <c r="AC19" s="14" t="s">
        <v>56</v>
      </c>
      <c r="AD19" s="14" t="s">
        <v>56</v>
      </c>
      <c r="AE19" s="14" t="s">
        <v>56</v>
      </c>
      <c r="AF19" s="14" t="s">
        <v>56</v>
      </c>
      <c r="AG19" s="14" t="s">
        <v>56</v>
      </c>
      <c r="AH19" s="14" t="s">
        <v>56</v>
      </c>
      <c r="AI19" s="14" t="s">
        <v>56</v>
      </c>
      <c r="AJ19" s="14" t="s">
        <v>56</v>
      </c>
      <c r="AK19" s="14" t="s">
        <v>56</v>
      </c>
      <c r="AL19" s="14" t="s">
        <v>56</v>
      </c>
      <c r="AM19" s="16"/>
      <c r="AN19" s="16"/>
      <c r="AO19" s="16">
        <f>SUM($AO$20)</f>
        <v>0</v>
      </c>
      <c r="AP19" s="14" t="s">
        <v>56</v>
      </c>
      <c r="AQ19" s="14" t="s">
        <v>56</v>
      </c>
      <c r="AR19" s="14" t="s">
        <v>56</v>
      </c>
      <c r="AS19" s="14" t="s">
        <v>56</v>
      </c>
      <c r="AT19" s="2"/>
      <c r="AU19" s="2"/>
      <c r="AV19" s="2"/>
      <c r="AW19" s="2"/>
      <c r="AX19" s="2"/>
      <c r="AY19" s="2"/>
      <c r="AZ19" s="2"/>
    </row>
    <row r="20" spans="1:52" s="6" customFormat="1" ht="112.5" outlineLevel="1" x14ac:dyDescent="0.3">
      <c r="A20" s="1"/>
      <c r="B20" s="14">
        <v>1</v>
      </c>
      <c r="C20" s="17" t="s">
        <v>53</v>
      </c>
      <c r="D20" s="18" t="s">
        <v>63</v>
      </c>
      <c r="E20" s="18" t="s">
        <v>82</v>
      </c>
      <c r="F20" s="29" t="s">
        <v>83</v>
      </c>
      <c r="G20" s="14" t="s">
        <v>56</v>
      </c>
      <c r="H20" s="14" t="s">
        <v>56</v>
      </c>
      <c r="I20" s="14" t="s">
        <v>80</v>
      </c>
      <c r="J20" s="14" t="s">
        <v>56</v>
      </c>
      <c r="K20" s="14" t="s">
        <v>56</v>
      </c>
      <c r="L20" s="15">
        <v>51.408000000000001</v>
      </c>
      <c r="M20" s="14" t="s">
        <v>56</v>
      </c>
      <c r="N20" s="14" t="s">
        <v>56</v>
      </c>
      <c r="O20" s="14" t="s">
        <v>56</v>
      </c>
      <c r="P20" s="14" t="s">
        <v>56</v>
      </c>
      <c r="Q20" s="14" t="s">
        <v>81</v>
      </c>
      <c r="R20" s="14" t="s">
        <v>56</v>
      </c>
      <c r="S20" s="16">
        <v>15064.96</v>
      </c>
      <c r="T20" s="16"/>
      <c r="U20" s="19"/>
      <c r="V20" s="14" t="s">
        <v>56</v>
      </c>
      <c r="W20" s="14" t="s">
        <v>56</v>
      </c>
      <c r="X20" s="14" t="s">
        <v>56</v>
      </c>
      <c r="Y20" s="16"/>
      <c r="Z20" s="16">
        <f>ROUND(($U$20+$AM$20)*0.1118,2)</f>
        <v>0</v>
      </c>
      <c r="AA20" s="16"/>
      <c r="AB20" s="16"/>
      <c r="AC20" s="14" t="s">
        <v>56</v>
      </c>
      <c r="AD20" s="14" t="s">
        <v>56</v>
      </c>
      <c r="AE20" s="14" t="s">
        <v>56</v>
      </c>
      <c r="AF20" s="14" t="s">
        <v>56</v>
      </c>
      <c r="AG20" s="14" t="s">
        <v>56</v>
      </c>
      <c r="AH20" s="14" t="s">
        <v>56</v>
      </c>
      <c r="AI20" s="14" t="s">
        <v>56</v>
      </c>
      <c r="AJ20" s="14" t="s">
        <v>56</v>
      </c>
      <c r="AK20" s="14" t="s">
        <v>56</v>
      </c>
      <c r="AL20" s="14" t="s">
        <v>56</v>
      </c>
      <c r="AM20" s="16">
        <f>ROUND($U$20*0.0075,2)</f>
        <v>0</v>
      </c>
      <c r="AN20" s="16">
        <f>ROUND($U$20+$Y$20+$Z$20+$AA$20+$AB$20+$AM$20,2)</f>
        <v>0</v>
      </c>
      <c r="AO20" s="16">
        <f>ROUND($L$20*$AN$20,2)</f>
        <v>0</v>
      </c>
      <c r="AP20" s="14" t="s">
        <v>56</v>
      </c>
      <c r="AQ20" s="14" t="s">
        <v>56</v>
      </c>
      <c r="AR20" s="14" t="s">
        <v>56</v>
      </c>
      <c r="AS20" s="14" t="s">
        <v>56</v>
      </c>
      <c r="AT20" s="2"/>
      <c r="AU20" s="2"/>
      <c r="AV20" s="2"/>
      <c r="AW20" s="2"/>
      <c r="AX20" s="2"/>
      <c r="AY20" s="2"/>
      <c r="AZ20" s="2"/>
    </row>
    <row r="21" spans="1:52" s="6" customFormat="1" ht="93.75" hidden="1" x14ac:dyDescent="0.3">
      <c r="A21" s="1"/>
      <c r="B21" s="14">
        <v>3</v>
      </c>
      <c r="C21" s="17" t="s">
        <v>53</v>
      </c>
      <c r="D21" s="18"/>
      <c r="E21" s="18" t="s">
        <v>84</v>
      </c>
      <c r="F21" s="29" t="s">
        <v>85</v>
      </c>
      <c r="G21" s="14" t="s">
        <v>56</v>
      </c>
      <c r="H21" s="14" t="s">
        <v>56</v>
      </c>
      <c r="I21" s="14" t="s">
        <v>80</v>
      </c>
      <c r="J21" s="14" t="s">
        <v>56</v>
      </c>
      <c r="K21" s="14" t="s">
        <v>56</v>
      </c>
      <c r="L21" s="15">
        <f>SUM($L$22)</f>
        <v>14.543999999999999</v>
      </c>
      <c r="M21" s="14" t="s">
        <v>56</v>
      </c>
      <c r="N21" s="14" t="s">
        <v>56</v>
      </c>
      <c r="O21" s="14" t="s">
        <v>56</v>
      </c>
      <c r="P21" s="14" t="s">
        <v>56</v>
      </c>
      <c r="Q21" s="14" t="s">
        <v>81</v>
      </c>
      <c r="R21" s="14" t="s">
        <v>56</v>
      </c>
      <c r="S21" s="16"/>
      <c r="T21" s="16"/>
      <c r="U21" s="16"/>
      <c r="V21" s="14" t="s">
        <v>56</v>
      </c>
      <c r="W21" s="14" t="s">
        <v>56</v>
      </c>
      <c r="X21" s="14" t="s">
        <v>56</v>
      </c>
      <c r="Y21" s="16"/>
      <c r="Z21" s="16"/>
      <c r="AA21" s="16"/>
      <c r="AB21" s="16"/>
      <c r="AC21" s="14" t="s">
        <v>56</v>
      </c>
      <c r="AD21" s="14" t="s">
        <v>56</v>
      </c>
      <c r="AE21" s="14" t="s">
        <v>56</v>
      </c>
      <c r="AF21" s="14" t="s">
        <v>56</v>
      </c>
      <c r="AG21" s="14" t="s">
        <v>56</v>
      </c>
      <c r="AH21" s="14" t="s">
        <v>56</v>
      </c>
      <c r="AI21" s="14" t="s">
        <v>56</v>
      </c>
      <c r="AJ21" s="14" t="s">
        <v>56</v>
      </c>
      <c r="AK21" s="14" t="s">
        <v>56</v>
      </c>
      <c r="AL21" s="14" t="s">
        <v>56</v>
      </c>
      <c r="AM21" s="16"/>
      <c r="AN21" s="16"/>
      <c r="AO21" s="16">
        <f>SUM($AO$22)</f>
        <v>0</v>
      </c>
      <c r="AP21" s="14" t="s">
        <v>56</v>
      </c>
      <c r="AQ21" s="14" t="s">
        <v>56</v>
      </c>
      <c r="AR21" s="14" t="s">
        <v>56</v>
      </c>
      <c r="AS21" s="14" t="s">
        <v>56</v>
      </c>
      <c r="AT21" s="2"/>
      <c r="AU21" s="2"/>
      <c r="AV21" s="2"/>
      <c r="AW21" s="2"/>
      <c r="AX21" s="2"/>
      <c r="AY21" s="2"/>
      <c r="AZ21" s="2"/>
    </row>
    <row r="22" spans="1:52" s="6" customFormat="1" ht="112.5" outlineLevel="1" x14ac:dyDescent="0.3">
      <c r="A22" s="1"/>
      <c r="B22" s="14">
        <v>1</v>
      </c>
      <c r="C22" s="17" t="s">
        <v>53</v>
      </c>
      <c r="D22" s="18" t="s">
        <v>63</v>
      </c>
      <c r="E22" s="18" t="s">
        <v>84</v>
      </c>
      <c r="F22" s="29" t="s">
        <v>85</v>
      </c>
      <c r="G22" s="14" t="s">
        <v>56</v>
      </c>
      <c r="H22" s="14" t="s">
        <v>56</v>
      </c>
      <c r="I22" s="14" t="s">
        <v>80</v>
      </c>
      <c r="J22" s="14" t="s">
        <v>56</v>
      </c>
      <c r="K22" s="14" t="s">
        <v>56</v>
      </c>
      <c r="L22" s="15">
        <v>14.543999999999999</v>
      </c>
      <c r="M22" s="14" t="s">
        <v>56</v>
      </c>
      <c r="N22" s="14" t="s">
        <v>56</v>
      </c>
      <c r="O22" s="14" t="s">
        <v>56</v>
      </c>
      <c r="P22" s="14" t="s">
        <v>56</v>
      </c>
      <c r="Q22" s="14" t="s">
        <v>81</v>
      </c>
      <c r="R22" s="14" t="s">
        <v>56</v>
      </c>
      <c r="S22" s="16">
        <v>20860.75</v>
      </c>
      <c r="T22" s="16"/>
      <c r="U22" s="19"/>
      <c r="V22" s="14" t="s">
        <v>56</v>
      </c>
      <c r="W22" s="14" t="s">
        <v>56</v>
      </c>
      <c r="X22" s="14" t="s">
        <v>56</v>
      </c>
      <c r="Y22" s="16"/>
      <c r="Z22" s="16">
        <f>ROUND(($U$22+$AM$22)*0.1118,2)</f>
        <v>0</v>
      </c>
      <c r="AA22" s="16"/>
      <c r="AB22" s="16"/>
      <c r="AC22" s="14" t="s">
        <v>56</v>
      </c>
      <c r="AD22" s="14" t="s">
        <v>56</v>
      </c>
      <c r="AE22" s="14" t="s">
        <v>56</v>
      </c>
      <c r="AF22" s="14" t="s">
        <v>56</v>
      </c>
      <c r="AG22" s="14" t="s">
        <v>56</v>
      </c>
      <c r="AH22" s="14" t="s">
        <v>56</v>
      </c>
      <c r="AI22" s="14" t="s">
        <v>56</v>
      </c>
      <c r="AJ22" s="14" t="s">
        <v>56</v>
      </c>
      <c r="AK22" s="14" t="s">
        <v>56</v>
      </c>
      <c r="AL22" s="14" t="s">
        <v>56</v>
      </c>
      <c r="AM22" s="16">
        <f>ROUND($U$22*0.0075,2)</f>
        <v>0</v>
      </c>
      <c r="AN22" s="16">
        <f>ROUND($U$22+$Y$22+$Z$22+$AA$22+$AB$22+$AM$22,2)</f>
        <v>0</v>
      </c>
      <c r="AO22" s="16">
        <f>ROUND($L$22*$AN$22,2)</f>
        <v>0</v>
      </c>
      <c r="AP22" s="14" t="s">
        <v>56</v>
      </c>
      <c r="AQ22" s="14" t="s">
        <v>56</v>
      </c>
      <c r="AR22" s="14" t="s">
        <v>56</v>
      </c>
      <c r="AS22" s="14" t="s">
        <v>56</v>
      </c>
      <c r="AT22" s="2"/>
      <c r="AU22" s="2"/>
      <c r="AV22" s="2"/>
      <c r="AW22" s="2"/>
      <c r="AX22" s="2"/>
      <c r="AY22" s="2"/>
      <c r="AZ22" s="2"/>
    </row>
    <row r="23" spans="1:52" s="6" customFormat="1" ht="112.5" hidden="1" x14ac:dyDescent="0.3">
      <c r="A23" s="1"/>
      <c r="B23" s="14">
        <v>4</v>
      </c>
      <c r="C23" s="17" t="s">
        <v>53</v>
      </c>
      <c r="D23" s="18"/>
      <c r="E23" s="18" t="s">
        <v>86</v>
      </c>
      <c r="F23" s="18" t="s">
        <v>87</v>
      </c>
      <c r="G23" s="14" t="s">
        <v>56</v>
      </c>
      <c r="H23" s="14" t="s">
        <v>56</v>
      </c>
      <c r="I23" s="14" t="s">
        <v>80</v>
      </c>
      <c r="J23" s="14" t="s">
        <v>56</v>
      </c>
      <c r="K23" s="14" t="s">
        <v>56</v>
      </c>
      <c r="L23" s="15">
        <f>SUM($L$24)</f>
        <v>7.2000000000000007E-3</v>
      </c>
      <c r="M23" s="14" t="s">
        <v>56</v>
      </c>
      <c r="N23" s="14" t="s">
        <v>56</v>
      </c>
      <c r="O23" s="14" t="s">
        <v>56</v>
      </c>
      <c r="P23" s="14" t="s">
        <v>56</v>
      </c>
      <c r="Q23" s="14" t="s">
        <v>81</v>
      </c>
      <c r="R23" s="14" t="s">
        <v>56</v>
      </c>
      <c r="S23" s="16"/>
      <c r="T23" s="16"/>
      <c r="U23" s="16"/>
      <c r="V23" s="14" t="s">
        <v>56</v>
      </c>
      <c r="W23" s="14" t="s">
        <v>56</v>
      </c>
      <c r="X23" s="14" t="s">
        <v>56</v>
      </c>
      <c r="Y23" s="16"/>
      <c r="Z23" s="16"/>
      <c r="AA23" s="16"/>
      <c r="AB23" s="16"/>
      <c r="AC23" s="14" t="s">
        <v>56</v>
      </c>
      <c r="AD23" s="14" t="s">
        <v>56</v>
      </c>
      <c r="AE23" s="14" t="s">
        <v>56</v>
      </c>
      <c r="AF23" s="14" t="s">
        <v>56</v>
      </c>
      <c r="AG23" s="14" t="s">
        <v>56</v>
      </c>
      <c r="AH23" s="14" t="s">
        <v>56</v>
      </c>
      <c r="AI23" s="14" t="s">
        <v>56</v>
      </c>
      <c r="AJ23" s="14" t="s">
        <v>56</v>
      </c>
      <c r="AK23" s="14" t="s">
        <v>56</v>
      </c>
      <c r="AL23" s="14" t="s">
        <v>56</v>
      </c>
      <c r="AM23" s="16"/>
      <c r="AN23" s="16"/>
      <c r="AO23" s="16">
        <f>SUM($AO$24)</f>
        <v>0</v>
      </c>
      <c r="AP23" s="14" t="s">
        <v>56</v>
      </c>
      <c r="AQ23" s="14" t="s">
        <v>56</v>
      </c>
      <c r="AR23" s="14" t="s">
        <v>56</v>
      </c>
      <c r="AS23" s="14" t="s">
        <v>56</v>
      </c>
      <c r="AT23" s="2"/>
      <c r="AU23" s="2"/>
      <c r="AV23" s="2"/>
      <c r="AW23" s="2"/>
      <c r="AX23" s="2"/>
      <c r="AY23" s="2"/>
      <c r="AZ23" s="2"/>
    </row>
    <row r="24" spans="1:52" s="6" customFormat="1" ht="112.5" outlineLevel="1" x14ac:dyDescent="0.3">
      <c r="A24" s="1"/>
      <c r="B24" s="14">
        <v>1</v>
      </c>
      <c r="C24" s="17" t="s">
        <v>53</v>
      </c>
      <c r="D24" s="18" t="s">
        <v>63</v>
      </c>
      <c r="E24" s="18" t="s">
        <v>86</v>
      </c>
      <c r="F24" s="29" t="s">
        <v>87</v>
      </c>
      <c r="G24" s="14" t="s">
        <v>56</v>
      </c>
      <c r="H24" s="14" t="s">
        <v>56</v>
      </c>
      <c r="I24" s="14" t="s">
        <v>80</v>
      </c>
      <c r="J24" s="14" t="s">
        <v>56</v>
      </c>
      <c r="K24" s="14" t="s">
        <v>56</v>
      </c>
      <c r="L24" s="15">
        <v>7.2000000000000007E-3</v>
      </c>
      <c r="M24" s="14" t="s">
        <v>56</v>
      </c>
      <c r="N24" s="14" t="s">
        <v>56</v>
      </c>
      <c r="O24" s="14" t="s">
        <v>56</v>
      </c>
      <c r="P24" s="14" t="s">
        <v>56</v>
      </c>
      <c r="Q24" s="14" t="s">
        <v>81</v>
      </c>
      <c r="R24" s="14" t="s">
        <v>56</v>
      </c>
      <c r="S24" s="16">
        <v>18618.060000000001</v>
      </c>
      <c r="T24" s="16"/>
      <c r="U24" s="19"/>
      <c r="V24" s="14" t="s">
        <v>56</v>
      </c>
      <c r="W24" s="14" t="s">
        <v>56</v>
      </c>
      <c r="X24" s="14" t="s">
        <v>56</v>
      </c>
      <c r="Y24" s="16"/>
      <c r="Z24" s="16">
        <f>ROUND(($U$24+$AM$24)*0.1118,2)</f>
        <v>0</v>
      </c>
      <c r="AA24" s="16"/>
      <c r="AB24" s="16"/>
      <c r="AC24" s="14" t="s">
        <v>56</v>
      </c>
      <c r="AD24" s="14" t="s">
        <v>56</v>
      </c>
      <c r="AE24" s="14" t="s">
        <v>56</v>
      </c>
      <c r="AF24" s="14" t="s">
        <v>56</v>
      </c>
      <c r="AG24" s="14" t="s">
        <v>56</v>
      </c>
      <c r="AH24" s="14" t="s">
        <v>56</v>
      </c>
      <c r="AI24" s="14" t="s">
        <v>56</v>
      </c>
      <c r="AJ24" s="14" t="s">
        <v>56</v>
      </c>
      <c r="AK24" s="14" t="s">
        <v>56</v>
      </c>
      <c r="AL24" s="14" t="s">
        <v>56</v>
      </c>
      <c r="AM24" s="16">
        <f>ROUND($U$24*0.0075,2)</f>
        <v>0</v>
      </c>
      <c r="AN24" s="16">
        <f>ROUND($U$24+$Y$24+$Z$24+$AA$24+$AB$24+$AM$24,2)</f>
        <v>0</v>
      </c>
      <c r="AO24" s="16">
        <f>ROUND($L$24*$AN$24,2)</f>
        <v>0</v>
      </c>
      <c r="AP24" s="14" t="s">
        <v>56</v>
      </c>
      <c r="AQ24" s="14" t="s">
        <v>56</v>
      </c>
      <c r="AR24" s="14" t="s">
        <v>56</v>
      </c>
      <c r="AS24" s="14" t="s">
        <v>56</v>
      </c>
      <c r="AT24" s="2"/>
      <c r="AU24" s="2"/>
      <c r="AV24" s="2"/>
      <c r="AW24" s="2"/>
      <c r="AX24" s="2"/>
      <c r="AY24" s="2"/>
      <c r="AZ24" s="2"/>
    </row>
    <row r="25" spans="1:52" s="6" customFormat="1" ht="45" customHeight="1" outlineLevel="1" x14ac:dyDescent="0.3">
      <c r="A25" s="1"/>
      <c r="B25" s="14">
        <v>1</v>
      </c>
      <c r="C25" s="17" t="s">
        <v>53</v>
      </c>
      <c r="D25" s="18" t="s">
        <v>63</v>
      </c>
      <c r="E25" s="18" t="s">
        <v>120</v>
      </c>
      <c r="F25" s="29" t="s">
        <v>121</v>
      </c>
      <c r="G25" s="14" t="s">
        <v>56</v>
      </c>
      <c r="H25" s="14" t="s">
        <v>56</v>
      </c>
      <c r="I25" s="14" t="s">
        <v>80</v>
      </c>
      <c r="J25" s="14" t="s">
        <v>56</v>
      </c>
      <c r="K25" s="14" t="s">
        <v>56</v>
      </c>
      <c r="L25" s="15">
        <v>0.38244383999999998</v>
      </c>
      <c r="M25" s="14"/>
      <c r="N25" s="14"/>
      <c r="O25" s="14"/>
      <c r="P25" s="14"/>
      <c r="Q25" s="14"/>
      <c r="R25" s="14"/>
      <c r="S25" s="16"/>
      <c r="T25" s="16"/>
      <c r="U25" s="19"/>
      <c r="V25" s="14"/>
      <c r="W25" s="14"/>
      <c r="X25" s="14"/>
      <c r="Y25" s="16"/>
      <c r="Z25" s="16"/>
      <c r="AA25" s="16"/>
      <c r="AB25" s="16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6"/>
      <c r="AN25" s="16"/>
      <c r="AO25" s="16"/>
      <c r="AP25" s="14"/>
      <c r="AQ25" s="14"/>
      <c r="AR25" s="14"/>
      <c r="AS25" s="14"/>
      <c r="AT25" s="2"/>
      <c r="AU25" s="2"/>
      <c r="AV25" s="2"/>
      <c r="AW25" s="2"/>
      <c r="AX25" s="2"/>
      <c r="AY25" s="2"/>
      <c r="AZ25" s="2"/>
    </row>
    <row r="26" spans="1:52" s="6" customFormat="1" ht="19.5" customHeight="1" x14ac:dyDescent="0.3">
      <c r="A26" s="1" t="s">
        <v>88</v>
      </c>
      <c r="B26" s="41" t="s">
        <v>148</v>
      </c>
      <c r="C26" s="41"/>
      <c r="D26" s="41"/>
      <c r="E26" s="41"/>
      <c r="F26" s="41"/>
      <c r="G26" s="14"/>
      <c r="H26" s="14"/>
      <c r="I26" s="14"/>
      <c r="J26" s="14"/>
      <c r="K26" s="14"/>
      <c r="L26" s="15"/>
      <c r="M26" s="14"/>
      <c r="N26" s="14"/>
      <c r="O26" s="14"/>
      <c r="P26" s="14"/>
      <c r="Q26" s="14"/>
      <c r="R26" s="14"/>
      <c r="S26" s="16"/>
      <c r="T26" s="16"/>
      <c r="U26" s="16"/>
      <c r="V26" s="14"/>
      <c r="W26" s="14"/>
      <c r="X26" s="14"/>
      <c r="Y26" s="16"/>
      <c r="Z26" s="16"/>
      <c r="AA26" s="16"/>
      <c r="AB26" s="16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6"/>
      <c r="AN26" s="16"/>
      <c r="AO26" s="16"/>
      <c r="AP26" s="14"/>
      <c r="AQ26" s="14"/>
      <c r="AR26" s="14"/>
      <c r="AS26" s="14"/>
      <c r="AT26" s="2"/>
      <c r="AU26" s="2"/>
      <c r="AV26" s="2"/>
      <c r="AW26" s="2"/>
      <c r="AX26" s="2"/>
      <c r="AY26" s="2"/>
      <c r="AZ26" s="2"/>
    </row>
    <row r="27" spans="1:52" s="6" customFormat="1" ht="35.25" hidden="1" customHeight="1" x14ac:dyDescent="0.3">
      <c r="A27" s="1"/>
      <c r="B27" s="14">
        <v>1</v>
      </c>
      <c r="C27" s="17" t="s">
        <v>53</v>
      </c>
      <c r="D27" s="18"/>
      <c r="E27" s="18" t="s">
        <v>64</v>
      </c>
      <c r="F27" s="18" t="s">
        <v>65</v>
      </c>
      <c r="G27" s="14" t="s">
        <v>56</v>
      </c>
      <c r="H27" s="14" t="s">
        <v>56</v>
      </c>
      <c r="I27" s="14" t="s">
        <v>57</v>
      </c>
      <c r="J27" s="14" t="s">
        <v>56</v>
      </c>
      <c r="K27" s="14" t="s">
        <v>56</v>
      </c>
      <c r="L27" s="15">
        <f>SUM($L$10)</f>
        <v>91.683000000000007</v>
      </c>
      <c r="M27" s="14" t="s">
        <v>56</v>
      </c>
      <c r="N27" s="14" t="s">
        <v>56</v>
      </c>
      <c r="O27" s="14" t="s">
        <v>56</v>
      </c>
      <c r="P27" s="14" t="s">
        <v>56</v>
      </c>
      <c r="Q27" s="14"/>
      <c r="R27" s="14" t="s">
        <v>56</v>
      </c>
      <c r="S27" s="16"/>
      <c r="T27" s="16"/>
      <c r="U27" s="16"/>
      <c r="V27" s="14" t="s">
        <v>56</v>
      </c>
      <c r="W27" s="14" t="s">
        <v>56</v>
      </c>
      <c r="X27" s="14" t="s">
        <v>56</v>
      </c>
      <c r="Y27" s="16"/>
      <c r="Z27" s="16"/>
      <c r="AA27" s="16"/>
      <c r="AB27" s="16"/>
      <c r="AC27" s="14" t="s">
        <v>56</v>
      </c>
      <c r="AD27" s="14" t="s">
        <v>56</v>
      </c>
      <c r="AE27" s="14" t="s">
        <v>56</v>
      </c>
      <c r="AF27" s="14" t="s">
        <v>56</v>
      </c>
      <c r="AG27" s="14" t="s">
        <v>56</v>
      </c>
      <c r="AH27" s="14" t="s">
        <v>56</v>
      </c>
      <c r="AI27" s="14" t="s">
        <v>56</v>
      </c>
      <c r="AJ27" s="14" t="s">
        <v>56</v>
      </c>
      <c r="AK27" s="14" t="s">
        <v>56</v>
      </c>
      <c r="AL27" s="14" t="s">
        <v>56</v>
      </c>
      <c r="AM27" s="16"/>
      <c r="AN27" s="16"/>
      <c r="AO27" s="16">
        <f>SUM($AO$28)</f>
        <v>0</v>
      </c>
      <c r="AP27" s="14" t="s">
        <v>56</v>
      </c>
      <c r="AQ27" s="14" t="s">
        <v>56</v>
      </c>
      <c r="AR27" s="14" t="s">
        <v>56</v>
      </c>
      <c r="AS27" s="14" t="s">
        <v>56</v>
      </c>
      <c r="AT27" s="2"/>
      <c r="AU27" s="2"/>
      <c r="AV27" s="2"/>
      <c r="AW27" s="2"/>
      <c r="AX27" s="2"/>
      <c r="AY27" s="2"/>
      <c r="AZ27" s="2"/>
    </row>
    <row r="28" spans="1:52" s="6" customFormat="1" ht="67.5" customHeight="1" outlineLevel="1" x14ac:dyDescent="0.3">
      <c r="A28" s="1"/>
      <c r="B28" s="14">
        <v>1</v>
      </c>
      <c r="C28" s="17" t="s">
        <v>53</v>
      </c>
      <c r="D28" s="18" t="s">
        <v>59</v>
      </c>
      <c r="E28" s="18" t="s">
        <v>89</v>
      </c>
      <c r="F28" s="29" t="s">
        <v>90</v>
      </c>
      <c r="G28" s="14" t="s">
        <v>56</v>
      </c>
      <c r="H28" s="14" t="s">
        <v>56</v>
      </c>
      <c r="I28" s="14" t="s">
        <v>80</v>
      </c>
      <c r="J28" s="14" t="s">
        <v>56</v>
      </c>
      <c r="K28" s="14" t="s">
        <v>56</v>
      </c>
      <c r="L28" s="15">
        <v>7.2035999999999998</v>
      </c>
      <c r="M28" s="20" t="s">
        <v>56</v>
      </c>
      <c r="N28" s="20" t="s">
        <v>56</v>
      </c>
      <c r="O28" s="20" t="s">
        <v>56</v>
      </c>
      <c r="P28" s="20" t="s">
        <v>56</v>
      </c>
      <c r="Q28" s="20"/>
      <c r="R28" s="20" t="s">
        <v>56</v>
      </c>
      <c r="S28" s="21">
        <v>11767.6</v>
      </c>
      <c r="T28" s="21"/>
      <c r="U28" s="22"/>
      <c r="V28" s="14" t="s">
        <v>56</v>
      </c>
      <c r="W28" s="14" t="s">
        <v>56</v>
      </c>
      <c r="X28" s="14" t="s">
        <v>56</v>
      </c>
      <c r="Y28" s="16"/>
      <c r="Z28" s="16">
        <v>0</v>
      </c>
      <c r="AA28" s="16"/>
      <c r="AB28" s="16"/>
      <c r="AC28" s="14" t="s">
        <v>56</v>
      </c>
      <c r="AD28" s="14" t="s">
        <v>56</v>
      </c>
      <c r="AE28" s="14" t="s">
        <v>56</v>
      </c>
      <c r="AF28" s="14" t="s">
        <v>56</v>
      </c>
      <c r="AG28" s="14" t="s">
        <v>56</v>
      </c>
      <c r="AH28" s="14" t="s">
        <v>56</v>
      </c>
      <c r="AI28" s="14" t="s">
        <v>56</v>
      </c>
      <c r="AJ28" s="14" t="s">
        <v>56</v>
      </c>
      <c r="AK28" s="14" t="s">
        <v>56</v>
      </c>
      <c r="AL28" s="14" t="s">
        <v>56</v>
      </c>
      <c r="AM28" s="16">
        <v>0</v>
      </c>
      <c r="AN28" s="16">
        <f>ROUND($U$28+$Y$28+$Z$28+$AA$28+$AB$28+$AM$28,2)</f>
        <v>0</v>
      </c>
      <c r="AO28" s="16">
        <f>ROUND($L$10*$AN$28,2)</f>
        <v>0</v>
      </c>
      <c r="AP28" s="14" t="s">
        <v>56</v>
      </c>
      <c r="AQ28" s="14" t="s">
        <v>56</v>
      </c>
      <c r="AR28" s="14" t="s">
        <v>56</v>
      </c>
      <c r="AS28" s="14" t="s">
        <v>56</v>
      </c>
      <c r="AT28" s="2"/>
      <c r="AU28" s="2"/>
      <c r="AV28" s="2"/>
      <c r="AW28" s="2"/>
      <c r="AX28" s="2"/>
      <c r="AY28" s="2"/>
      <c r="AZ28" s="2"/>
    </row>
    <row r="29" spans="1:52" s="6" customFormat="1" ht="18.75" hidden="1" customHeight="1" x14ac:dyDescent="0.3">
      <c r="A29" s="1"/>
      <c r="B29" s="14">
        <v>2</v>
      </c>
      <c r="C29" s="17" t="s">
        <v>53</v>
      </c>
      <c r="D29" s="18"/>
      <c r="E29" s="18" t="s">
        <v>91</v>
      </c>
      <c r="F29" s="18" t="s">
        <v>92</v>
      </c>
      <c r="G29" s="14" t="s">
        <v>56</v>
      </c>
      <c r="H29" s="14" t="s">
        <v>56</v>
      </c>
      <c r="I29" s="14" t="s">
        <v>80</v>
      </c>
      <c r="J29" s="14" t="s">
        <v>56</v>
      </c>
      <c r="K29" s="14" t="s">
        <v>56</v>
      </c>
      <c r="L29" s="15">
        <f>SUM($L$32)</f>
        <v>1.23661799469</v>
      </c>
      <c r="M29" s="14" t="s">
        <v>56</v>
      </c>
      <c r="N29" s="14" t="s">
        <v>56</v>
      </c>
      <c r="O29" s="14" t="s">
        <v>56</v>
      </c>
      <c r="P29" s="14" t="s">
        <v>56</v>
      </c>
      <c r="Q29" s="14"/>
      <c r="R29" s="14" t="s">
        <v>56</v>
      </c>
      <c r="S29" s="16"/>
      <c r="T29" s="16"/>
      <c r="U29" s="16"/>
      <c r="V29" s="14" t="s">
        <v>56</v>
      </c>
      <c r="W29" s="14" t="s">
        <v>56</v>
      </c>
      <c r="X29" s="14" t="s">
        <v>56</v>
      </c>
      <c r="Y29" s="16"/>
      <c r="Z29" s="16"/>
      <c r="AA29" s="16"/>
      <c r="AB29" s="16"/>
      <c r="AC29" s="14" t="s">
        <v>56</v>
      </c>
      <c r="AD29" s="14" t="s">
        <v>56</v>
      </c>
      <c r="AE29" s="14" t="s">
        <v>56</v>
      </c>
      <c r="AF29" s="14" t="s">
        <v>56</v>
      </c>
      <c r="AG29" s="14" t="s">
        <v>56</v>
      </c>
      <c r="AH29" s="14" t="s">
        <v>56</v>
      </c>
      <c r="AI29" s="14" t="s">
        <v>56</v>
      </c>
      <c r="AJ29" s="14" t="s">
        <v>56</v>
      </c>
      <c r="AK29" s="14" t="s">
        <v>56</v>
      </c>
      <c r="AL29" s="14" t="s">
        <v>56</v>
      </c>
      <c r="AM29" s="16"/>
      <c r="AN29" s="16"/>
      <c r="AO29" s="16">
        <f>SUM($AO$32)</f>
        <v>0</v>
      </c>
      <c r="AP29" s="14" t="s">
        <v>56</v>
      </c>
      <c r="AQ29" s="14" t="s">
        <v>56</v>
      </c>
      <c r="AR29" s="14" t="s">
        <v>56</v>
      </c>
      <c r="AS29" s="14" t="s">
        <v>56</v>
      </c>
      <c r="AT29" s="2"/>
      <c r="AU29" s="2"/>
      <c r="AV29" s="2"/>
      <c r="AW29" s="2"/>
      <c r="AX29" s="2"/>
      <c r="AY29" s="2"/>
      <c r="AZ29" s="2"/>
    </row>
    <row r="30" spans="1:52" s="6" customFormat="1" ht="59.25" customHeight="1" x14ac:dyDescent="0.3">
      <c r="A30" s="1"/>
      <c r="B30" s="14">
        <v>1</v>
      </c>
      <c r="C30" s="17" t="s">
        <v>53</v>
      </c>
      <c r="D30" s="18" t="s">
        <v>59</v>
      </c>
      <c r="E30" s="18" t="s">
        <v>93</v>
      </c>
      <c r="F30" s="29" t="s">
        <v>94</v>
      </c>
      <c r="G30" s="14" t="s">
        <v>56</v>
      </c>
      <c r="H30" s="14" t="s">
        <v>56</v>
      </c>
      <c r="I30" s="14" t="s">
        <v>95</v>
      </c>
      <c r="J30" s="14" t="s">
        <v>56</v>
      </c>
      <c r="K30" s="14" t="s">
        <v>56</v>
      </c>
      <c r="L30" s="15">
        <v>414</v>
      </c>
      <c r="M30" s="14"/>
      <c r="N30" s="14"/>
      <c r="O30" s="14"/>
      <c r="P30" s="14"/>
      <c r="Q30" s="14"/>
      <c r="R30" s="14"/>
      <c r="S30" s="16"/>
      <c r="T30" s="16"/>
      <c r="U30" s="16"/>
      <c r="V30" s="14"/>
      <c r="W30" s="14"/>
      <c r="X30" s="14"/>
      <c r="Y30" s="16"/>
      <c r="Z30" s="16"/>
      <c r="AA30" s="16"/>
      <c r="AB30" s="16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6"/>
      <c r="AN30" s="16"/>
      <c r="AO30" s="16"/>
      <c r="AP30" s="14"/>
      <c r="AQ30" s="14"/>
      <c r="AR30" s="14"/>
      <c r="AS30" s="14"/>
      <c r="AT30" s="2"/>
      <c r="AU30" s="2"/>
      <c r="AV30" s="2"/>
      <c r="AW30" s="2"/>
      <c r="AX30" s="2"/>
      <c r="AY30" s="2"/>
      <c r="AZ30" s="2"/>
    </row>
    <row r="31" spans="1:52" s="6" customFormat="1" ht="35.25" customHeight="1" outlineLevel="1" x14ac:dyDescent="0.3">
      <c r="A31" s="1"/>
      <c r="B31" s="14">
        <v>1</v>
      </c>
      <c r="C31" s="17" t="s">
        <v>53</v>
      </c>
      <c r="D31" s="18" t="s">
        <v>59</v>
      </c>
      <c r="E31" s="18" t="s">
        <v>96</v>
      </c>
      <c r="F31" s="29" t="s">
        <v>97</v>
      </c>
      <c r="G31" s="14" t="s">
        <v>56</v>
      </c>
      <c r="H31" s="14" t="s">
        <v>56</v>
      </c>
      <c r="I31" s="14" t="s">
        <v>57</v>
      </c>
      <c r="J31" s="14" t="s">
        <v>56</v>
      </c>
      <c r="K31" s="14" t="s">
        <v>56</v>
      </c>
      <c r="L31" s="15">
        <v>9.6319999999999997</v>
      </c>
      <c r="M31" s="20" t="s">
        <v>56</v>
      </c>
      <c r="N31" s="20" t="s">
        <v>56</v>
      </c>
      <c r="O31" s="20" t="s">
        <v>56</v>
      </c>
      <c r="P31" s="20" t="s">
        <v>56</v>
      </c>
      <c r="Q31" s="20"/>
      <c r="R31" s="20" t="s">
        <v>56</v>
      </c>
      <c r="S31" s="21">
        <v>1994.47</v>
      </c>
      <c r="T31" s="21">
        <f>'[1]Ценовые нормативы'!$E$84</f>
        <v>0</v>
      </c>
      <c r="U31" s="21" t="e">
        <f>ROUND($R$20*$S$20,2)</f>
        <v>#VALUE!</v>
      </c>
      <c r="V31" s="14" t="s">
        <v>56</v>
      </c>
      <c r="W31" s="14" t="s">
        <v>56</v>
      </c>
      <c r="X31" s="14" t="s">
        <v>56</v>
      </c>
      <c r="Y31" s="16"/>
      <c r="Z31" s="16">
        <v>0</v>
      </c>
      <c r="AA31" s="16"/>
      <c r="AB31" s="16"/>
      <c r="AC31" s="14" t="s">
        <v>56</v>
      </c>
      <c r="AD31" s="14" t="s">
        <v>56</v>
      </c>
      <c r="AE31" s="14" t="s">
        <v>56</v>
      </c>
      <c r="AF31" s="14" t="s">
        <v>56</v>
      </c>
      <c r="AG31" s="14" t="s">
        <v>56</v>
      </c>
      <c r="AH31" s="14" t="s">
        <v>56</v>
      </c>
      <c r="AI31" s="14" t="s">
        <v>56</v>
      </c>
      <c r="AJ31" s="14" t="s">
        <v>56</v>
      </c>
      <c r="AK31" s="14" t="s">
        <v>56</v>
      </c>
      <c r="AL31" s="14" t="s">
        <v>56</v>
      </c>
      <c r="AM31" s="16">
        <v>0</v>
      </c>
      <c r="AN31" s="16" t="e">
        <f>ROUND($U$31+$Y$31+$Z$31+$AA$31+$AB$31+$AM$31,2)</f>
        <v>#VALUE!</v>
      </c>
      <c r="AO31" s="16" t="e">
        <f>ROUND($L$12*$AN$31,2)</f>
        <v>#VALUE!</v>
      </c>
      <c r="AP31" s="14" t="s">
        <v>56</v>
      </c>
      <c r="AQ31" s="14" t="s">
        <v>56</v>
      </c>
      <c r="AR31" s="14" t="s">
        <v>56</v>
      </c>
      <c r="AS31" s="14" t="s">
        <v>56</v>
      </c>
      <c r="AT31" s="2"/>
      <c r="AU31" s="2"/>
      <c r="AV31" s="2"/>
      <c r="AW31" s="2"/>
      <c r="AX31" s="2"/>
      <c r="AY31" s="2"/>
      <c r="AZ31" s="2"/>
    </row>
    <row r="32" spans="1:52" s="6" customFormat="1" ht="35.25" customHeight="1" outlineLevel="1" x14ac:dyDescent="0.3">
      <c r="A32" s="1"/>
      <c r="B32" s="14">
        <v>1</v>
      </c>
      <c r="C32" s="17" t="s">
        <v>53</v>
      </c>
      <c r="D32" s="18" t="s">
        <v>63</v>
      </c>
      <c r="E32" s="18" t="s">
        <v>91</v>
      </c>
      <c r="F32" s="18" t="s">
        <v>92</v>
      </c>
      <c r="G32" s="14" t="s">
        <v>56</v>
      </c>
      <c r="H32" s="14" t="s">
        <v>56</v>
      </c>
      <c r="I32" s="14" t="s">
        <v>80</v>
      </c>
      <c r="J32" s="14" t="s">
        <v>56</v>
      </c>
      <c r="K32" s="14" t="s">
        <v>56</v>
      </c>
      <c r="L32" s="15">
        <f>0.877392+0.35922599469</f>
        <v>1.23661799469</v>
      </c>
      <c r="M32" s="14" t="s">
        <v>56</v>
      </c>
      <c r="N32" s="14" t="s">
        <v>56</v>
      </c>
      <c r="O32" s="14" t="s">
        <v>56</v>
      </c>
      <c r="P32" s="14" t="s">
        <v>56</v>
      </c>
      <c r="Q32" s="14"/>
      <c r="R32" s="14" t="s">
        <v>56</v>
      </c>
      <c r="S32" s="16">
        <v>23731.13</v>
      </c>
      <c r="T32" s="16">
        <f>'[2]Ценовые нормативы'!$E$84</f>
        <v>0</v>
      </c>
      <c r="U32" s="16">
        <f>ROUND($S$32*$T$32,2)</f>
        <v>0</v>
      </c>
      <c r="V32" s="14" t="s">
        <v>56</v>
      </c>
      <c r="W32" s="14" t="s">
        <v>56</v>
      </c>
      <c r="X32" s="14" t="s">
        <v>56</v>
      </c>
      <c r="Y32" s="16"/>
      <c r="Z32" s="16">
        <f>ROUND(($U$32+$AM$32)*0.1028,2)</f>
        <v>0</v>
      </c>
      <c r="AA32" s="16"/>
      <c r="AB32" s="16"/>
      <c r="AC32" s="14" t="s">
        <v>56</v>
      </c>
      <c r="AD32" s="14" t="s">
        <v>56</v>
      </c>
      <c r="AE32" s="14" t="s">
        <v>56</v>
      </c>
      <c r="AF32" s="14" t="s">
        <v>56</v>
      </c>
      <c r="AG32" s="14" t="s">
        <v>56</v>
      </c>
      <c r="AH32" s="14" t="s">
        <v>56</v>
      </c>
      <c r="AI32" s="14" t="s">
        <v>56</v>
      </c>
      <c r="AJ32" s="14" t="s">
        <v>56</v>
      </c>
      <c r="AK32" s="14" t="s">
        <v>56</v>
      </c>
      <c r="AL32" s="14" t="s">
        <v>56</v>
      </c>
      <c r="AM32" s="16">
        <v>0</v>
      </c>
      <c r="AN32" s="16">
        <f>ROUND($U$32+$Y$32+$Z$32+$AA$32+$AB$32+$AM$32,2)</f>
        <v>0</v>
      </c>
      <c r="AO32" s="16">
        <f>ROUND($L$32*$AN$32,2)</f>
        <v>0</v>
      </c>
      <c r="AP32" s="14" t="s">
        <v>56</v>
      </c>
      <c r="AQ32" s="14" t="s">
        <v>56</v>
      </c>
      <c r="AR32" s="14" t="s">
        <v>56</v>
      </c>
      <c r="AS32" s="14" t="s">
        <v>56</v>
      </c>
      <c r="AT32" s="2"/>
      <c r="AU32" s="2"/>
      <c r="AV32" s="2"/>
      <c r="AW32" s="2"/>
      <c r="AX32" s="2"/>
      <c r="AY32" s="2"/>
      <c r="AZ32" s="2"/>
    </row>
    <row r="33" spans="1:52" s="6" customFormat="1" ht="17.25" hidden="1" customHeight="1" x14ac:dyDescent="0.3">
      <c r="A33" s="1"/>
      <c r="B33" s="14">
        <v>3</v>
      </c>
      <c r="C33" s="17" t="s">
        <v>53</v>
      </c>
      <c r="D33" s="18"/>
      <c r="E33" s="18" t="s">
        <v>98</v>
      </c>
      <c r="F33" s="18" t="s">
        <v>99</v>
      </c>
      <c r="G33" s="14" t="s">
        <v>56</v>
      </c>
      <c r="H33" s="14" t="s">
        <v>56</v>
      </c>
      <c r="I33" s="14" t="s">
        <v>80</v>
      </c>
      <c r="J33" s="14" t="s">
        <v>56</v>
      </c>
      <c r="K33" s="14" t="s">
        <v>56</v>
      </c>
      <c r="L33" s="15">
        <f>SUM($L$44)</f>
        <v>2.1210569653999998</v>
      </c>
      <c r="M33" s="14" t="s">
        <v>56</v>
      </c>
      <c r="N33" s="14" t="s">
        <v>56</v>
      </c>
      <c r="O33" s="14" t="s">
        <v>56</v>
      </c>
      <c r="P33" s="14" t="s">
        <v>56</v>
      </c>
      <c r="Q33" s="14"/>
      <c r="R33" s="14" t="s">
        <v>56</v>
      </c>
      <c r="S33" s="16"/>
      <c r="T33" s="16"/>
      <c r="U33" s="16"/>
      <c r="V33" s="14" t="s">
        <v>56</v>
      </c>
      <c r="W33" s="14" t="s">
        <v>56</v>
      </c>
      <c r="X33" s="14" t="s">
        <v>56</v>
      </c>
      <c r="Y33" s="16"/>
      <c r="Z33" s="16"/>
      <c r="AA33" s="16"/>
      <c r="AB33" s="16"/>
      <c r="AC33" s="14" t="s">
        <v>56</v>
      </c>
      <c r="AD33" s="14" t="s">
        <v>56</v>
      </c>
      <c r="AE33" s="14" t="s">
        <v>56</v>
      </c>
      <c r="AF33" s="14" t="s">
        <v>56</v>
      </c>
      <c r="AG33" s="14" t="s">
        <v>56</v>
      </c>
      <c r="AH33" s="14" t="s">
        <v>56</v>
      </c>
      <c r="AI33" s="14" t="s">
        <v>56</v>
      </c>
      <c r="AJ33" s="14" t="s">
        <v>56</v>
      </c>
      <c r="AK33" s="14" t="s">
        <v>56</v>
      </c>
      <c r="AL33" s="14" t="s">
        <v>56</v>
      </c>
      <c r="AM33" s="16"/>
      <c r="AN33" s="16"/>
      <c r="AO33" s="16">
        <f>SUM($AO$44)</f>
        <v>0</v>
      </c>
      <c r="AP33" s="14" t="s">
        <v>56</v>
      </c>
      <c r="AQ33" s="14" t="s">
        <v>56</v>
      </c>
      <c r="AR33" s="14" t="s">
        <v>56</v>
      </c>
      <c r="AS33" s="14" t="s">
        <v>56</v>
      </c>
      <c r="AT33" s="2"/>
      <c r="AU33" s="2"/>
      <c r="AV33" s="2"/>
      <c r="AW33" s="2"/>
      <c r="AX33" s="2"/>
      <c r="AY33" s="2"/>
      <c r="AZ33" s="2"/>
    </row>
    <row r="34" spans="1:52" s="6" customFormat="1" ht="35.25" customHeight="1" outlineLevel="1" x14ac:dyDescent="0.3">
      <c r="A34" s="1"/>
      <c r="B34" s="14">
        <v>1</v>
      </c>
      <c r="C34" s="17" t="s">
        <v>53</v>
      </c>
      <c r="D34" s="18" t="s">
        <v>63</v>
      </c>
      <c r="E34" s="18" t="s">
        <v>136</v>
      </c>
      <c r="F34" s="18" t="s">
        <v>137</v>
      </c>
      <c r="G34" s="14" t="s">
        <v>56</v>
      </c>
      <c r="H34" s="14" t="s">
        <v>56</v>
      </c>
      <c r="I34" s="14" t="s">
        <v>80</v>
      </c>
      <c r="J34" s="14" t="s">
        <v>56</v>
      </c>
      <c r="K34" s="14" t="s">
        <v>56</v>
      </c>
      <c r="L34" s="15">
        <v>3.5212320000000005E-2</v>
      </c>
      <c r="M34" s="14" t="s">
        <v>56</v>
      </c>
      <c r="N34" s="14" t="s">
        <v>56</v>
      </c>
      <c r="O34" s="14" t="s">
        <v>56</v>
      </c>
      <c r="P34" s="14" t="s">
        <v>56</v>
      </c>
      <c r="Q34" s="14"/>
      <c r="R34" s="14" t="s">
        <v>56</v>
      </c>
      <c r="S34" s="16">
        <v>19454.169999999998</v>
      </c>
      <c r="T34" s="16">
        <f>'[2]Ценовые нормативы'!$E$84</f>
        <v>0</v>
      </c>
      <c r="U34" s="16">
        <f>ROUND($S$34*$T$34,2)</f>
        <v>0</v>
      </c>
      <c r="V34" s="14" t="s">
        <v>56</v>
      </c>
      <c r="W34" s="14" t="s">
        <v>56</v>
      </c>
      <c r="X34" s="14" t="s">
        <v>56</v>
      </c>
      <c r="Y34" s="16"/>
      <c r="Z34" s="16">
        <f>ROUND(($U$34+$AM$34)*0.1028,2)</f>
        <v>0</v>
      </c>
      <c r="AA34" s="16"/>
      <c r="AB34" s="16"/>
      <c r="AC34" s="14" t="s">
        <v>56</v>
      </c>
      <c r="AD34" s="14" t="s">
        <v>56</v>
      </c>
      <c r="AE34" s="14" t="s">
        <v>56</v>
      </c>
      <c r="AF34" s="14" t="s">
        <v>56</v>
      </c>
      <c r="AG34" s="14" t="s">
        <v>56</v>
      </c>
      <c r="AH34" s="14" t="s">
        <v>56</v>
      </c>
      <c r="AI34" s="14" t="s">
        <v>56</v>
      </c>
      <c r="AJ34" s="14" t="s">
        <v>56</v>
      </c>
      <c r="AK34" s="14" t="s">
        <v>56</v>
      </c>
      <c r="AL34" s="14" t="s">
        <v>56</v>
      </c>
      <c r="AM34" s="16">
        <v>0</v>
      </c>
      <c r="AN34" s="16">
        <f>ROUND($U$34+$Y$34+$Z$34+$AA$34+$AB$34+$AM$34,2)</f>
        <v>0</v>
      </c>
      <c r="AO34" s="16">
        <f>ROUND($L$34*$AN$34,2)</f>
        <v>0</v>
      </c>
      <c r="AP34" s="14" t="s">
        <v>56</v>
      </c>
      <c r="AQ34" s="14" t="s">
        <v>56</v>
      </c>
      <c r="AR34" s="14" t="s">
        <v>56</v>
      </c>
      <c r="AS34" s="14" t="s">
        <v>56</v>
      </c>
      <c r="AT34" s="2"/>
      <c r="AU34" s="2"/>
      <c r="AV34" s="2"/>
      <c r="AW34" s="2"/>
      <c r="AX34" s="2"/>
      <c r="AY34" s="2"/>
      <c r="AZ34" s="2"/>
    </row>
    <row r="35" spans="1:52" s="6" customFormat="1" ht="35.25" customHeight="1" outlineLevel="1" x14ac:dyDescent="0.3">
      <c r="A35" s="1"/>
      <c r="B35" s="14">
        <v>1</v>
      </c>
      <c r="C35" s="17" t="s">
        <v>53</v>
      </c>
      <c r="D35" s="18" t="s">
        <v>59</v>
      </c>
      <c r="E35" s="18" t="s">
        <v>100</v>
      </c>
      <c r="F35" s="18" t="s">
        <v>101</v>
      </c>
      <c r="G35" s="14" t="s">
        <v>56</v>
      </c>
      <c r="H35" s="14" t="s">
        <v>56</v>
      </c>
      <c r="I35" s="14" t="s">
        <v>80</v>
      </c>
      <c r="J35" s="14" t="s">
        <v>56</v>
      </c>
      <c r="K35" s="14" t="s">
        <v>56</v>
      </c>
      <c r="L35" s="15">
        <v>1.7690667386000003</v>
      </c>
      <c r="M35" s="20" t="s">
        <v>56</v>
      </c>
      <c r="N35" s="20" t="s">
        <v>56</v>
      </c>
      <c r="O35" s="20" t="s">
        <v>56</v>
      </c>
      <c r="P35" s="20" t="s">
        <v>56</v>
      </c>
      <c r="Q35" s="20"/>
      <c r="R35" s="20" t="s">
        <v>56</v>
      </c>
      <c r="S35" s="21">
        <v>29731.89</v>
      </c>
      <c r="T35" s="21"/>
      <c r="U35" s="22"/>
      <c r="V35" s="14" t="s">
        <v>56</v>
      </c>
      <c r="W35" s="14" t="s">
        <v>56</v>
      </c>
      <c r="X35" s="14" t="s">
        <v>56</v>
      </c>
      <c r="Y35" s="16"/>
      <c r="Z35" s="16">
        <v>0</v>
      </c>
      <c r="AA35" s="16"/>
      <c r="AB35" s="16"/>
      <c r="AC35" s="14" t="s">
        <v>56</v>
      </c>
      <c r="AD35" s="14" t="s">
        <v>56</v>
      </c>
      <c r="AE35" s="14" t="s">
        <v>56</v>
      </c>
      <c r="AF35" s="14" t="s">
        <v>56</v>
      </c>
      <c r="AG35" s="14" t="s">
        <v>56</v>
      </c>
      <c r="AH35" s="14" t="s">
        <v>56</v>
      </c>
      <c r="AI35" s="14" t="s">
        <v>56</v>
      </c>
      <c r="AJ35" s="14" t="s">
        <v>56</v>
      </c>
      <c r="AK35" s="14" t="s">
        <v>56</v>
      </c>
      <c r="AL35" s="14" t="s">
        <v>56</v>
      </c>
      <c r="AM35" s="16">
        <v>0</v>
      </c>
      <c r="AN35" s="16">
        <f>ROUND($U$35+$Y$35+$Z$35+$AA$35+$AB$35+$AM$35,2)</f>
        <v>0</v>
      </c>
      <c r="AO35" s="16">
        <f>ROUND($L$11*$AN$35,2)</f>
        <v>0</v>
      </c>
      <c r="AP35" s="14" t="s">
        <v>56</v>
      </c>
      <c r="AQ35" s="14" t="s">
        <v>56</v>
      </c>
      <c r="AR35" s="14" t="s">
        <v>56</v>
      </c>
      <c r="AS35" s="14" t="s">
        <v>56</v>
      </c>
      <c r="AT35" s="2"/>
      <c r="AU35" s="2"/>
      <c r="AV35" s="2"/>
      <c r="AW35" s="2"/>
      <c r="AX35" s="2"/>
      <c r="AY35" s="2"/>
      <c r="AZ35" s="2"/>
    </row>
    <row r="36" spans="1:52" s="6" customFormat="1" ht="40.5" customHeight="1" outlineLevel="1" x14ac:dyDescent="0.3">
      <c r="A36" s="1"/>
      <c r="B36" s="14">
        <v>1</v>
      </c>
      <c r="C36" s="17" t="s">
        <v>53</v>
      </c>
      <c r="D36" s="18" t="s">
        <v>59</v>
      </c>
      <c r="E36" s="18" t="s">
        <v>102</v>
      </c>
      <c r="F36" s="18" t="s">
        <v>103</v>
      </c>
      <c r="G36" s="14" t="s">
        <v>56</v>
      </c>
      <c r="H36" s="14" t="s">
        <v>56</v>
      </c>
      <c r="I36" s="14" t="s">
        <v>80</v>
      </c>
      <c r="J36" s="14" t="s">
        <v>56</v>
      </c>
      <c r="K36" s="14" t="s">
        <v>56</v>
      </c>
      <c r="L36" s="15">
        <v>0.214806</v>
      </c>
      <c r="M36" s="20" t="s">
        <v>56</v>
      </c>
      <c r="N36" s="20" t="s">
        <v>56</v>
      </c>
      <c r="O36" s="20" t="s">
        <v>56</v>
      </c>
      <c r="P36" s="20" t="s">
        <v>56</v>
      </c>
      <c r="Q36" s="20"/>
      <c r="R36" s="20" t="s">
        <v>56</v>
      </c>
      <c r="S36" s="21">
        <v>18665.060000000001</v>
      </c>
      <c r="T36" s="21">
        <v>0</v>
      </c>
      <c r="U36" s="22">
        <v>0</v>
      </c>
      <c r="V36" s="14"/>
      <c r="W36" s="14"/>
      <c r="X36" s="14"/>
      <c r="Y36" s="16"/>
      <c r="Z36" s="16"/>
      <c r="AA36" s="16"/>
      <c r="AB36" s="16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6"/>
      <c r="AN36" s="16"/>
      <c r="AO36" s="16"/>
      <c r="AP36" s="14"/>
      <c r="AQ36" s="14"/>
      <c r="AR36" s="14"/>
      <c r="AS36" s="14"/>
      <c r="AT36" s="2"/>
      <c r="AU36" s="2"/>
      <c r="AV36" s="2"/>
      <c r="AW36" s="2"/>
      <c r="AX36" s="2"/>
      <c r="AY36" s="2"/>
      <c r="AZ36" s="2"/>
    </row>
    <row r="37" spans="1:52" s="6" customFormat="1" ht="36.75" customHeight="1" outlineLevel="1" x14ac:dyDescent="0.3">
      <c r="A37" s="1"/>
      <c r="B37" s="14">
        <v>1</v>
      </c>
      <c r="C37" s="17" t="s">
        <v>53</v>
      </c>
      <c r="D37" s="18" t="s">
        <v>59</v>
      </c>
      <c r="E37" s="18" t="s">
        <v>104</v>
      </c>
      <c r="F37" s="18" t="s">
        <v>105</v>
      </c>
      <c r="G37" s="14" t="s">
        <v>56</v>
      </c>
      <c r="H37" s="14" t="s">
        <v>56</v>
      </c>
      <c r="I37" s="14" t="s">
        <v>80</v>
      </c>
      <c r="J37" s="14" t="s">
        <v>56</v>
      </c>
      <c r="K37" s="14" t="s">
        <v>56</v>
      </c>
      <c r="L37" s="15">
        <v>8.0108999999999986E-2</v>
      </c>
      <c r="M37" s="20" t="s">
        <v>56</v>
      </c>
      <c r="N37" s="20" t="s">
        <v>56</v>
      </c>
      <c r="O37" s="20" t="s">
        <v>56</v>
      </c>
      <c r="P37" s="20" t="s">
        <v>56</v>
      </c>
      <c r="Q37" s="20"/>
      <c r="R37" s="20" t="s">
        <v>56</v>
      </c>
      <c r="S37" s="21">
        <v>39510.6</v>
      </c>
      <c r="T37" s="21">
        <f>'[1]Ценовые нормативы'!$E$84</f>
        <v>0</v>
      </c>
      <c r="U37" s="21" t="e">
        <f>ROUND($R$35*$S$35,2)</f>
        <v>#VALUE!</v>
      </c>
      <c r="V37" s="14"/>
      <c r="W37" s="14"/>
      <c r="X37" s="14"/>
      <c r="Y37" s="16"/>
      <c r="Z37" s="16"/>
      <c r="AA37" s="16"/>
      <c r="AB37" s="16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6"/>
      <c r="AN37" s="16"/>
      <c r="AO37" s="16"/>
      <c r="AP37" s="14"/>
      <c r="AQ37" s="14"/>
      <c r="AR37" s="14"/>
      <c r="AS37" s="14"/>
      <c r="AT37" s="2"/>
      <c r="AU37" s="2"/>
      <c r="AV37" s="2"/>
      <c r="AW37" s="2"/>
      <c r="AX37" s="2"/>
      <c r="AY37" s="2"/>
      <c r="AZ37" s="2"/>
    </row>
    <row r="38" spans="1:52" s="6" customFormat="1" ht="35.25" customHeight="1" outlineLevel="1" x14ac:dyDescent="0.3">
      <c r="A38" s="1"/>
      <c r="B38" s="14">
        <v>1</v>
      </c>
      <c r="C38" s="17" t="s">
        <v>53</v>
      </c>
      <c r="D38" s="18" t="s">
        <v>63</v>
      </c>
      <c r="E38" s="18" t="s">
        <v>118</v>
      </c>
      <c r="F38" s="18" t="s">
        <v>119</v>
      </c>
      <c r="G38" s="14" t="s">
        <v>56</v>
      </c>
      <c r="H38" s="14" t="s">
        <v>56</v>
      </c>
      <c r="I38" s="14" t="s">
        <v>80</v>
      </c>
      <c r="J38" s="14" t="s">
        <v>56</v>
      </c>
      <c r="K38" s="14" t="s">
        <v>56</v>
      </c>
      <c r="L38" s="15">
        <v>0.18206153999999999</v>
      </c>
      <c r="M38" s="14" t="s">
        <v>56</v>
      </c>
      <c r="N38" s="14" t="s">
        <v>56</v>
      </c>
      <c r="O38" s="14" t="s">
        <v>56</v>
      </c>
      <c r="P38" s="14" t="s">
        <v>56</v>
      </c>
      <c r="Q38" s="14"/>
      <c r="R38" s="14" t="s">
        <v>56</v>
      </c>
      <c r="S38" s="16">
        <v>12980.43</v>
      </c>
      <c r="T38" s="16">
        <f>'[2]Ценовые нормативы'!$E$84</f>
        <v>0</v>
      </c>
      <c r="U38" s="16">
        <f>ROUND($S$38*$T$38,2)</f>
        <v>0</v>
      </c>
      <c r="V38" s="14" t="s">
        <v>56</v>
      </c>
      <c r="W38" s="14" t="s">
        <v>56</v>
      </c>
      <c r="X38" s="14" t="s">
        <v>56</v>
      </c>
      <c r="Y38" s="16"/>
      <c r="Z38" s="16">
        <f>ROUND(($U$38+$AM$38)*0.1028,2)</f>
        <v>0</v>
      </c>
      <c r="AA38" s="16"/>
      <c r="AB38" s="16"/>
      <c r="AC38" s="14" t="s">
        <v>56</v>
      </c>
      <c r="AD38" s="14" t="s">
        <v>56</v>
      </c>
      <c r="AE38" s="14" t="s">
        <v>56</v>
      </c>
      <c r="AF38" s="14" t="s">
        <v>56</v>
      </c>
      <c r="AG38" s="14" t="s">
        <v>56</v>
      </c>
      <c r="AH38" s="14" t="s">
        <v>56</v>
      </c>
      <c r="AI38" s="14" t="s">
        <v>56</v>
      </c>
      <c r="AJ38" s="14" t="s">
        <v>56</v>
      </c>
      <c r="AK38" s="14" t="s">
        <v>56</v>
      </c>
      <c r="AL38" s="14" t="s">
        <v>56</v>
      </c>
      <c r="AM38" s="16">
        <v>0</v>
      </c>
      <c r="AN38" s="16">
        <f>ROUND($U$38+$Y$38+$Z$38+$AA$38+$AB$38+$AM$38,2)</f>
        <v>0</v>
      </c>
      <c r="AO38" s="16">
        <f>ROUND($L$38*$AN$38,2)</f>
        <v>0</v>
      </c>
      <c r="AP38" s="14" t="s">
        <v>56</v>
      </c>
      <c r="AQ38" s="14" t="s">
        <v>56</v>
      </c>
      <c r="AR38" s="14" t="s">
        <v>56</v>
      </c>
      <c r="AS38" s="14" t="s">
        <v>56</v>
      </c>
      <c r="AT38" s="2"/>
      <c r="AU38" s="2"/>
      <c r="AV38" s="2"/>
      <c r="AW38" s="2"/>
      <c r="AX38" s="2"/>
      <c r="AY38" s="2"/>
      <c r="AZ38" s="2"/>
    </row>
    <row r="39" spans="1:52" s="6" customFormat="1" ht="35.25" customHeight="1" outlineLevel="1" x14ac:dyDescent="0.3">
      <c r="A39" s="1"/>
      <c r="B39" s="14">
        <v>1</v>
      </c>
      <c r="C39" s="17" t="s">
        <v>53</v>
      </c>
      <c r="D39" s="18" t="s">
        <v>59</v>
      </c>
      <c r="E39" s="18" t="s">
        <v>106</v>
      </c>
      <c r="F39" s="18" t="s">
        <v>107</v>
      </c>
      <c r="G39" s="14" t="s">
        <v>56</v>
      </c>
      <c r="H39" s="14" t="s">
        <v>56</v>
      </c>
      <c r="I39" s="14" t="s">
        <v>80</v>
      </c>
      <c r="J39" s="14" t="s">
        <v>56</v>
      </c>
      <c r="K39" s="14" t="s">
        <v>56</v>
      </c>
      <c r="L39" s="15">
        <v>2.4768000000000002E-2</v>
      </c>
      <c r="M39" s="20" t="s">
        <v>56</v>
      </c>
      <c r="N39" s="20" t="s">
        <v>56</v>
      </c>
      <c r="O39" s="20" t="s">
        <v>56</v>
      </c>
      <c r="P39" s="20" t="s">
        <v>56</v>
      </c>
      <c r="Q39" s="20"/>
      <c r="R39" s="20" t="s">
        <v>56</v>
      </c>
      <c r="S39" s="21">
        <v>77892.95</v>
      </c>
      <c r="T39" s="21">
        <f>'[1]Ценовые нормативы'!$E$84</f>
        <v>0</v>
      </c>
      <c r="U39" s="21" t="e">
        <f>ROUND($R$37*$S$37,2)</f>
        <v>#VALUE!</v>
      </c>
      <c r="V39" s="14"/>
      <c r="W39" s="14"/>
      <c r="X39" s="14"/>
      <c r="Y39" s="16"/>
      <c r="Z39" s="16"/>
      <c r="AA39" s="16"/>
      <c r="AB39" s="16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6"/>
      <c r="AN39" s="16"/>
      <c r="AO39" s="16"/>
      <c r="AP39" s="14"/>
      <c r="AQ39" s="14"/>
      <c r="AR39" s="14"/>
      <c r="AS39" s="14"/>
      <c r="AT39" s="2"/>
      <c r="AU39" s="2"/>
      <c r="AV39" s="2"/>
      <c r="AW39" s="2"/>
      <c r="AX39" s="2"/>
      <c r="AY39" s="2"/>
      <c r="AZ39" s="2"/>
    </row>
    <row r="40" spans="1:52" s="6" customFormat="1" ht="35.25" customHeight="1" outlineLevel="1" x14ac:dyDescent="0.3">
      <c r="A40" s="1"/>
      <c r="B40" s="14">
        <v>1</v>
      </c>
      <c r="C40" s="17" t="s">
        <v>53</v>
      </c>
      <c r="D40" s="18" t="s">
        <v>63</v>
      </c>
      <c r="E40" s="18" t="s">
        <v>108</v>
      </c>
      <c r="F40" s="18" t="s">
        <v>109</v>
      </c>
      <c r="G40" s="14" t="s">
        <v>56</v>
      </c>
      <c r="H40" s="14" t="s">
        <v>56</v>
      </c>
      <c r="I40" s="14" t="s">
        <v>80</v>
      </c>
      <c r="J40" s="14" t="s">
        <v>56</v>
      </c>
      <c r="K40" s="14" t="s">
        <v>56</v>
      </c>
      <c r="L40" s="15">
        <f>0.06111216+0.0558656</f>
        <v>0.11697776</v>
      </c>
      <c r="M40" s="14" t="s">
        <v>56</v>
      </c>
      <c r="N40" s="14" t="s">
        <v>56</v>
      </c>
      <c r="O40" s="14" t="s">
        <v>56</v>
      </c>
      <c r="P40" s="14" t="s">
        <v>56</v>
      </c>
      <c r="Q40" s="14"/>
      <c r="R40" s="14" t="s">
        <v>56</v>
      </c>
      <c r="S40" s="16">
        <v>20191.560000000001</v>
      </c>
      <c r="T40" s="16">
        <f>'[2]Ценовые нормативы'!$E$84</f>
        <v>0</v>
      </c>
      <c r="U40" s="16">
        <f>ROUND($S$40*$T$40,2)</f>
        <v>0</v>
      </c>
      <c r="V40" s="14" t="s">
        <v>56</v>
      </c>
      <c r="W40" s="14" t="s">
        <v>56</v>
      </c>
      <c r="X40" s="14" t="s">
        <v>56</v>
      </c>
      <c r="Y40" s="16"/>
      <c r="Z40" s="16">
        <f>ROUND(($U$40+$AM$40)*0.1028,2)</f>
        <v>0</v>
      </c>
      <c r="AA40" s="16"/>
      <c r="AB40" s="16"/>
      <c r="AC40" s="14" t="s">
        <v>56</v>
      </c>
      <c r="AD40" s="14" t="s">
        <v>56</v>
      </c>
      <c r="AE40" s="14" t="s">
        <v>56</v>
      </c>
      <c r="AF40" s="14" t="s">
        <v>56</v>
      </c>
      <c r="AG40" s="14" t="s">
        <v>56</v>
      </c>
      <c r="AH40" s="14" t="s">
        <v>56</v>
      </c>
      <c r="AI40" s="14" t="s">
        <v>56</v>
      </c>
      <c r="AJ40" s="14" t="s">
        <v>56</v>
      </c>
      <c r="AK40" s="14" t="s">
        <v>56</v>
      </c>
      <c r="AL40" s="14" t="s">
        <v>56</v>
      </c>
      <c r="AM40" s="16">
        <v>0</v>
      </c>
      <c r="AN40" s="16">
        <f>ROUND($U$40+$Y$40+$Z$40+$AA$40+$AB$40+$AM$40,2)</f>
        <v>0</v>
      </c>
      <c r="AO40" s="16">
        <f>ROUND($L$40*$AN$40,2)</f>
        <v>0</v>
      </c>
      <c r="AP40" s="14" t="s">
        <v>56</v>
      </c>
      <c r="AQ40" s="14" t="s">
        <v>56</v>
      </c>
      <c r="AR40" s="14" t="s">
        <v>56</v>
      </c>
      <c r="AS40" s="14" t="s">
        <v>56</v>
      </c>
      <c r="AT40" s="2"/>
      <c r="AU40" s="2"/>
      <c r="AV40" s="2"/>
      <c r="AW40" s="2"/>
      <c r="AX40" s="2"/>
      <c r="AY40" s="2"/>
      <c r="AZ40" s="2"/>
    </row>
    <row r="41" spans="1:52" ht="29.25" customHeight="1" x14ac:dyDescent="0.3">
      <c r="B41" s="14">
        <v>1</v>
      </c>
      <c r="C41" s="17" t="s">
        <v>53</v>
      </c>
      <c r="D41" s="18" t="s">
        <v>59</v>
      </c>
      <c r="E41" s="18" t="s">
        <v>114</v>
      </c>
      <c r="F41" s="18" t="s">
        <v>115</v>
      </c>
      <c r="G41" s="14" t="s">
        <v>56</v>
      </c>
      <c r="H41" s="14" t="s">
        <v>56</v>
      </c>
      <c r="I41" s="14" t="s">
        <v>80</v>
      </c>
      <c r="J41" s="14" t="s">
        <v>56</v>
      </c>
      <c r="K41" s="14" t="s">
        <v>56</v>
      </c>
      <c r="L41" s="15">
        <v>1.3993200000000001E-2</v>
      </c>
      <c r="M41" s="20" t="s">
        <v>56</v>
      </c>
      <c r="N41" s="20" t="s">
        <v>56</v>
      </c>
      <c r="O41" s="20" t="s">
        <v>56</v>
      </c>
      <c r="P41" s="20" t="s">
        <v>56</v>
      </c>
      <c r="Q41" s="20"/>
      <c r="R41" s="20" t="s">
        <v>56</v>
      </c>
      <c r="S41" s="21">
        <v>6821.72</v>
      </c>
      <c r="T41" s="21"/>
      <c r="U41" s="22"/>
    </row>
    <row r="42" spans="1:52" s="6" customFormat="1" ht="35.25" customHeight="1" outlineLevel="1" x14ac:dyDescent="0.3">
      <c r="A42" s="1"/>
      <c r="B42" s="14">
        <v>1</v>
      </c>
      <c r="C42" s="17" t="s">
        <v>53</v>
      </c>
      <c r="D42" s="18" t="s">
        <v>63</v>
      </c>
      <c r="E42" s="18" t="s">
        <v>126</v>
      </c>
      <c r="F42" s="18" t="s">
        <v>127</v>
      </c>
      <c r="G42" s="14" t="s">
        <v>56</v>
      </c>
      <c r="H42" s="14" t="s">
        <v>56</v>
      </c>
      <c r="I42" s="14" t="s">
        <v>80</v>
      </c>
      <c r="J42" s="14" t="s">
        <v>56</v>
      </c>
      <c r="K42" s="14" t="s">
        <v>56</v>
      </c>
      <c r="L42" s="15">
        <v>0.11828159999999997</v>
      </c>
      <c r="M42" s="14" t="s">
        <v>56</v>
      </c>
      <c r="N42" s="14" t="s">
        <v>56</v>
      </c>
      <c r="O42" s="14" t="s">
        <v>56</v>
      </c>
      <c r="P42" s="14" t="s">
        <v>56</v>
      </c>
      <c r="Q42" s="14"/>
      <c r="R42" s="14" t="s">
        <v>56</v>
      </c>
      <c r="S42" s="16">
        <v>15736.71</v>
      </c>
      <c r="T42" s="16"/>
      <c r="U42" s="19"/>
      <c r="V42" s="14" t="s">
        <v>56</v>
      </c>
      <c r="W42" s="14" t="s">
        <v>56</v>
      </c>
      <c r="X42" s="14" t="s">
        <v>56</v>
      </c>
      <c r="Y42" s="16"/>
      <c r="Z42" s="16">
        <v>0</v>
      </c>
      <c r="AA42" s="16"/>
      <c r="AB42" s="16"/>
      <c r="AC42" s="14" t="s">
        <v>56</v>
      </c>
      <c r="AD42" s="14" t="s">
        <v>56</v>
      </c>
      <c r="AE42" s="14" t="s">
        <v>56</v>
      </c>
      <c r="AF42" s="14" t="s">
        <v>56</v>
      </c>
      <c r="AG42" s="14" t="s">
        <v>56</v>
      </c>
      <c r="AH42" s="14" t="s">
        <v>56</v>
      </c>
      <c r="AI42" s="14" t="s">
        <v>56</v>
      </c>
      <c r="AJ42" s="14" t="s">
        <v>56</v>
      </c>
      <c r="AK42" s="14" t="s">
        <v>56</v>
      </c>
      <c r="AL42" s="14" t="s">
        <v>56</v>
      </c>
      <c r="AM42" s="16">
        <v>0</v>
      </c>
      <c r="AN42" s="16">
        <f>ROUND($U$42+$Y$42+$Z$42+$AA$42+$AB$42+$AM$42,2)</f>
        <v>0</v>
      </c>
      <c r="AO42" s="16">
        <f>ROUND($L$42*$AN$42,2)</f>
        <v>0</v>
      </c>
      <c r="AP42" s="14" t="s">
        <v>56</v>
      </c>
      <c r="AQ42" s="14" t="s">
        <v>56</v>
      </c>
      <c r="AR42" s="14" t="s">
        <v>56</v>
      </c>
      <c r="AS42" s="14" t="s">
        <v>56</v>
      </c>
      <c r="AT42" s="2"/>
      <c r="AU42" s="2"/>
      <c r="AV42" s="2"/>
      <c r="AW42" s="2"/>
      <c r="AX42" s="2"/>
      <c r="AY42" s="2"/>
      <c r="AZ42" s="2"/>
    </row>
    <row r="43" spans="1:52" s="6" customFormat="1" ht="40.5" customHeight="1" outlineLevel="1" x14ac:dyDescent="0.3">
      <c r="A43" s="1"/>
      <c r="B43" s="14">
        <v>1</v>
      </c>
      <c r="C43" s="17" t="s">
        <v>53</v>
      </c>
      <c r="D43" s="18" t="s">
        <v>59</v>
      </c>
      <c r="E43" s="18" t="s">
        <v>110</v>
      </c>
      <c r="F43" s="18" t="s">
        <v>111</v>
      </c>
      <c r="G43" s="14" t="s">
        <v>56</v>
      </c>
      <c r="H43" s="14" t="s">
        <v>56</v>
      </c>
      <c r="I43" s="14" t="s">
        <v>80</v>
      </c>
      <c r="J43" s="14" t="s">
        <v>56</v>
      </c>
      <c r="K43" s="14" t="s">
        <v>56</v>
      </c>
      <c r="L43" s="15">
        <v>3.7840000000000005E-3</v>
      </c>
      <c r="M43" s="20" t="s">
        <v>56</v>
      </c>
      <c r="N43" s="20" t="s">
        <v>56</v>
      </c>
      <c r="O43" s="20" t="s">
        <v>56</v>
      </c>
      <c r="P43" s="20" t="s">
        <v>56</v>
      </c>
      <c r="Q43" s="20"/>
      <c r="R43" s="20" t="s">
        <v>56</v>
      </c>
      <c r="S43" s="21">
        <v>59282.51</v>
      </c>
      <c r="T43" s="21">
        <f>'[1]Ценовые нормативы'!$E$84</f>
        <v>0</v>
      </c>
      <c r="U43" s="21" t="e">
        <f>ROUND($R$46*$S$46,2)</f>
        <v>#VALUE!</v>
      </c>
      <c r="V43" s="14"/>
      <c r="W43" s="14"/>
      <c r="X43" s="14"/>
      <c r="Y43" s="16"/>
      <c r="Z43" s="16"/>
      <c r="AA43" s="16"/>
      <c r="AB43" s="16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6"/>
      <c r="AN43" s="16"/>
      <c r="AO43" s="16"/>
      <c r="AP43" s="14"/>
      <c r="AQ43" s="14"/>
      <c r="AR43" s="14"/>
      <c r="AS43" s="14"/>
      <c r="AT43" s="2"/>
      <c r="AU43" s="2"/>
      <c r="AV43" s="2"/>
      <c r="AW43" s="2"/>
      <c r="AX43" s="2"/>
      <c r="AY43" s="2"/>
      <c r="AZ43" s="2"/>
    </row>
    <row r="44" spans="1:52" s="6" customFormat="1" ht="35.25" customHeight="1" outlineLevel="1" x14ac:dyDescent="0.3">
      <c r="A44" s="1"/>
      <c r="B44" s="14">
        <v>1</v>
      </c>
      <c r="C44" s="17" t="s">
        <v>53</v>
      </c>
      <c r="D44" s="18" t="s">
        <v>63</v>
      </c>
      <c r="E44" s="18" t="s">
        <v>98</v>
      </c>
      <c r="F44" s="18" t="s">
        <v>99</v>
      </c>
      <c r="G44" s="14" t="s">
        <v>56</v>
      </c>
      <c r="H44" s="14" t="s">
        <v>56</v>
      </c>
      <c r="I44" s="14" t="s">
        <v>80</v>
      </c>
      <c r="J44" s="14" t="s">
        <v>56</v>
      </c>
      <c r="K44" s="14" t="s">
        <v>56</v>
      </c>
      <c r="L44" s="15">
        <f>1.17379+0.9472669654</f>
        <v>2.1210569653999998</v>
      </c>
      <c r="M44" s="14" t="s">
        <v>56</v>
      </c>
      <c r="N44" s="14" t="s">
        <v>56</v>
      </c>
      <c r="O44" s="14" t="s">
        <v>56</v>
      </c>
      <c r="P44" s="14" t="s">
        <v>56</v>
      </c>
      <c r="Q44" s="14"/>
      <c r="R44" s="14" t="s">
        <v>56</v>
      </c>
      <c r="S44" s="16">
        <v>11058.49</v>
      </c>
      <c r="T44" s="16"/>
      <c r="U44" s="19"/>
      <c r="V44" s="14" t="s">
        <v>56</v>
      </c>
      <c r="W44" s="14" t="s">
        <v>56</v>
      </c>
      <c r="X44" s="14" t="s">
        <v>56</v>
      </c>
      <c r="Y44" s="16"/>
      <c r="Z44" s="16">
        <f>ROUND(($U$44+$AM$44)*0.1118,2)</f>
        <v>0</v>
      </c>
      <c r="AA44" s="16"/>
      <c r="AB44" s="16"/>
      <c r="AC44" s="14" t="s">
        <v>56</v>
      </c>
      <c r="AD44" s="14" t="s">
        <v>56</v>
      </c>
      <c r="AE44" s="14" t="s">
        <v>56</v>
      </c>
      <c r="AF44" s="14" t="s">
        <v>56</v>
      </c>
      <c r="AG44" s="14" t="s">
        <v>56</v>
      </c>
      <c r="AH44" s="14" t="s">
        <v>56</v>
      </c>
      <c r="AI44" s="14" t="s">
        <v>56</v>
      </c>
      <c r="AJ44" s="14" t="s">
        <v>56</v>
      </c>
      <c r="AK44" s="14" t="s">
        <v>56</v>
      </c>
      <c r="AL44" s="14" t="s">
        <v>56</v>
      </c>
      <c r="AM44" s="16">
        <f>ROUND($U$44*0.02,2)</f>
        <v>0</v>
      </c>
      <c r="AN44" s="16">
        <f>ROUND($U$44+$Y$44+$Z$44+$AA$44+$AB$44+$AM$44,2)</f>
        <v>0</v>
      </c>
      <c r="AO44" s="16">
        <f>ROUND($L$44*$AN$44,2)</f>
        <v>0</v>
      </c>
      <c r="AP44" s="14" t="s">
        <v>56</v>
      </c>
      <c r="AQ44" s="14" t="s">
        <v>56</v>
      </c>
      <c r="AR44" s="14" t="s">
        <v>56</v>
      </c>
      <c r="AS44" s="14" t="s">
        <v>56</v>
      </c>
      <c r="AT44" s="2"/>
      <c r="AU44" s="2"/>
      <c r="AV44" s="2"/>
      <c r="AW44" s="2"/>
      <c r="AX44" s="2"/>
      <c r="AY44" s="2"/>
      <c r="AZ44" s="2"/>
    </row>
    <row r="45" spans="1:52" s="6" customFormat="1" ht="18.75" hidden="1" customHeight="1" x14ac:dyDescent="0.3">
      <c r="A45" s="1"/>
      <c r="B45" s="14">
        <v>4</v>
      </c>
      <c r="C45" s="17" t="s">
        <v>53</v>
      </c>
      <c r="D45" s="18"/>
      <c r="E45" s="18" t="s">
        <v>112</v>
      </c>
      <c r="F45" s="18" t="s">
        <v>113</v>
      </c>
      <c r="G45" s="14" t="s">
        <v>56</v>
      </c>
      <c r="H45" s="14" t="s">
        <v>56</v>
      </c>
      <c r="I45" s="14" t="s">
        <v>57</v>
      </c>
      <c r="J45" s="14" t="s">
        <v>56</v>
      </c>
      <c r="K45" s="14" t="s">
        <v>56</v>
      </c>
      <c r="L45" s="15">
        <f>SUM($L$46)</f>
        <v>1072.7064</v>
      </c>
      <c r="M45" s="14" t="s">
        <v>56</v>
      </c>
      <c r="N45" s="14" t="s">
        <v>56</v>
      </c>
      <c r="O45" s="14" t="s">
        <v>56</v>
      </c>
      <c r="P45" s="14" t="s">
        <v>56</v>
      </c>
      <c r="Q45" s="14"/>
      <c r="R45" s="14" t="s">
        <v>56</v>
      </c>
      <c r="S45" s="16"/>
      <c r="T45" s="16"/>
      <c r="U45" s="16"/>
      <c r="V45" s="14" t="s">
        <v>56</v>
      </c>
      <c r="W45" s="14" t="s">
        <v>56</v>
      </c>
      <c r="X45" s="14" t="s">
        <v>56</v>
      </c>
      <c r="Y45" s="16"/>
      <c r="Z45" s="16"/>
      <c r="AA45" s="16"/>
      <c r="AB45" s="16"/>
      <c r="AC45" s="14" t="s">
        <v>56</v>
      </c>
      <c r="AD45" s="14" t="s">
        <v>56</v>
      </c>
      <c r="AE45" s="14" t="s">
        <v>56</v>
      </c>
      <c r="AF45" s="14" t="s">
        <v>56</v>
      </c>
      <c r="AG45" s="14" t="s">
        <v>56</v>
      </c>
      <c r="AH45" s="14" t="s">
        <v>56</v>
      </c>
      <c r="AI45" s="14" t="s">
        <v>56</v>
      </c>
      <c r="AJ45" s="14" t="s">
        <v>56</v>
      </c>
      <c r="AK45" s="14" t="s">
        <v>56</v>
      </c>
      <c r="AL45" s="14" t="s">
        <v>56</v>
      </c>
      <c r="AM45" s="16"/>
      <c r="AN45" s="16"/>
      <c r="AO45" s="16">
        <f>SUM($AO$46)</f>
        <v>0</v>
      </c>
      <c r="AP45" s="14" t="s">
        <v>56</v>
      </c>
      <c r="AQ45" s="14" t="s">
        <v>56</v>
      </c>
      <c r="AR45" s="14" t="s">
        <v>56</v>
      </c>
      <c r="AS45" s="14" t="s">
        <v>56</v>
      </c>
      <c r="AT45" s="2"/>
      <c r="AU45" s="2"/>
      <c r="AV45" s="2"/>
      <c r="AW45" s="2"/>
      <c r="AX45" s="2"/>
      <c r="AY45" s="2"/>
      <c r="AZ45" s="2"/>
    </row>
    <row r="46" spans="1:52" s="6" customFormat="1" ht="35.25" customHeight="1" outlineLevel="1" x14ac:dyDescent="0.3">
      <c r="A46" s="1"/>
      <c r="B46" s="14">
        <v>1</v>
      </c>
      <c r="C46" s="17" t="s">
        <v>53</v>
      </c>
      <c r="D46" s="18" t="s">
        <v>63</v>
      </c>
      <c r="E46" s="18" t="s">
        <v>112</v>
      </c>
      <c r="F46" s="29" t="s">
        <v>113</v>
      </c>
      <c r="G46" s="14" t="s">
        <v>56</v>
      </c>
      <c r="H46" s="14" t="s">
        <v>56</v>
      </c>
      <c r="I46" s="14" t="s">
        <v>57</v>
      </c>
      <c r="J46" s="14" t="s">
        <v>56</v>
      </c>
      <c r="K46" s="14" t="s">
        <v>56</v>
      </c>
      <c r="L46" s="15">
        <v>1072.7064</v>
      </c>
      <c r="M46" s="14" t="s">
        <v>56</v>
      </c>
      <c r="N46" s="14" t="s">
        <v>56</v>
      </c>
      <c r="O46" s="14" t="s">
        <v>56</v>
      </c>
      <c r="P46" s="14" t="s">
        <v>56</v>
      </c>
      <c r="Q46" s="14"/>
      <c r="R46" s="14" t="s">
        <v>56</v>
      </c>
      <c r="S46" s="16">
        <v>11.75</v>
      </c>
      <c r="T46" s="16">
        <f>'[2]Ценовые нормативы'!$E$84</f>
        <v>0</v>
      </c>
      <c r="U46" s="16">
        <f>ROUND($S$46*$T$46,2)</f>
        <v>0</v>
      </c>
      <c r="V46" s="14" t="s">
        <v>56</v>
      </c>
      <c r="W46" s="14" t="s">
        <v>56</v>
      </c>
      <c r="X46" s="14" t="s">
        <v>56</v>
      </c>
      <c r="Y46" s="16"/>
      <c r="Z46" s="16">
        <f>ROUND(($U$46+$AM$46)*0.1028,2)</f>
        <v>0</v>
      </c>
      <c r="AA46" s="16"/>
      <c r="AB46" s="16"/>
      <c r="AC46" s="14" t="s">
        <v>56</v>
      </c>
      <c r="AD46" s="14" t="s">
        <v>56</v>
      </c>
      <c r="AE46" s="14" t="s">
        <v>56</v>
      </c>
      <c r="AF46" s="14" t="s">
        <v>56</v>
      </c>
      <c r="AG46" s="14" t="s">
        <v>56</v>
      </c>
      <c r="AH46" s="14" t="s">
        <v>56</v>
      </c>
      <c r="AI46" s="14" t="s">
        <v>56</v>
      </c>
      <c r="AJ46" s="14" t="s">
        <v>56</v>
      </c>
      <c r="AK46" s="14" t="s">
        <v>56</v>
      </c>
      <c r="AL46" s="14" t="s">
        <v>56</v>
      </c>
      <c r="AM46" s="16">
        <v>0</v>
      </c>
      <c r="AN46" s="16">
        <f>ROUND($U$46+$Y$46+$Z$46+$AA$46+$AB$46+$AM$46,2)</f>
        <v>0</v>
      </c>
      <c r="AO46" s="16">
        <f>ROUND($L$46*$AN$46,2)</f>
        <v>0</v>
      </c>
      <c r="AP46" s="14" t="s">
        <v>56</v>
      </c>
      <c r="AQ46" s="14" t="s">
        <v>56</v>
      </c>
      <c r="AR46" s="14" t="s">
        <v>56</v>
      </c>
      <c r="AS46" s="14" t="s">
        <v>56</v>
      </c>
      <c r="AT46" s="2"/>
      <c r="AU46" s="2"/>
      <c r="AV46" s="2"/>
      <c r="AW46" s="2"/>
      <c r="AX46" s="2"/>
      <c r="AY46" s="2"/>
      <c r="AZ46" s="2"/>
    </row>
    <row r="47" spans="1:52" s="6" customFormat="1" ht="35.25" hidden="1" customHeight="1" x14ac:dyDescent="0.3">
      <c r="A47" s="1"/>
      <c r="B47" s="14">
        <v>5</v>
      </c>
      <c r="C47" s="17" t="s">
        <v>53</v>
      </c>
      <c r="D47" s="18"/>
      <c r="E47" s="18" t="s">
        <v>66</v>
      </c>
      <c r="F47" s="18" t="s">
        <v>67</v>
      </c>
      <c r="G47" s="14" t="s">
        <v>56</v>
      </c>
      <c r="H47" s="14" t="s">
        <v>56</v>
      </c>
      <c r="I47" s="14" t="s">
        <v>57</v>
      </c>
      <c r="J47" s="14" t="s">
        <v>56</v>
      </c>
      <c r="K47" s="14" t="s">
        <v>56</v>
      </c>
      <c r="L47" s="15">
        <f>SUM($L$11)</f>
        <v>2.9086948800000001</v>
      </c>
      <c r="M47" s="14" t="s">
        <v>56</v>
      </c>
      <c r="N47" s="14" t="s">
        <v>56</v>
      </c>
      <c r="O47" s="14" t="s">
        <v>56</v>
      </c>
      <c r="P47" s="14" t="s">
        <v>56</v>
      </c>
      <c r="Q47" s="14"/>
      <c r="R47" s="14" t="s">
        <v>56</v>
      </c>
      <c r="S47" s="16"/>
      <c r="T47" s="16"/>
      <c r="U47" s="16"/>
      <c r="V47" s="14" t="s">
        <v>56</v>
      </c>
      <c r="W47" s="14" t="s">
        <v>56</v>
      </c>
      <c r="X47" s="14" t="s">
        <v>56</v>
      </c>
      <c r="Y47" s="16"/>
      <c r="Z47" s="16"/>
      <c r="AA47" s="16"/>
      <c r="AB47" s="16"/>
      <c r="AC47" s="14" t="s">
        <v>56</v>
      </c>
      <c r="AD47" s="14" t="s">
        <v>56</v>
      </c>
      <c r="AE47" s="14" t="s">
        <v>56</v>
      </c>
      <c r="AF47" s="14" t="s">
        <v>56</v>
      </c>
      <c r="AG47" s="14" t="s">
        <v>56</v>
      </c>
      <c r="AH47" s="14" t="s">
        <v>56</v>
      </c>
      <c r="AI47" s="14" t="s">
        <v>56</v>
      </c>
      <c r="AJ47" s="14" t="s">
        <v>56</v>
      </c>
      <c r="AK47" s="14" t="s">
        <v>56</v>
      </c>
      <c r="AL47" s="14" t="s">
        <v>56</v>
      </c>
      <c r="AM47" s="16"/>
      <c r="AN47" s="16"/>
      <c r="AO47" s="16">
        <f>SUM($AO$35)</f>
        <v>0</v>
      </c>
      <c r="AP47" s="14" t="s">
        <v>56</v>
      </c>
      <c r="AQ47" s="14" t="s">
        <v>56</v>
      </c>
      <c r="AR47" s="14" t="s">
        <v>56</v>
      </c>
      <c r="AS47" s="14" t="s">
        <v>56</v>
      </c>
      <c r="AT47" s="2"/>
      <c r="AU47" s="2"/>
      <c r="AV47" s="2"/>
      <c r="AW47" s="2"/>
      <c r="AX47" s="2"/>
      <c r="AY47" s="2"/>
      <c r="AZ47" s="2"/>
    </row>
    <row r="48" spans="1:52" s="6" customFormat="1" ht="18.75" hidden="1" customHeight="1" x14ac:dyDescent="0.3">
      <c r="A48" s="1"/>
      <c r="B48" s="14">
        <v>6</v>
      </c>
      <c r="C48" s="17" t="s">
        <v>53</v>
      </c>
      <c r="D48" s="18"/>
      <c r="E48" s="18" t="s">
        <v>116</v>
      </c>
      <c r="F48" s="18" t="s">
        <v>117</v>
      </c>
      <c r="G48" s="14" t="s">
        <v>56</v>
      </c>
      <c r="H48" s="14" t="s">
        <v>56</v>
      </c>
      <c r="I48" s="14" t="s">
        <v>80</v>
      </c>
      <c r="J48" s="14" t="s">
        <v>56</v>
      </c>
      <c r="K48" s="14" t="s">
        <v>56</v>
      </c>
      <c r="L48" s="15">
        <f>SUM($L$49)</f>
        <v>0.12537963360000001</v>
      </c>
      <c r="M48" s="14" t="s">
        <v>56</v>
      </c>
      <c r="N48" s="14" t="s">
        <v>56</v>
      </c>
      <c r="O48" s="14" t="s">
        <v>56</v>
      </c>
      <c r="P48" s="14" t="s">
        <v>56</v>
      </c>
      <c r="Q48" s="14"/>
      <c r="R48" s="14" t="s">
        <v>56</v>
      </c>
      <c r="S48" s="16"/>
      <c r="T48" s="16"/>
      <c r="U48" s="16"/>
      <c r="V48" s="14" t="s">
        <v>56</v>
      </c>
      <c r="W48" s="14" t="s">
        <v>56</v>
      </c>
      <c r="X48" s="14" t="s">
        <v>56</v>
      </c>
      <c r="Y48" s="16"/>
      <c r="Z48" s="16"/>
      <c r="AA48" s="16"/>
      <c r="AB48" s="16"/>
      <c r="AC48" s="14" t="s">
        <v>56</v>
      </c>
      <c r="AD48" s="14" t="s">
        <v>56</v>
      </c>
      <c r="AE48" s="14" t="s">
        <v>56</v>
      </c>
      <c r="AF48" s="14" t="s">
        <v>56</v>
      </c>
      <c r="AG48" s="14" t="s">
        <v>56</v>
      </c>
      <c r="AH48" s="14" t="s">
        <v>56</v>
      </c>
      <c r="AI48" s="14" t="s">
        <v>56</v>
      </c>
      <c r="AJ48" s="14" t="s">
        <v>56</v>
      </c>
      <c r="AK48" s="14" t="s">
        <v>56</v>
      </c>
      <c r="AL48" s="14" t="s">
        <v>56</v>
      </c>
      <c r="AM48" s="16"/>
      <c r="AN48" s="16"/>
      <c r="AO48" s="16">
        <f>SUM($AO$49)</f>
        <v>0</v>
      </c>
      <c r="AP48" s="14" t="s">
        <v>56</v>
      </c>
      <c r="AQ48" s="14" t="s">
        <v>56</v>
      </c>
      <c r="AR48" s="14" t="s">
        <v>56</v>
      </c>
      <c r="AS48" s="14" t="s">
        <v>56</v>
      </c>
      <c r="AT48" s="2"/>
      <c r="AU48" s="2"/>
      <c r="AV48" s="2"/>
      <c r="AW48" s="2"/>
      <c r="AX48" s="2"/>
      <c r="AY48" s="2"/>
      <c r="AZ48" s="2"/>
    </row>
    <row r="49" spans="1:52" s="6" customFormat="1" ht="35.25" customHeight="1" outlineLevel="1" x14ac:dyDescent="0.3">
      <c r="A49" s="1"/>
      <c r="B49" s="14">
        <v>1</v>
      </c>
      <c r="C49" s="17" t="s">
        <v>53</v>
      </c>
      <c r="D49" s="18" t="s">
        <v>63</v>
      </c>
      <c r="E49" s="18" t="s">
        <v>116</v>
      </c>
      <c r="F49" s="18" t="s">
        <v>117</v>
      </c>
      <c r="G49" s="14" t="s">
        <v>56</v>
      </c>
      <c r="H49" s="14" t="s">
        <v>56</v>
      </c>
      <c r="I49" s="14" t="s">
        <v>80</v>
      </c>
      <c r="J49" s="14" t="s">
        <v>56</v>
      </c>
      <c r="K49" s="14" t="s">
        <v>56</v>
      </c>
      <c r="L49" s="15">
        <v>0.12537963360000001</v>
      </c>
      <c r="M49" s="14" t="s">
        <v>56</v>
      </c>
      <c r="N49" s="14" t="s">
        <v>56</v>
      </c>
      <c r="O49" s="14" t="s">
        <v>56</v>
      </c>
      <c r="P49" s="14" t="s">
        <v>56</v>
      </c>
      <c r="Q49" s="14"/>
      <c r="R49" s="14" t="s">
        <v>56</v>
      </c>
      <c r="S49" s="16">
        <v>25481.95</v>
      </c>
      <c r="T49" s="16">
        <f>'[2]Ценовые нормативы'!$E$84</f>
        <v>0</v>
      </c>
      <c r="U49" s="16">
        <f>ROUND($S$49*$T$49,2)</f>
        <v>0</v>
      </c>
      <c r="V49" s="14" t="s">
        <v>56</v>
      </c>
      <c r="W49" s="14" t="s">
        <v>56</v>
      </c>
      <c r="X49" s="14" t="s">
        <v>56</v>
      </c>
      <c r="Y49" s="16"/>
      <c r="Z49" s="16">
        <f>ROUND(($U$49+$AM$49)*0.1028,2)</f>
        <v>0</v>
      </c>
      <c r="AA49" s="16"/>
      <c r="AB49" s="16"/>
      <c r="AC49" s="14" t="s">
        <v>56</v>
      </c>
      <c r="AD49" s="14" t="s">
        <v>56</v>
      </c>
      <c r="AE49" s="14" t="s">
        <v>56</v>
      </c>
      <c r="AF49" s="14" t="s">
        <v>56</v>
      </c>
      <c r="AG49" s="14" t="s">
        <v>56</v>
      </c>
      <c r="AH49" s="14" t="s">
        <v>56</v>
      </c>
      <c r="AI49" s="14" t="s">
        <v>56</v>
      </c>
      <c r="AJ49" s="14" t="s">
        <v>56</v>
      </c>
      <c r="AK49" s="14" t="s">
        <v>56</v>
      </c>
      <c r="AL49" s="14" t="s">
        <v>56</v>
      </c>
      <c r="AM49" s="16">
        <v>0</v>
      </c>
      <c r="AN49" s="16">
        <f>ROUND($U$49+$Y$49+$Z$49+$AA$49+$AB$49+$AM$49,2)</f>
        <v>0</v>
      </c>
      <c r="AO49" s="16">
        <f>ROUND($L$49*$AN$49,2)</f>
        <v>0</v>
      </c>
      <c r="AP49" s="14" t="s">
        <v>56</v>
      </c>
      <c r="AQ49" s="14" t="s">
        <v>56</v>
      </c>
      <c r="AR49" s="14" t="s">
        <v>56</v>
      </c>
      <c r="AS49" s="14" t="s">
        <v>56</v>
      </c>
      <c r="AT49" s="2"/>
      <c r="AU49" s="2"/>
      <c r="AV49" s="2"/>
      <c r="AW49" s="2"/>
      <c r="AX49" s="2"/>
      <c r="AY49" s="2"/>
      <c r="AZ49" s="2"/>
    </row>
    <row r="50" spans="1:52" s="6" customFormat="1" ht="35.25" hidden="1" customHeight="1" x14ac:dyDescent="0.3">
      <c r="A50" s="1"/>
      <c r="B50" s="14">
        <v>7</v>
      </c>
      <c r="C50" s="17" t="s">
        <v>53</v>
      </c>
      <c r="D50" s="18"/>
      <c r="E50" s="18" t="s">
        <v>68</v>
      </c>
      <c r="F50" s="18" t="s">
        <v>69</v>
      </c>
      <c r="G50" s="14" t="s">
        <v>56</v>
      </c>
      <c r="H50" s="14" t="s">
        <v>56</v>
      </c>
      <c r="I50" s="14" t="s">
        <v>57</v>
      </c>
      <c r="J50" s="14" t="s">
        <v>56</v>
      </c>
      <c r="K50" s="14" t="s">
        <v>56</v>
      </c>
      <c r="L50" s="15">
        <f>SUM($L$12)</f>
        <v>1.8720000000000001</v>
      </c>
      <c r="M50" s="14" t="s">
        <v>56</v>
      </c>
      <c r="N50" s="14" t="s">
        <v>56</v>
      </c>
      <c r="O50" s="14" t="s">
        <v>56</v>
      </c>
      <c r="P50" s="14" t="s">
        <v>56</v>
      </c>
      <c r="Q50" s="14"/>
      <c r="R50" s="14" t="s">
        <v>56</v>
      </c>
      <c r="S50" s="16"/>
      <c r="T50" s="16"/>
      <c r="U50" s="16"/>
      <c r="V50" s="14" t="s">
        <v>56</v>
      </c>
      <c r="W50" s="14" t="s">
        <v>56</v>
      </c>
      <c r="X50" s="14" t="s">
        <v>56</v>
      </c>
      <c r="Y50" s="16"/>
      <c r="Z50" s="16"/>
      <c r="AA50" s="16"/>
      <c r="AB50" s="16"/>
      <c r="AC50" s="14" t="s">
        <v>56</v>
      </c>
      <c r="AD50" s="14" t="s">
        <v>56</v>
      </c>
      <c r="AE50" s="14" t="s">
        <v>56</v>
      </c>
      <c r="AF50" s="14" t="s">
        <v>56</v>
      </c>
      <c r="AG50" s="14" t="s">
        <v>56</v>
      </c>
      <c r="AH50" s="14" t="s">
        <v>56</v>
      </c>
      <c r="AI50" s="14" t="s">
        <v>56</v>
      </c>
      <c r="AJ50" s="14" t="s">
        <v>56</v>
      </c>
      <c r="AK50" s="14" t="s">
        <v>56</v>
      </c>
      <c r="AL50" s="14" t="s">
        <v>56</v>
      </c>
      <c r="AM50" s="16"/>
      <c r="AN50" s="16"/>
      <c r="AO50" s="16" t="e">
        <f>SUM($AO$31)</f>
        <v>#VALUE!</v>
      </c>
      <c r="AP50" s="14" t="s">
        <v>56</v>
      </c>
      <c r="AQ50" s="14" t="s">
        <v>56</v>
      </c>
      <c r="AR50" s="14" t="s">
        <v>56</v>
      </c>
      <c r="AS50" s="14" t="s">
        <v>56</v>
      </c>
      <c r="AT50" s="2"/>
      <c r="AU50" s="2"/>
      <c r="AV50" s="2"/>
      <c r="AW50" s="2"/>
      <c r="AX50" s="2"/>
      <c r="AY50" s="2"/>
      <c r="AZ50" s="2"/>
    </row>
    <row r="51" spans="1:52" s="6" customFormat="1" ht="24" hidden="1" customHeight="1" x14ac:dyDescent="0.3">
      <c r="A51" s="1"/>
      <c r="B51" s="14">
        <v>12</v>
      </c>
      <c r="C51" s="17" t="s">
        <v>53</v>
      </c>
      <c r="D51" s="18"/>
      <c r="E51" s="18" t="s">
        <v>124</v>
      </c>
      <c r="F51" s="18" t="s">
        <v>125</v>
      </c>
      <c r="G51" s="14" t="s">
        <v>56</v>
      </c>
      <c r="H51" s="14" t="s">
        <v>56</v>
      </c>
      <c r="I51" s="14" t="s">
        <v>80</v>
      </c>
      <c r="J51" s="14" t="s">
        <v>56</v>
      </c>
      <c r="K51" s="14" t="s">
        <v>56</v>
      </c>
      <c r="L51" s="15">
        <f>SUM($L$52)</f>
        <v>8.6400000000000005E-2</v>
      </c>
      <c r="M51" s="14" t="s">
        <v>56</v>
      </c>
      <c r="N51" s="14" t="s">
        <v>56</v>
      </c>
      <c r="O51" s="14" t="s">
        <v>56</v>
      </c>
      <c r="P51" s="14" t="s">
        <v>56</v>
      </c>
      <c r="Q51" s="14"/>
      <c r="R51" s="14" t="s">
        <v>56</v>
      </c>
      <c r="S51" s="16"/>
      <c r="T51" s="16"/>
      <c r="U51" s="16"/>
      <c r="V51" s="14" t="s">
        <v>56</v>
      </c>
      <c r="W51" s="14" t="s">
        <v>56</v>
      </c>
      <c r="X51" s="14" t="s">
        <v>56</v>
      </c>
      <c r="Y51" s="16"/>
      <c r="Z51" s="16"/>
      <c r="AA51" s="16"/>
      <c r="AB51" s="16"/>
      <c r="AC51" s="14" t="s">
        <v>56</v>
      </c>
      <c r="AD51" s="14" t="s">
        <v>56</v>
      </c>
      <c r="AE51" s="14" t="s">
        <v>56</v>
      </c>
      <c r="AF51" s="14" t="s">
        <v>56</v>
      </c>
      <c r="AG51" s="14" t="s">
        <v>56</v>
      </c>
      <c r="AH51" s="14" t="s">
        <v>56</v>
      </c>
      <c r="AI51" s="14" t="s">
        <v>56</v>
      </c>
      <c r="AJ51" s="14" t="s">
        <v>56</v>
      </c>
      <c r="AK51" s="14" t="s">
        <v>56</v>
      </c>
      <c r="AL51" s="14" t="s">
        <v>56</v>
      </c>
      <c r="AM51" s="16"/>
      <c r="AN51" s="16"/>
      <c r="AO51" s="16">
        <f>SUM($AO$52)</f>
        <v>0</v>
      </c>
      <c r="AP51" s="14" t="s">
        <v>56</v>
      </c>
      <c r="AQ51" s="14" t="s">
        <v>56</v>
      </c>
      <c r="AR51" s="14" t="s">
        <v>56</v>
      </c>
      <c r="AS51" s="14" t="s">
        <v>56</v>
      </c>
      <c r="AT51" s="2"/>
      <c r="AU51" s="2"/>
      <c r="AV51" s="2"/>
      <c r="AW51" s="2"/>
      <c r="AX51" s="2"/>
      <c r="AY51" s="2"/>
      <c r="AZ51" s="2"/>
    </row>
    <row r="52" spans="1:52" s="6" customFormat="1" ht="35.25" customHeight="1" outlineLevel="1" x14ac:dyDescent="0.3">
      <c r="A52" s="1"/>
      <c r="B52" s="14">
        <v>1</v>
      </c>
      <c r="C52" s="17" t="s">
        <v>53</v>
      </c>
      <c r="D52" s="18" t="s">
        <v>63</v>
      </c>
      <c r="E52" s="18" t="s">
        <v>124</v>
      </c>
      <c r="F52" s="18" t="s">
        <v>125</v>
      </c>
      <c r="G52" s="14" t="s">
        <v>56</v>
      </c>
      <c r="H52" s="14" t="s">
        <v>56</v>
      </c>
      <c r="I52" s="14" t="s">
        <v>80</v>
      </c>
      <c r="J52" s="14" t="s">
        <v>56</v>
      </c>
      <c r="K52" s="14" t="s">
        <v>56</v>
      </c>
      <c r="L52" s="15">
        <v>8.6400000000000005E-2</v>
      </c>
      <c r="M52" s="14" t="s">
        <v>56</v>
      </c>
      <c r="N52" s="14" t="s">
        <v>56</v>
      </c>
      <c r="O52" s="14" t="s">
        <v>56</v>
      </c>
      <c r="P52" s="14" t="s">
        <v>56</v>
      </c>
      <c r="Q52" s="14"/>
      <c r="R52" s="14" t="s">
        <v>56</v>
      </c>
      <c r="S52" s="16">
        <v>9691.58</v>
      </c>
      <c r="T52" s="16"/>
      <c r="U52" s="19"/>
      <c r="V52" s="14" t="s">
        <v>56</v>
      </c>
      <c r="W52" s="14" t="s">
        <v>56</v>
      </c>
      <c r="X52" s="14" t="s">
        <v>56</v>
      </c>
      <c r="Y52" s="16"/>
      <c r="Z52" s="16">
        <v>0</v>
      </c>
      <c r="AA52" s="16"/>
      <c r="AB52" s="16"/>
      <c r="AC52" s="14" t="s">
        <v>56</v>
      </c>
      <c r="AD52" s="14" t="s">
        <v>56</v>
      </c>
      <c r="AE52" s="14" t="s">
        <v>56</v>
      </c>
      <c r="AF52" s="14" t="s">
        <v>56</v>
      </c>
      <c r="AG52" s="14" t="s">
        <v>56</v>
      </c>
      <c r="AH52" s="14" t="s">
        <v>56</v>
      </c>
      <c r="AI52" s="14" t="s">
        <v>56</v>
      </c>
      <c r="AJ52" s="14" t="s">
        <v>56</v>
      </c>
      <c r="AK52" s="14" t="s">
        <v>56</v>
      </c>
      <c r="AL52" s="14" t="s">
        <v>56</v>
      </c>
      <c r="AM52" s="16">
        <v>0</v>
      </c>
      <c r="AN52" s="16">
        <f>ROUND($U$52+$Y$52+$Z$52+$AA$52+$AB$52+$AM$52,2)</f>
        <v>0</v>
      </c>
      <c r="AO52" s="16">
        <f>ROUND($L$52*$AN$52,2)</f>
        <v>0</v>
      </c>
      <c r="AP52" s="14" t="s">
        <v>56</v>
      </c>
      <c r="AQ52" s="14" t="s">
        <v>56</v>
      </c>
      <c r="AR52" s="14" t="s">
        <v>56</v>
      </c>
      <c r="AS52" s="14" t="s">
        <v>56</v>
      </c>
      <c r="AT52" s="2"/>
      <c r="AU52" s="2"/>
      <c r="AV52" s="2"/>
      <c r="AW52" s="2"/>
      <c r="AX52" s="2"/>
      <c r="AY52" s="2"/>
      <c r="AZ52" s="2"/>
    </row>
    <row r="53" spans="1:52" s="6" customFormat="1" ht="22.5" hidden="1" customHeight="1" x14ac:dyDescent="0.3">
      <c r="A53" s="1"/>
      <c r="B53" s="14">
        <v>13</v>
      </c>
      <c r="C53" s="17" t="s">
        <v>53</v>
      </c>
      <c r="D53" s="18"/>
      <c r="E53" s="18" t="s">
        <v>126</v>
      </c>
      <c r="F53" s="18" t="s">
        <v>127</v>
      </c>
      <c r="G53" s="14" t="s">
        <v>56</v>
      </c>
      <c r="H53" s="14" t="s">
        <v>56</v>
      </c>
      <c r="I53" s="14" t="s">
        <v>80</v>
      </c>
      <c r="J53" s="14" t="s">
        <v>56</v>
      </c>
      <c r="K53" s="14" t="s">
        <v>56</v>
      </c>
      <c r="L53" s="15">
        <f>SUM($L$42)</f>
        <v>0.11828159999999997</v>
      </c>
      <c r="M53" s="14" t="s">
        <v>56</v>
      </c>
      <c r="N53" s="14" t="s">
        <v>56</v>
      </c>
      <c r="O53" s="14" t="s">
        <v>56</v>
      </c>
      <c r="P53" s="14" t="s">
        <v>56</v>
      </c>
      <c r="Q53" s="14"/>
      <c r="R53" s="14" t="s">
        <v>56</v>
      </c>
      <c r="S53" s="16"/>
      <c r="T53" s="16"/>
      <c r="U53" s="16"/>
      <c r="V53" s="14" t="s">
        <v>56</v>
      </c>
      <c r="W53" s="14" t="s">
        <v>56</v>
      </c>
      <c r="X53" s="14" t="s">
        <v>56</v>
      </c>
      <c r="Y53" s="16"/>
      <c r="Z53" s="16"/>
      <c r="AA53" s="16"/>
      <c r="AB53" s="16"/>
      <c r="AC53" s="14" t="s">
        <v>56</v>
      </c>
      <c r="AD53" s="14" t="s">
        <v>56</v>
      </c>
      <c r="AE53" s="14" t="s">
        <v>56</v>
      </c>
      <c r="AF53" s="14" t="s">
        <v>56</v>
      </c>
      <c r="AG53" s="14" t="s">
        <v>56</v>
      </c>
      <c r="AH53" s="14" t="s">
        <v>56</v>
      </c>
      <c r="AI53" s="14" t="s">
        <v>56</v>
      </c>
      <c r="AJ53" s="14" t="s">
        <v>56</v>
      </c>
      <c r="AK53" s="14" t="s">
        <v>56</v>
      </c>
      <c r="AL53" s="14" t="s">
        <v>56</v>
      </c>
      <c r="AM53" s="16"/>
      <c r="AN53" s="16"/>
      <c r="AO53" s="16">
        <f>SUM($AO$42)</f>
        <v>0</v>
      </c>
      <c r="AP53" s="14" t="s">
        <v>56</v>
      </c>
      <c r="AQ53" s="14" t="s">
        <v>56</v>
      </c>
      <c r="AR53" s="14" t="s">
        <v>56</v>
      </c>
      <c r="AS53" s="14" t="s">
        <v>56</v>
      </c>
      <c r="AT53" s="2"/>
      <c r="AU53" s="2"/>
      <c r="AV53" s="2"/>
      <c r="AW53" s="2"/>
      <c r="AX53" s="2"/>
      <c r="AY53" s="2"/>
      <c r="AZ53" s="2"/>
    </row>
    <row r="54" spans="1:52" s="6" customFormat="1" ht="42" customHeight="1" x14ac:dyDescent="0.3">
      <c r="A54" s="1"/>
      <c r="B54" s="14">
        <v>1</v>
      </c>
      <c r="C54" s="17" t="s">
        <v>53</v>
      </c>
      <c r="D54" s="18" t="s">
        <v>59</v>
      </c>
      <c r="E54" s="18" t="s">
        <v>128</v>
      </c>
      <c r="F54" s="18" t="s">
        <v>129</v>
      </c>
      <c r="G54" s="14" t="s">
        <v>56</v>
      </c>
      <c r="H54" s="14" t="s">
        <v>56</v>
      </c>
      <c r="I54" s="14" t="s">
        <v>80</v>
      </c>
      <c r="J54" s="14" t="s">
        <v>56</v>
      </c>
      <c r="K54" s="14" t="s">
        <v>56</v>
      </c>
      <c r="L54" s="15">
        <v>0.50273535710000006</v>
      </c>
      <c r="M54" s="20" t="s">
        <v>56</v>
      </c>
      <c r="N54" s="20" t="s">
        <v>56</v>
      </c>
      <c r="O54" s="20" t="s">
        <v>56</v>
      </c>
      <c r="P54" s="20" t="s">
        <v>56</v>
      </c>
      <c r="Q54" s="20"/>
      <c r="R54" s="20" t="s">
        <v>56</v>
      </c>
      <c r="S54" s="21">
        <v>20798.3</v>
      </c>
      <c r="T54" s="21"/>
      <c r="U54" s="22"/>
      <c r="V54" s="14"/>
      <c r="W54" s="14"/>
      <c r="X54" s="14"/>
      <c r="Y54" s="16"/>
      <c r="Z54" s="16"/>
      <c r="AA54" s="16"/>
      <c r="AB54" s="16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6"/>
      <c r="AN54" s="16"/>
      <c r="AO54" s="16"/>
      <c r="AP54" s="14"/>
      <c r="AQ54" s="14"/>
      <c r="AR54" s="14"/>
      <c r="AS54" s="14"/>
      <c r="AT54" s="2"/>
      <c r="AU54" s="2"/>
      <c r="AV54" s="2"/>
      <c r="AW54" s="2"/>
      <c r="AX54" s="2"/>
      <c r="AY54" s="2"/>
      <c r="AZ54" s="2"/>
    </row>
    <row r="55" spans="1:52" s="6" customFormat="1" ht="35.25" hidden="1" customHeight="1" x14ac:dyDescent="0.3">
      <c r="A55" s="1"/>
      <c r="B55" s="14">
        <v>15</v>
      </c>
      <c r="C55" s="17" t="s">
        <v>53</v>
      </c>
      <c r="D55" s="18"/>
      <c r="E55" s="18" t="s">
        <v>132</v>
      </c>
      <c r="F55" s="18" t="s">
        <v>133</v>
      </c>
      <c r="G55" s="14" t="s">
        <v>56</v>
      </c>
      <c r="H55" s="14" t="s">
        <v>56</v>
      </c>
      <c r="I55" s="14" t="s">
        <v>80</v>
      </c>
      <c r="J55" s="14" t="s">
        <v>56</v>
      </c>
      <c r="K55" s="14" t="s">
        <v>56</v>
      </c>
      <c r="L55" s="15">
        <f>SUM($L$56)</f>
        <v>1.9713599999999998E-2</v>
      </c>
      <c r="M55" s="14" t="s">
        <v>56</v>
      </c>
      <c r="N55" s="14" t="s">
        <v>56</v>
      </c>
      <c r="O55" s="14" t="s">
        <v>56</v>
      </c>
      <c r="P55" s="14" t="s">
        <v>56</v>
      </c>
      <c r="Q55" s="14"/>
      <c r="R55" s="14" t="s">
        <v>56</v>
      </c>
      <c r="S55" s="16"/>
      <c r="T55" s="16"/>
      <c r="U55" s="16"/>
      <c r="V55" s="14" t="s">
        <v>56</v>
      </c>
      <c r="W55" s="14" t="s">
        <v>56</v>
      </c>
      <c r="X55" s="14" t="s">
        <v>56</v>
      </c>
      <c r="Y55" s="16"/>
      <c r="Z55" s="16"/>
      <c r="AA55" s="16"/>
      <c r="AB55" s="16"/>
      <c r="AC55" s="14" t="s">
        <v>56</v>
      </c>
      <c r="AD55" s="14" t="s">
        <v>56</v>
      </c>
      <c r="AE55" s="14" t="s">
        <v>56</v>
      </c>
      <c r="AF55" s="14" t="s">
        <v>56</v>
      </c>
      <c r="AG55" s="14" t="s">
        <v>56</v>
      </c>
      <c r="AH55" s="14" t="s">
        <v>56</v>
      </c>
      <c r="AI55" s="14" t="s">
        <v>56</v>
      </c>
      <c r="AJ55" s="14" t="s">
        <v>56</v>
      </c>
      <c r="AK55" s="14" t="s">
        <v>56</v>
      </c>
      <c r="AL55" s="14" t="s">
        <v>56</v>
      </c>
      <c r="AM55" s="16"/>
      <c r="AN55" s="16"/>
      <c r="AO55" s="16">
        <f>SUM($AO$56)</f>
        <v>0</v>
      </c>
      <c r="AP55" s="14" t="s">
        <v>56</v>
      </c>
      <c r="AQ55" s="14" t="s">
        <v>56</v>
      </c>
      <c r="AR55" s="14" t="s">
        <v>56</v>
      </c>
      <c r="AS55" s="14" t="s">
        <v>56</v>
      </c>
      <c r="AT55" s="2"/>
      <c r="AU55" s="2"/>
      <c r="AV55" s="2"/>
      <c r="AW55" s="2"/>
      <c r="AX55" s="2"/>
      <c r="AY55" s="2"/>
      <c r="AZ55" s="2"/>
    </row>
    <row r="56" spans="1:52" s="6" customFormat="1" ht="35.25" customHeight="1" outlineLevel="1" x14ac:dyDescent="0.3">
      <c r="A56" s="1"/>
      <c r="B56" s="14">
        <v>1</v>
      </c>
      <c r="C56" s="17" t="s">
        <v>53</v>
      </c>
      <c r="D56" s="18" t="s">
        <v>63</v>
      </c>
      <c r="E56" s="18" t="s">
        <v>132</v>
      </c>
      <c r="F56" s="18" t="s">
        <v>133</v>
      </c>
      <c r="G56" s="14" t="s">
        <v>56</v>
      </c>
      <c r="H56" s="14" t="s">
        <v>56</v>
      </c>
      <c r="I56" s="14" t="s">
        <v>80</v>
      </c>
      <c r="J56" s="14" t="s">
        <v>56</v>
      </c>
      <c r="K56" s="14" t="s">
        <v>56</v>
      </c>
      <c r="L56" s="15">
        <v>1.9713599999999998E-2</v>
      </c>
      <c r="M56" s="14" t="s">
        <v>56</v>
      </c>
      <c r="N56" s="14" t="s">
        <v>56</v>
      </c>
      <c r="O56" s="14" t="s">
        <v>56</v>
      </c>
      <c r="P56" s="14" t="s">
        <v>56</v>
      </c>
      <c r="Q56" s="14"/>
      <c r="R56" s="14" t="s">
        <v>56</v>
      </c>
      <c r="S56" s="16">
        <v>51206.53</v>
      </c>
      <c r="T56" s="16">
        <f>'[2]Ценовые нормативы'!$E$84</f>
        <v>0</v>
      </c>
      <c r="U56" s="16">
        <f>ROUND($S$56*$T$56,2)</f>
        <v>0</v>
      </c>
      <c r="V56" s="14" t="s">
        <v>56</v>
      </c>
      <c r="W56" s="14" t="s">
        <v>56</v>
      </c>
      <c r="X56" s="14" t="s">
        <v>56</v>
      </c>
      <c r="Y56" s="16"/>
      <c r="Z56" s="16">
        <f>ROUND(($U$56+$AM$56)*0.1028,2)</f>
        <v>0</v>
      </c>
      <c r="AA56" s="16"/>
      <c r="AB56" s="16"/>
      <c r="AC56" s="14" t="s">
        <v>56</v>
      </c>
      <c r="AD56" s="14" t="s">
        <v>56</v>
      </c>
      <c r="AE56" s="14" t="s">
        <v>56</v>
      </c>
      <c r="AF56" s="14" t="s">
        <v>56</v>
      </c>
      <c r="AG56" s="14" t="s">
        <v>56</v>
      </c>
      <c r="AH56" s="14" t="s">
        <v>56</v>
      </c>
      <c r="AI56" s="14" t="s">
        <v>56</v>
      </c>
      <c r="AJ56" s="14" t="s">
        <v>56</v>
      </c>
      <c r="AK56" s="14" t="s">
        <v>56</v>
      </c>
      <c r="AL56" s="14" t="s">
        <v>56</v>
      </c>
      <c r="AM56" s="16">
        <v>0</v>
      </c>
      <c r="AN56" s="16">
        <f>ROUND($U$56+$Y$56+$Z$56+$AA$56+$AB$56+$AM$56,2)</f>
        <v>0</v>
      </c>
      <c r="AO56" s="16">
        <f>ROUND($L$56*$AN$56,2)</f>
        <v>0</v>
      </c>
      <c r="AP56" s="14" t="s">
        <v>56</v>
      </c>
      <c r="AQ56" s="14" t="s">
        <v>56</v>
      </c>
      <c r="AR56" s="14" t="s">
        <v>56</v>
      </c>
      <c r="AS56" s="14" t="s">
        <v>56</v>
      </c>
      <c r="AT56" s="2"/>
      <c r="AU56" s="2"/>
      <c r="AV56" s="2"/>
      <c r="AW56" s="2"/>
      <c r="AX56" s="2"/>
      <c r="AY56" s="2"/>
      <c r="AZ56" s="2"/>
    </row>
    <row r="57" spans="1:52" s="6" customFormat="1" ht="35.25" hidden="1" customHeight="1" x14ac:dyDescent="0.3">
      <c r="A57" s="1"/>
      <c r="B57" s="14">
        <v>16</v>
      </c>
      <c r="C57" s="17" t="s">
        <v>53</v>
      </c>
      <c r="D57" s="18"/>
      <c r="E57" s="18" t="s">
        <v>134</v>
      </c>
      <c r="F57" s="18" t="s">
        <v>135</v>
      </c>
      <c r="G57" s="14" t="s">
        <v>56</v>
      </c>
      <c r="H57" s="14" t="s">
        <v>56</v>
      </c>
      <c r="I57" s="14" t="s">
        <v>80</v>
      </c>
      <c r="J57" s="14" t="s">
        <v>56</v>
      </c>
      <c r="K57" s="14" t="s">
        <v>56</v>
      </c>
      <c r="L57" s="15">
        <f>SUM($L$59)</f>
        <v>0.47507953999999997</v>
      </c>
      <c r="M57" s="14" t="s">
        <v>56</v>
      </c>
      <c r="N57" s="14" t="s">
        <v>56</v>
      </c>
      <c r="O57" s="14" t="s">
        <v>56</v>
      </c>
      <c r="P57" s="14" t="s">
        <v>56</v>
      </c>
      <c r="Q57" s="14"/>
      <c r="R57" s="14" t="s">
        <v>56</v>
      </c>
      <c r="S57" s="16"/>
      <c r="T57" s="16"/>
      <c r="U57" s="16"/>
      <c r="V57" s="14" t="s">
        <v>56</v>
      </c>
      <c r="W57" s="14" t="s">
        <v>56</v>
      </c>
      <c r="X57" s="14" t="s">
        <v>56</v>
      </c>
      <c r="Y57" s="16"/>
      <c r="Z57" s="16"/>
      <c r="AA57" s="16"/>
      <c r="AB57" s="16"/>
      <c r="AC57" s="14" t="s">
        <v>56</v>
      </c>
      <c r="AD57" s="14" t="s">
        <v>56</v>
      </c>
      <c r="AE57" s="14" t="s">
        <v>56</v>
      </c>
      <c r="AF57" s="14" t="s">
        <v>56</v>
      </c>
      <c r="AG57" s="14" t="s">
        <v>56</v>
      </c>
      <c r="AH57" s="14" t="s">
        <v>56</v>
      </c>
      <c r="AI57" s="14" t="s">
        <v>56</v>
      </c>
      <c r="AJ57" s="14" t="s">
        <v>56</v>
      </c>
      <c r="AK57" s="14" t="s">
        <v>56</v>
      </c>
      <c r="AL57" s="14" t="s">
        <v>56</v>
      </c>
      <c r="AM57" s="16"/>
      <c r="AN57" s="16"/>
      <c r="AO57" s="16">
        <f>SUM($AO$59)</f>
        <v>0</v>
      </c>
      <c r="AP57" s="14" t="s">
        <v>56</v>
      </c>
      <c r="AQ57" s="14" t="s">
        <v>56</v>
      </c>
      <c r="AR57" s="14" t="s">
        <v>56</v>
      </c>
      <c r="AS57" s="14" t="s">
        <v>56</v>
      </c>
      <c r="AT57" s="2"/>
      <c r="AU57" s="2"/>
      <c r="AV57" s="2"/>
      <c r="AW57" s="2"/>
      <c r="AX57" s="2"/>
      <c r="AY57" s="2"/>
      <c r="AZ57" s="2"/>
    </row>
    <row r="58" spans="1:52" s="6" customFormat="1" ht="35.25" customHeight="1" outlineLevel="1" x14ac:dyDescent="0.3">
      <c r="A58" s="1"/>
      <c r="B58" s="14">
        <v>1</v>
      </c>
      <c r="C58" s="17" t="s">
        <v>53</v>
      </c>
      <c r="D58" s="18" t="s">
        <v>63</v>
      </c>
      <c r="E58" s="18" t="s">
        <v>130</v>
      </c>
      <c r="F58" s="18" t="s">
        <v>131</v>
      </c>
      <c r="G58" s="14" t="s">
        <v>56</v>
      </c>
      <c r="H58" s="14" t="s">
        <v>56</v>
      </c>
      <c r="I58" s="14" t="s">
        <v>80</v>
      </c>
      <c r="J58" s="14" t="s">
        <v>56</v>
      </c>
      <c r="K58" s="14" t="s">
        <v>56</v>
      </c>
      <c r="L58" s="15">
        <f>0.10129+0.60409431+0.359210235708</f>
        <v>1.0645945457079999</v>
      </c>
      <c r="M58" s="14" t="s">
        <v>56</v>
      </c>
      <c r="N58" s="14" t="s">
        <v>56</v>
      </c>
      <c r="O58" s="14" t="s">
        <v>56</v>
      </c>
      <c r="P58" s="14" t="s">
        <v>56</v>
      </c>
      <c r="Q58" s="14"/>
      <c r="R58" s="14" t="s">
        <v>56</v>
      </c>
      <c r="S58" s="16">
        <v>10024.74</v>
      </c>
      <c r="T58" s="16">
        <f>'[2]Ценовые нормативы'!$E$84</f>
        <v>0</v>
      </c>
      <c r="U58" s="16">
        <f>ROUND($S$58*$T$58,2)</f>
        <v>0</v>
      </c>
      <c r="V58" s="14" t="s">
        <v>56</v>
      </c>
      <c r="W58" s="14" t="s">
        <v>56</v>
      </c>
      <c r="X58" s="14" t="s">
        <v>56</v>
      </c>
      <c r="Y58" s="16"/>
      <c r="Z58" s="16">
        <f>ROUND(($U$58+$AM$58)*0.1028,2)</f>
        <v>0</v>
      </c>
      <c r="AA58" s="16"/>
      <c r="AB58" s="16"/>
      <c r="AC58" s="14" t="s">
        <v>56</v>
      </c>
      <c r="AD58" s="14" t="s">
        <v>56</v>
      </c>
      <c r="AE58" s="14" t="s">
        <v>56</v>
      </c>
      <c r="AF58" s="14" t="s">
        <v>56</v>
      </c>
      <c r="AG58" s="14" t="s">
        <v>56</v>
      </c>
      <c r="AH58" s="14" t="s">
        <v>56</v>
      </c>
      <c r="AI58" s="14" t="s">
        <v>56</v>
      </c>
      <c r="AJ58" s="14" t="s">
        <v>56</v>
      </c>
      <c r="AK58" s="14" t="s">
        <v>56</v>
      </c>
      <c r="AL58" s="14" t="s">
        <v>56</v>
      </c>
      <c r="AM58" s="16">
        <v>0</v>
      </c>
      <c r="AN58" s="16">
        <f>ROUND($U$58+$Y$58+$Z$58+$AA$58+$AB$58+$AM$58,2)</f>
        <v>0</v>
      </c>
      <c r="AO58" s="16">
        <f>ROUND($L$58*$AN$58,2)</f>
        <v>0</v>
      </c>
      <c r="AP58" s="14" t="s">
        <v>56</v>
      </c>
      <c r="AQ58" s="14" t="s">
        <v>56</v>
      </c>
      <c r="AR58" s="14" t="s">
        <v>56</v>
      </c>
      <c r="AS58" s="14" t="s">
        <v>56</v>
      </c>
      <c r="AT58" s="2"/>
      <c r="AU58" s="2"/>
      <c r="AV58" s="2"/>
      <c r="AW58" s="2"/>
      <c r="AX58" s="2"/>
      <c r="AY58" s="2"/>
      <c r="AZ58" s="2"/>
    </row>
    <row r="59" spans="1:52" s="6" customFormat="1" ht="35.25" customHeight="1" outlineLevel="1" x14ac:dyDescent="0.3">
      <c r="A59" s="1"/>
      <c r="B59" s="14">
        <v>1</v>
      </c>
      <c r="C59" s="17" t="s">
        <v>53</v>
      </c>
      <c r="D59" s="18" t="s">
        <v>63</v>
      </c>
      <c r="E59" s="18" t="s">
        <v>134</v>
      </c>
      <c r="F59" s="18" t="s">
        <v>135</v>
      </c>
      <c r="G59" s="14" t="s">
        <v>56</v>
      </c>
      <c r="H59" s="14" t="s">
        <v>56</v>
      </c>
      <c r="I59" s="14" t="s">
        <v>80</v>
      </c>
      <c r="J59" s="14" t="s">
        <v>56</v>
      </c>
      <c r="K59" s="14" t="s">
        <v>56</v>
      </c>
      <c r="L59" s="15">
        <f>0.07235+0.40272954</f>
        <v>0.47507953999999997</v>
      </c>
      <c r="M59" s="14" t="s">
        <v>56</v>
      </c>
      <c r="N59" s="14" t="s">
        <v>56</v>
      </c>
      <c r="O59" s="14" t="s">
        <v>56</v>
      </c>
      <c r="P59" s="14" t="s">
        <v>56</v>
      </c>
      <c r="Q59" s="14"/>
      <c r="R59" s="14" t="s">
        <v>56</v>
      </c>
      <c r="S59" s="16">
        <v>17156.72</v>
      </c>
      <c r="T59" s="16"/>
      <c r="U59" s="19"/>
      <c r="V59" s="14" t="s">
        <v>56</v>
      </c>
      <c r="W59" s="14" t="s">
        <v>56</v>
      </c>
      <c r="X59" s="14" t="s">
        <v>56</v>
      </c>
      <c r="Y59" s="16"/>
      <c r="Z59" s="16">
        <v>0</v>
      </c>
      <c r="AA59" s="16"/>
      <c r="AB59" s="16"/>
      <c r="AC59" s="14" t="s">
        <v>56</v>
      </c>
      <c r="AD59" s="14" t="s">
        <v>56</v>
      </c>
      <c r="AE59" s="14" t="s">
        <v>56</v>
      </c>
      <c r="AF59" s="14" t="s">
        <v>56</v>
      </c>
      <c r="AG59" s="14" t="s">
        <v>56</v>
      </c>
      <c r="AH59" s="14" t="s">
        <v>56</v>
      </c>
      <c r="AI59" s="14" t="s">
        <v>56</v>
      </c>
      <c r="AJ59" s="14" t="s">
        <v>56</v>
      </c>
      <c r="AK59" s="14" t="s">
        <v>56</v>
      </c>
      <c r="AL59" s="14" t="s">
        <v>56</v>
      </c>
      <c r="AM59" s="16">
        <v>0</v>
      </c>
      <c r="AN59" s="16">
        <f>ROUND($U$59+$Y$59+$Z$59+$AA$59+$AB$59+$AM$59,2)</f>
        <v>0</v>
      </c>
      <c r="AO59" s="16">
        <f>ROUND($L$59*$AN$59,2)</f>
        <v>0</v>
      </c>
      <c r="AP59" s="14" t="s">
        <v>56</v>
      </c>
      <c r="AQ59" s="14" t="s">
        <v>56</v>
      </c>
      <c r="AR59" s="14" t="s">
        <v>56</v>
      </c>
      <c r="AS59" s="14" t="s">
        <v>56</v>
      </c>
      <c r="AT59" s="2"/>
      <c r="AU59" s="2"/>
      <c r="AV59" s="2"/>
      <c r="AW59" s="2"/>
      <c r="AX59" s="2"/>
      <c r="AY59" s="2"/>
      <c r="AZ59" s="2"/>
    </row>
    <row r="60" spans="1:52" s="6" customFormat="1" ht="35.25" hidden="1" customHeight="1" x14ac:dyDescent="0.3">
      <c r="A60" s="1"/>
      <c r="B60" s="14">
        <v>17</v>
      </c>
      <c r="C60" s="17" t="s">
        <v>53</v>
      </c>
      <c r="D60" s="18"/>
      <c r="E60" s="18" t="s">
        <v>70</v>
      </c>
      <c r="F60" s="18" t="s">
        <v>71</v>
      </c>
      <c r="G60" s="14" t="s">
        <v>56</v>
      </c>
      <c r="H60" s="14" t="s">
        <v>56</v>
      </c>
      <c r="I60" s="14" t="s">
        <v>57</v>
      </c>
      <c r="J60" s="14" t="s">
        <v>56</v>
      </c>
      <c r="K60" s="14" t="s">
        <v>56</v>
      </c>
      <c r="L60" s="15">
        <f>SUM($L$13)</f>
        <v>0.52712130239999999</v>
      </c>
      <c r="M60" s="14" t="s">
        <v>56</v>
      </c>
      <c r="N60" s="14" t="s">
        <v>56</v>
      </c>
      <c r="O60" s="14" t="s">
        <v>56</v>
      </c>
      <c r="P60" s="14" t="s">
        <v>56</v>
      </c>
      <c r="Q60" s="14"/>
      <c r="R60" s="14" t="s">
        <v>56</v>
      </c>
      <c r="S60" s="16"/>
      <c r="T60" s="16"/>
      <c r="U60" s="16"/>
      <c r="V60" s="14" t="s">
        <v>56</v>
      </c>
      <c r="W60" s="14" t="s">
        <v>56</v>
      </c>
      <c r="X60" s="14" t="s">
        <v>56</v>
      </c>
      <c r="Y60" s="16"/>
      <c r="Z60" s="16"/>
      <c r="AA60" s="16"/>
      <c r="AB60" s="16"/>
      <c r="AC60" s="14" t="s">
        <v>56</v>
      </c>
      <c r="AD60" s="14" t="s">
        <v>56</v>
      </c>
      <c r="AE60" s="14" t="s">
        <v>56</v>
      </c>
      <c r="AF60" s="14" t="s">
        <v>56</v>
      </c>
      <c r="AG60" s="14" t="s">
        <v>56</v>
      </c>
      <c r="AH60" s="14" t="s">
        <v>56</v>
      </c>
      <c r="AI60" s="14" t="s">
        <v>56</v>
      </c>
      <c r="AJ60" s="14" t="s">
        <v>56</v>
      </c>
      <c r="AK60" s="14" t="s">
        <v>56</v>
      </c>
      <c r="AL60" s="14" t="s">
        <v>56</v>
      </c>
      <c r="AM60" s="16"/>
      <c r="AN60" s="16"/>
      <c r="AO60" s="16" t="e">
        <f>SUM(#REF!)</f>
        <v>#REF!</v>
      </c>
      <c r="AP60" s="14" t="s">
        <v>56</v>
      </c>
      <c r="AQ60" s="14" t="s">
        <v>56</v>
      </c>
      <c r="AR60" s="14" t="s">
        <v>56</v>
      </c>
      <c r="AS60" s="14" t="s">
        <v>56</v>
      </c>
      <c r="AT60" s="2"/>
      <c r="AU60" s="2"/>
      <c r="AV60" s="2"/>
      <c r="AW60" s="2"/>
      <c r="AX60" s="2"/>
      <c r="AY60" s="2"/>
      <c r="AZ60" s="2"/>
    </row>
    <row r="61" spans="1:52" s="6" customFormat="1" ht="35.25" hidden="1" customHeight="1" x14ac:dyDescent="0.3">
      <c r="A61" s="1"/>
      <c r="B61" s="14">
        <v>19</v>
      </c>
      <c r="C61" s="17" t="s">
        <v>53</v>
      </c>
      <c r="D61" s="18"/>
      <c r="E61" s="18" t="s">
        <v>72</v>
      </c>
      <c r="F61" s="18" t="s">
        <v>73</v>
      </c>
      <c r="G61" s="14" t="s">
        <v>56</v>
      </c>
      <c r="H61" s="14" t="s">
        <v>56</v>
      </c>
      <c r="I61" s="14" t="s">
        <v>57</v>
      </c>
      <c r="J61" s="14" t="s">
        <v>56</v>
      </c>
      <c r="K61" s="14" t="s">
        <v>56</v>
      </c>
      <c r="L61" s="15">
        <f>SUM($L$14)</f>
        <v>0.58706966000000005</v>
      </c>
      <c r="M61" s="14" t="s">
        <v>56</v>
      </c>
      <c r="N61" s="14" t="s">
        <v>56</v>
      </c>
      <c r="O61" s="14" t="s">
        <v>56</v>
      </c>
      <c r="P61" s="14" t="s">
        <v>56</v>
      </c>
      <c r="Q61" s="14"/>
      <c r="R61" s="14" t="s">
        <v>56</v>
      </c>
      <c r="S61" s="16"/>
      <c r="T61" s="16"/>
      <c r="U61" s="16"/>
      <c r="V61" s="14" t="s">
        <v>56</v>
      </c>
      <c r="W61" s="14" t="s">
        <v>56</v>
      </c>
      <c r="X61" s="14" t="s">
        <v>56</v>
      </c>
      <c r="Y61" s="16"/>
      <c r="Z61" s="16"/>
      <c r="AA61" s="16"/>
      <c r="AB61" s="16"/>
      <c r="AC61" s="14" t="s">
        <v>56</v>
      </c>
      <c r="AD61" s="14" t="s">
        <v>56</v>
      </c>
      <c r="AE61" s="14" t="s">
        <v>56</v>
      </c>
      <c r="AF61" s="14" t="s">
        <v>56</v>
      </c>
      <c r="AG61" s="14" t="s">
        <v>56</v>
      </c>
      <c r="AH61" s="14" t="s">
        <v>56</v>
      </c>
      <c r="AI61" s="14" t="s">
        <v>56</v>
      </c>
      <c r="AJ61" s="14" t="s">
        <v>56</v>
      </c>
      <c r="AK61" s="14" t="s">
        <v>56</v>
      </c>
      <c r="AL61" s="14" t="s">
        <v>56</v>
      </c>
      <c r="AM61" s="16"/>
      <c r="AN61" s="16"/>
      <c r="AO61" s="16" t="e">
        <f>SUM(#REF!)</f>
        <v>#REF!</v>
      </c>
      <c r="AP61" s="14" t="s">
        <v>56</v>
      </c>
      <c r="AQ61" s="14" t="s">
        <v>56</v>
      </c>
      <c r="AR61" s="14" t="s">
        <v>56</v>
      </c>
      <c r="AS61" s="14" t="s">
        <v>56</v>
      </c>
      <c r="AT61" s="2"/>
      <c r="AU61" s="2"/>
      <c r="AV61" s="2"/>
      <c r="AW61" s="2"/>
      <c r="AX61" s="2"/>
      <c r="AY61" s="2"/>
      <c r="AZ61" s="2"/>
    </row>
    <row r="62" spans="1:52" s="6" customFormat="1" ht="40.5" customHeight="1" outlineLevel="1" x14ac:dyDescent="0.3">
      <c r="A62" s="1"/>
      <c r="B62" s="14">
        <v>1</v>
      </c>
      <c r="C62" s="17" t="s">
        <v>53</v>
      </c>
      <c r="D62" s="18" t="s">
        <v>63</v>
      </c>
      <c r="E62" s="18" t="s">
        <v>122</v>
      </c>
      <c r="F62" s="18" t="s">
        <v>123</v>
      </c>
      <c r="G62" s="14" t="s">
        <v>56</v>
      </c>
      <c r="H62" s="14" t="s">
        <v>56</v>
      </c>
      <c r="I62" s="14" t="s">
        <v>80</v>
      </c>
      <c r="J62" s="14" t="s">
        <v>56</v>
      </c>
      <c r="K62" s="14" t="s">
        <v>56</v>
      </c>
      <c r="L62" s="15">
        <v>0.216</v>
      </c>
      <c r="M62" s="14" t="s">
        <v>56</v>
      </c>
      <c r="N62" s="14" t="s">
        <v>56</v>
      </c>
      <c r="O62" s="14" t="s">
        <v>56</v>
      </c>
      <c r="P62" s="14" t="s">
        <v>56</v>
      </c>
      <c r="Q62" s="14"/>
      <c r="R62" s="14" t="s">
        <v>56</v>
      </c>
      <c r="S62" s="16">
        <v>10433.530000000001</v>
      </c>
      <c r="T62" s="16">
        <f>'[2]Ценовые нормативы'!$E$84</f>
        <v>0</v>
      </c>
      <c r="U62" s="16">
        <f>ROUND($S$62*$T$62,2)</f>
        <v>0</v>
      </c>
      <c r="V62" s="14" t="s">
        <v>56</v>
      </c>
      <c r="W62" s="14" t="s">
        <v>56</v>
      </c>
      <c r="X62" s="14" t="s">
        <v>56</v>
      </c>
      <c r="Y62" s="16"/>
      <c r="Z62" s="16">
        <f>ROUND(($U$62+$AM$62)*0.1028,2)</f>
        <v>0</v>
      </c>
      <c r="AA62" s="16"/>
      <c r="AB62" s="16"/>
      <c r="AC62" s="14" t="s">
        <v>56</v>
      </c>
      <c r="AD62" s="14" t="s">
        <v>56</v>
      </c>
      <c r="AE62" s="14" t="s">
        <v>56</v>
      </c>
      <c r="AF62" s="14" t="s">
        <v>56</v>
      </c>
      <c r="AG62" s="14" t="s">
        <v>56</v>
      </c>
      <c r="AH62" s="14" t="s">
        <v>56</v>
      </c>
      <c r="AI62" s="14" t="s">
        <v>56</v>
      </c>
      <c r="AJ62" s="14" t="s">
        <v>56</v>
      </c>
      <c r="AK62" s="14" t="s">
        <v>56</v>
      </c>
      <c r="AL62" s="14" t="s">
        <v>56</v>
      </c>
      <c r="AM62" s="16">
        <v>0</v>
      </c>
      <c r="AN62" s="16">
        <f>ROUND($U$62+$Y$62+$Z$62+$AA$62+$AB$62+$AM$62,2)</f>
        <v>0</v>
      </c>
      <c r="AO62" s="16">
        <f>ROUND($L$62*$AN$62,2)</f>
        <v>0</v>
      </c>
      <c r="AP62" s="14" t="s">
        <v>56</v>
      </c>
      <c r="AQ62" s="14" t="s">
        <v>56</v>
      </c>
      <c r="AR62" s="14" t="s">
        <v>56</v>
      </c>
      <c r="AS62" s="14" t="s">
        <v>56</v>
      </c>
      <c r="AT62" s="2"/>
      <c r="AU62" s="2"/>
      <c r="AV62" s="2"/>
      <c r="AW62" s="2"/>
      <c r="AX62" s="2"/>
      <c r="AY62" s="2"/>
      <c r="AZ62" s="2"/>
    </row>
    <row r="63" spans="1:52" s="6" customFormat="1" ht="35.25" hidden="1" customHeight="1" x14ac:dyDescent="0.3">
      <c r="A63" s="1"/>
      <c r="B63" s="14">
        <v>20</v>
      </c>
      <c r="C63" s="17" t="s">
        <v>53</v>
      </c>
      <c r="D63" s="18"/>
      <c r="E63" s="18" t="s">
        <v>138</v>
      </c>
      <c r="F63" s="18" t="s">
        <v>139</v>
      </c>
      <c r="G63" s="14" t="s">
        <v>56</v>
      </c>
      <c r="H63" s="14" t="s">
        <v>56</v>
      </c>
      <c r="I63" s="14" t="s">
        <v>140</v>
      </c>
      <c r="J63" s="14" t="s">
        <v>56</v>
      </c>
      <c r="K63" s="14" t="s">
        <v>56</v>
      </c>
      <c r="L63" s="15">
        <f>SUM($L$64)</f>
        <v>3.6864432000000003</v>
      </c>
      <c r="M63" s="14" t="s">
        <v>56</v>
      </c>
      <c r="N63" s="14" t="s">
        <v>56</v>
      </c>
      <c r="O63" s="14" t="s">
        <v>56</v>
      </c>
      <c r="P63" s="14" t="s">
        <v>56</v>
      </c>
      <c r="Q63" s="14"/>
      <c r="R63" s="14" t="s">
        <v>56</v>
      </c>
      <c r="S63" s="16"/>
      <c r="T63" s="16"/>
      <c r="U63" s="16"/>
      <c r="V63" s="14" t="s">
        <v>56</v>
      </c>
      <c r="W63" s="14" t="s">
        <v>56</v>
      </c>
      <c r="X63" s="14" t="s">
        <v>56</v>
      </c>
      <c r="Y63" s="16"/>
      <c r="Z63" s="16"/>
      <c r="AA63" s="16"/>
      <c r="AB63" s="16"/>
      <c r="AC63" s="14" t="s">
        <v>56</v>
      </c>
      <c r="AD63" s="14" t="s">
        <v>56</v>
      </c>
      <c r="AE63" s="14" t="s">
        <v>56</v>
      </c>
      <c r="AF63" s="14" t="s">
        <v>56</v>
      </c>
      <c r="AG63" s="14" t="s">
        <v>56</v>
      </c>
      <c r="AH63" s="14" t="s">
        <v>56</v>
      </c>
      <c r="AI63" s="14" t="s">
        <v>56</v>
      </c>
      <c r="AJ63" s="14" t="s">
        <v>56</v>
      </c>
      <c r="AK63" s="14" t="s">
        <v>56</v>
      </c>
      <c r="AL63" s="14" t="s">
        <v>56</v>
      </c>
      <c r="AM63" s="16"/>
      <c r="AN63" s="16"/>
      <c r="AO63" s="16">
        <f>SUM($AO$64)</f>
        <v>0</v>
      </c>
      <c r="AP63" s="14" t="s">
        <v>56</v>
      </c>
      <c r="AQ63" s="14" t="s">
        <v>56</v>
      </c>
      <c r="AR63" s="14" t="s">
        <v>56</v>
      </c>
      <c r="AS63" s="14" t="s">
        <v>56</v>
      </c>
      <c r="AT63" s="2"/>
      <c r="AU63" s="2"/>
      <c r="AV63" s="2"/>
      <c r="AW63" s="2"/>
      <c r="AX63" s="2"/>
      <c r="AY63" s="2"/>
      <c r="AZ63" s="2"/>
    </row>
    <row r="64" spans="1:52" s="6" customFormat="1" ht="79.5" customHeight="1" outlineLevel="1" x14ac:dyDescent="0.3">
      <c r="A64" s="1"/>
      <c r="B64" s="14">
        <v>1</v>
      </c>
      <c r="C64" s="17" t="s">
        <v>53</v>
      </c>
      <c r="D64" s="18" t="s">
        <v>63</v>
      </c>
      <c r="E64" s="18" t="s">
        <v>138</v>
      </c>
      <c r="F64" s="18" t="s">
        <v>139</v>
      </c>
      <c r="G64" s="14" t="s">
        <v>56</v>
      </c>
      <c r="H64" s="14" t="s">
        <v>56</v>
      </c>
      <c r="I64" s="14" t="s">
        <v>140</v>
      </c>
      <c r="J64" s="14" t="s">
        <v>56</v>
      </c>
      <c r="K64" s="14" t="s">
        <v>56</v>
      </c>
      <c r="L64" s="15">
        <v>3.6864432000000003</v>
      </c>
      <c r="M64" s="14" t="s">
        <v>56</v>
      </c>
      <c r="N64" s="14" t="s">
        <v>56</v>
      </c>
      <c r="O64" s="14" t="s">
        <v>56</v>
      </c>
      <c r="P64" s="14" t="s">
        <v>56</v>
      </c>
      <c r="Q64" s="14"/>
      <c r="R64" s="14" t="s">
        <v>56</v>
      </c>
      <c r="S64" s="16">
        <v>83.91</v>
      </c>
      <c r="T64" s="16">
        <f>'[2]Ценовые нормативы'!$E$84</f>
        <v>0</v>
      </c>
      <c r="U64" s="16">
        <f>ROUND($S$64*$T$64,2)</f>
        <v>0</v>
      </c>
      <c r="V64" s="14" t="s">
        <v>56</v>
      </c>
      <c r="W64" s="14" t="s">
        <v>56</v>
      </c>
      <c r="X64" s="14" t="s">
        <v>56</v>
      </c>
      <c r="Y64" s="16"/>
      <c r="Z64" s="16">
        <f>ROUND(($U$64+$AM$64)*0.1028,2)</f>
        <v>0</v>
      </c>
      <c r="AA64" s="16"/>
      <c r="AB64" s="16"/>
      <c r="AC64" s="14" t="s">
        <v>56</v>
      </c>
      <c r="AD64" s="14" t="s">
        <v>56</v>
      </c>
      <c r="AE64" s="14" t="s">
        <v>56</v>
      </c>
      <c r="AF64" s="14" t="s">
        <v>56</v>
      </c>
      <c r="AG64" s="14" t="s">
        <v>56</v>
      </c>
      <c r="AH64" s="14" t="s">
        <v>56</v>
      </c>
      <c r="AI64" s="14" t="s">
        <v>56</v>
      </c>
      <c r="AJ64" s="14" t="s">
        <v>56</v>
      </c>
      <c r="AK64" s="14" t="s">
        <v>56</v>
      </c>
      <c r="AL64" s="14" t="s">
        <v>56</v>
      </c>
      <c r="AM64" s="16">
        <v>0</v>
      </c>
      <c r="AN64" s="16">
        <f>ROUND($U$64+$Y$64+$Z$64+$AA$64+$AB$64+$AM$64,2)</f>
        <v>0</v>
      </c>
      <c r="AO64" s="16">
        <f>ROUND($L$64*$AN$64,2)</f>
        <v>0</v>
      </c>
      <c r="AP64" s="14" t="s">
        <v>56</v>
      </c>
      <c r="AQ64" s="14" t="s">
        <v>56</v>
      </c>
      <c r="AR64" s="14" t="s">
        <v>56</v>
      </c>
      <c r="AS64" s="14" t="s">
        <v>56</v>
      </c>
      <c r="AT64" s="2"/>
      <c r="AU64" s="2"/>
      <c r="AV64" s="2"/>
      <c r="AW64" s="2"/>
      <c r="AX64" s="2"/>
      <c r="AY64" s="2"/>
      <c r="AZ64" s="2"/>
    </row>
    <row r="65" spans="1:52" s="6" customFormat="1" ht="35.25" hidden="1" customHeight="1" x14ac:dyDescent="0.3">
      <c r="A65" s="1"/>
      <c r="B65" s="14">
        <v>21</v>
      </c>
      <c r="C65" s="17" t="s">
        <v>53</v>
      </c>
      <c r="D65" s="18"/>
      <c r="E65" s="18" t="s">
        <v>74</v>
      </c>
      <c r="F65" s="18" t="s">
        <v>75</v>
      </c>
      <c r="G65" s="14" t="s">
        <v>56</v>
      </c>
      <c r="H65" s="14" t="s">
        <v>56</v>
      </c>
      <c r="I65" s="14" t="s">
        <v>57</v>
      </c>
      <c r="J65" s="14" t="s">
        <v>56</v>
      </c>
      <c r="K65" s="14" t="s">
        <v>56</v>
      </c>
      <c r="L65" s="15">
        <f>SUM($L$15)</f>
        <v>0.20305008000000002</v>
      </c>
      <c r="M65" s="14" t="s">
        <v>56</v>
      </c>
      <c r="N65" s="14" t="s">
        <v>56</v>
      </c>
      <c r="O65" s="14" t="s">
        <v>56</v>
      </c>
      <c r="P65" s="14" t="s">
        <v>56</v>
      </c>
      <c r="Q65" s="14"/>
      <c r="R65" s="14" t="s">
        <v>56</v>
      </c>
      <c r="S65" s="16"/>
      <c r="T65" s="16"/>
      <c r="U65" s="16"/>
      <c r="V65" s="14" t="s">
        <v>56</v>
      </c>
      <c r="W65" s="14" t="s">
        <v>56</v>
      </c>
      <c r="X65" s="14" t="s">
        <v>56</v>
      </c>
      <c r="Y65" s="16"/>
      <c r="Z65" s="16"/>
      <c r="AA65" s="16"/>
      <c r="AB65" s="16"/>
      <c r="AC65" s="14" t="s">
        <v>56</v>
      </c>
      <c r="AD65" s="14" t="s">
        <v>56</v>
      </c>
      <c r="AE65" s="14" t="s">
        <v>56</v>
      </c>
      <c r="AF65" s="14" t="s">
        <v>56</v>
      </c>
      <c r="AG65" s="14" t="s">
        <v>56</v>
      </c>
      <c r="AH65" s="14" t="s">
        <v>56</v>
      </c>
      <c r="AI65" s="14" t="s">
        <v>56</v>
      </c>
      <c r="AJ65" s="14" t="s">
        <v>56</v>
      </c>
      <c r="AK65" s="14" t="s">
        <v>56</v>
      </c>
      <c r="AL65" s="14" t="s">
        <v>56</v>
      </c>
      <c r="AM65" s="16"/>
      <c r="AN65" s="16"/>
      <c r="AO65" s="16" t="e">
        <f>SUM(#REF!)</f>
        <v>#REF!</v>
      </c>
      <c r="AP65" s="14" t="s">
        <v>56</v>
      </c>
      <c r="AQ65" s="14" t="s">
        <v>56</v>
      </c>
      <c r="AR65" s="14" t="s">
        <v>56</v>
      </c>
      <c r="AS65" s="14" t="s">
        <v>56</v>
      </c>
      <c r="AT65" s="2"/>
      <c r="AU65" s="2"/>
      <c r="AV65" s="2"/>
      <c r="AW65" s="2"/>
      <c r="AX65" s="2"/>
      <c r="AY65" s="2"/>
      <c r="AZ65" s="2"/>
    </row>
    <row r="66" spans="1:52" s="6" customFormat="1" ht="35.25" hidden="1" customHeight="1" x14ac:dyDescent="0.3">
      <c r="A66" s="1"/>
      <c r="B66" s="14">
        <v>22</v>
      </c>
      <c r="C66" s="17" t="s">
        <v>53</v>
      </c>
      <c r="D66" s="18"/>
      <c r="E66" s="18" t="s">
        <v>141</v>
      </c>
      <c r="F66" s="18" t="s">
        <v>142</v>
      </c>
      <c r="G66" s="14" t="s">
        <v>56</v>
      </c>
      <c r="H66" s="14" t="s">
        <v>56</v>
      </c>
      <c r="I66" s="14" t="s">
        <v>80</v>
      </c>
      <c r="J66" s="14" t="s">
        <v>56</v>
      </c>
      <c r="K66" s="14" t="s">
        <v>56</v>
      </c>
      <c r="L66" s="15">
        <f>SUM($L$67)</f>
        <v>2.0307009600000002E-2</v>
      </c>
      <c r="M66" s="14" t="s">
        <v>56</v>
      </c>
      <c r="N66" s="14" t="s">
        <v>56</v>
      </c>
      <c r="O66" s="14" t="s">
        <v>56</v>
      </c>
      <c r="P66" s="14" t="s">
        <v>56</v>
      </c>
      <c r="Q66" s="14"/>
      <c r="R66" s="14" t="s">
        <v>56</v>
      </c>
      <c r="S66" s="16"/>
      <c r="T66" s="16"/>
      <c r="U66" s="16"/>
      <c r="V66" s="14" t="s">
        <v>56</v>
      </c>
      <c r="W66" s="14" t="s">
        <v>56</v>
      </c>
      <c r="X66" s="14" t="s">
        <v>56</v>
      </c>
      <c r="Y66" s="16"/>
      <c r="Z66" s="16"/>
      <c r="AA66" s="16"/>
      <c r="AB66" s="16"/>
      <c r="AC66" s="14" t="s">
        <v>56</v>
      </c>
      <c r="AD66" s="14" t="s">
        <v>56</v>
      </c>
      <c r="AE66" s="14" t="s">
        <v>56</v>
      </c>
      <c r="AF66" s="14" t="s">
        <v>56</v>
      </c>
      <c r="AG66" s="14" t="s">
        <v>56</v>
      </c>
      <c r="AH66" s="14" t="s">
        <v>56</v>
      </c>
      <c r="AI66" s="14" t="s">
        <v>56</v>
      </c>
      <c r="AJ66" s="14" t="s">
        <v>56</v>
      </c>
      <c r="AK66" s="14" t="s">
        <v>56</v>
      </c>
      <c r="AL66" s="14" t="s">
        <v>56</v>
      </c>
      <c r="AM66" s="16"/>
      <c r="AN66" s="16"/>
      <c r="AO66" s="16">
        <f>SUM($AO$67)</f>
        <v>0</v>
      </c>
      <c r="AP66" s="14" t="s">
        <v>56</v>
      </c>
      <c r="AQ66" s="14" t="s">
        <v>56</v>
      </c>
      <c r="AR66" s="14" t="s">
        <v>56</v>
      </c>
      <c r="AS66" s="14" t="s">
        <v>56</v>
      </c>
      <c r="AT66" s="2"/>
      <c r="AU66" s="2"/>
      <c r="AV66" s="2"/>
      <c r="AW66" s="2"/>
      <c r="AX66" s="2"/>
      <c r="AY66" s="2"/>
      <c r="AZ66" s="2"/>
    </row>
    <row r="67" spans="1:52" s="6" customFormat="1" ht="35.25" customHeight="1" outlineLevel="1" x14ac:dyDescent="0.3">
      <c r="A67" s="1"/>
      <c r="B67" s="14">
        <v>1</v>
      </c>
      <c r="C67" s="17" t="s">
        <v>53</v>
      </c>
      <c r="D67" s="18" t="s">
        <v>63</v>
      </c>
      <c r="E67" s="18" t="s">
        <v>141</v>
      </c>
      <c r="F67" s="18" t="s">
        <v>142</v>
      </c>
      <c r="G67" s="14" t="s">
        <v>56</v>
      </c>
      <c r="H67" s="14" t="s">
        <v>56</v>
      </c>
      <c r="I67" s="14" t="s">
        <v>80</v>
      </c>
      <c r="J67" s="14" t="s">
        <v>56</v>
      </c>
      <c r="K67" s="14" t="s">
        <v>56</v>
      </c>
      <c r="L67" s="15">
        <v>2.0307009600000002E-2</v>
      </c>
      <c r="M67" s="14" t="s">
        <v>56</v>
      </c>
      <c r="N67" s="14" t="s">
        <v>56</v>
      </c>
      <c r="O67" s="14" t="s">
        <v>56</v>
      </c>
      <c r="P67" s="14" t="s">
        <v>56</v>
      </c>
      <c r="Q67" s="14"/>
      <c r="R67" s="14" t="s">
        <v>56</v>
      </c>
      <c r="S67" s="16">
        <v>12841.36</v>
      </c>
      <c r="T67" s="16"/>
      <c r="U67" s="19"/>
      <c r="V67" s="14" t="s">
        <v>56</v>
      </c>
      <c r="W67" s="14" t="s">
        <v>56</v>
      </c>
      <c r="X67" s="14" t="s">
        <v>56</v>
      </c>
      <c r="Y67" s="16"/>
      <c r="Z67" s="16">
        <f>ROUND(($U$67+$AM$67)*0.1028,2)</f>
        <v>0</v>
      </c>
      <c r="AA67" s="16"/>
      <c r="AB67" s="16"/>
      <c r="AC67" s="14" t="s">
        <v>56</v>
      </c>
      <c r="AD67" s="14" t="s">
        <v>56</v>
      </c>
      <c r="AE67" s="14" t="s">
        <v>56</v>
      </c>
      <c r="AF67" s="14" t="s">
        <v>56</v>
      </c>
      <c r="AG67" s="14" t="s">
        <v>56</v>
      </c>
      <c r="AH67" s="14" t="s">
        <v>56</v>
      </c>
      <c r="AI67" s="14" t="s">
        <v>56</v>
      </c>
      <c r="AJ67" s="14" t="s">
        <v>56</v>
      </c>
      <c r="AK67" s="14" t="s">
        <v>56</v>
      </c>
      <c r="AL67" s="14" t="s">
        <v>56</v>
      </c>
      <c r="AM67" s="16">
        <f>ROUND($U$67*0.02,2)</f>
        <v>0</v>
      </c>
      <c r="AN67" s="16">
        <f>ROUND($U$67+$Y$67+$Z$67+$AA$67+$AB$67+$AM$67,2)</f>
        <v>0</v>
      </c>
      <c r="AO67" s="16">
        <f>ROUND($L$67*$AN$67,2)</f>
        <v>0</v>
      </c>
      <c r="AP67" s="14" t="s">
        <v>56</v>
      </c>
      <c r="AQ67" s="14" t="s">
        <v>56</v>
      </c>
      <c r="AR67" s="14" t="s">
        <v>56</v>
      </c>
      <c r="AS67" s="14" t="s">
        <v>56</v>
      </c>
      <c r="AT67" s="2"/>
      <c r="AU67" s="2"/>
      <c r="AV67" s="2"/>
      <c r="AW67" s="2"/>
      <c r="AX67" s="2"/>
      <c r="AY67" s="2"/>
      <c r="AZ67" s="2"/>
    </row>
    <row r="68" spans="1:52" s="6" customFormat="1" ht="35.25" hidden="1" customHeight="1" x14ac:dyDescent="0.3">
      <c r="A68" s="1"/>
      <c r="B68" s="14">
        <v>23</v>
      </c>
      <c r="C68" s="17" t="s">
        <v>53</v>
      </c>
      <c r="D68" s="18"/>
      <c r="E68" s="18" t="s">
        <v>143</v>
      </c>
      <c r="F68" s="18" t="s">
        <v>144</v>
      </c>
      <c r="G68" s="14" t="s">
        <v>56</v>
      </c>
      <c r="H68" s="14" t="s">
        <v>56</v>
      </c>
      <c r="I68" s="14" t="s">
        <v>80</v>
      </c>
      <c r="J68" s="14" t="s">
        <v>56</v>
      </c>
      <c r="K68" s="14" t="s">
        <v>56</v>
      </c>
      <c r="L68" s="15">
        <f>SUM($L$69)</f>
        <v>1.9864649999999998E-2</v>
      </c>
      <c r="M68" s="14" t="s">
        <v>56</v>
      </c>
      <c r="N68" s="14" t="s">
        <v>56</v>
      </c>
      <c r="O68" s="14" t="s">
        <v>56</v>
      </c>
      <c r="P68" s="14" t="s">
        <v>56</v>
      </c>
      <c r="Q68" s="14"/>
      <c r="R68" s="14" t="s">
        <v>56</v>
      </c>
      <c r="S68" s="16"/>
      <c r="T68" s="16"/>
      <c r="U68" s="16"/>
      <c r="V68" s="14" t="s">
        <v>56</v>
      </c>
      <c r="W68" s="14" t="s">
        <v>56</v>
      </c>
      <c r="X68" s="14" t="s">
        <v>56</v>
      </c>
      <c r="Y68" s="16"/>
      <c r="Z68" s="16"/>
      <c r="AA68" s="16"/>
      <c r="AB68" s="16"/>
      <c r="AC68" s="14" t="s">
        <v>56</v>
      </c>
      <c r="AD68" s="14" t="s">
        <v>56</v>
      </c>
      <c r="AE68" s="14" t="s">
        <v>56</v>
      </c>
      <c r="AF68" s="14" t="s">
        <v>56</v>
      </c>
      <c r="AG68" s="14" t="s">
        <v>56</v>
      </c>
      <c r="AH68" s="14" t="s">
        <v>56</v>
      </c>
      <c r="AI68" s="14" t="s">
        <v>56</v>
      </c>
      <c r="AJ68" s="14" t="s">
        <v>56</v>
      </c>
      <c r="AK68" s="14" t="s">
        <v>56</v>
      </c>
      <c r="AL68" s="14" t="s">
        <v>56</v>
      </c>
      <c r="AM68" s="16"/>
      <c r="AN68" s="16"/>
      <c r="AO68" s="16">
        <f>SUM($AO$69)</f>
        <v>0</v>
      </c>
      <c r="AP68" s="14" t="s">
        <v>56</v>
      </c>
      <c r="AQ68" s="14" t="s">
        <v>56</v>
      </c>
      <c r="AR68" s="14" t="s">
        <v>56</v>
      </c>
      <c r="AS68" s="14" t="s">
        <v>56</v>
      </c>
      <c r="AT68" s="2"/>
      <c r="AU68" s="2"/>
      <c r="AV68" s="2"/>
      <c r="AW68" s="2"/>
      <c r="AX68" s="2"/>
      <c r="AY68" s="2"/>
      <c r="AZ68" s="2"/>
    </row>
    <row r="69" spans="1:52" s="6" customFormat="1" ht="35.25" customHeight="1" outlineLevel="1" x14ac:dyDescent="0.3">
      <c r="A69" s="1"/>
      <c r="B69" s="14">
        <v>1</v>
      </c>
      <c r="C69" s="17" t="s">
        <v>53</v>
      </c>
      <c r="D69" s="18" t="s">
        <v>63</v>
      </c>
      <c r="E69" s="18" t="s">
        <v>143</v>
      </c>
      <c r="F69" s="18" t="s">
        <v>144</v>
      </c>
      <c r="G69" s="14" t="s">
        <v>56</v>
      </c>
      <c r="H69" s="14" t="s">
        <v>56</v>
      </c>
      <c r="I69" s="14" t="s">
        <v>80</v>
      </c>
      <c r="J69" s="14" t="s">
        <v>56</v>
      </c>
      <c r="K69" s="14" t="s">
        <v>56</v>
      </c>
      <c r="L69" s="15">
        <v>1.9864649999999998E-2</v>
      </c>
      <c r="M69" s="14" t="s">
        <v>56</v>
      </c>
      <c r="N69" s="14" t="s">
        <v>56</v>
      </c>
      <c r="O69" s="14" t="s">
        <v>56</v>
      </c>
      <c r="P69" s="14" t="s">
        <v>56</v>
      </c>
      <c r="Q69" s="14"/>
      <c r="R69" s="14" t="s">
        <v>56</v>
      </c>
      <c r="S69" s="16">
        <v>6537.73</v>
      </c>
      <c r="T69" s="16">
        <f>'[2]Ценовые нормативы'!$E$84</f>
        <v>0</v>
      </c>
      <c r="U69" s="16">
        <f>ROUND($S$69*$T$69,2)</f>
        <v>0</v>
      </c>
      <c r="V69" s="14" t="s">
        <v>56</v>
      </c>
      <c r="W69" s="14" t="s">
        <v>56</v>
      </c>
      <c r="X69" s="14" t="s">
        <v>56</v>
      </c>
      <c r="Y69" s="16"/>
      <c r="Z69" s="16">
        <f>ROUND(($U$69+$AM$69)*0.1028,2)</f>
        <v>0</v>
      </c>
      <c r="AA69" s="16"/>
      <c r="AB69" s="16"/>
      <c r="AC69" s="14" t="s">
        <v>56</v>
      </c>
      <c r="AD69" s="14" t="s">
        <v>56</v>
      </c>
      <c r="AE69" s="14" t="s">
        <v>56</v>
      </c>
      <c r="AF69" s="14" t="s">
        <v>56</v>
      </c>
      <c r="AG69" s="14" t="s">
        <v>56</v>
      </c>
      <c r="AH69" s="14" t="s">
        <v>56</v>
      </c>
      <c r="AI69" s="14" t="s">
        <v>56</v>
      </c>
      <c r="AJ69" s="14" t="s">
        <v>56</v>
      </c>
      <c r="AK69" s="14" t="s">
        <v>56</v>
      </c>
      <c r="AL69" s="14" t="s">
        <v>56</v>
      </c>
      <c r="AM69" s="16">
        <v>0</v>
      </c>
      <c r="AN69" s="16">
        <f>ROUND($U$69+$Y$69+$Z$69+$AA$69+$AB$69+$AM$69,2)</f>
        <v>0</v>
      </c>
      <c r="AO69" s="16">
        <f>ROUND($L$69*$AN$69,2)</f>
        <v>0</v>
      </c>
      <c r="AP69" s="14" t="s">
        <v>56</v>
      </c>
      <c r="AQ69" s="14" t="s">
        <v>56</v>
      </c>
      <c r="AR69" s="14" t="s">
        <v>56</v>
      </c>
      <c r="AS69" s="14" t="s">
        <v>56</v>
      </c>
      <c r="AT69" s="2"/>
      <c r="AU69" s="2"/>
      <c r="AV69" s="2"/>
      <c r="AW69" s="2"/>
      <c r="AX69" s="2"/>
      <c r="AY69" s="2"/>
      <c r="AZ69" s="2"/>
    </row>
    <row r="70" spans="1:52" s="6" customFormat="1" ht="35.25" hidden="1" customHeight="1" x14ac:dyDescent="0.3">
      <c r="A70" s="1"/>
      <c r="B70" s="14">
        <v>24</v>
      </c>
      <c r="C70" s="17" t="s">
        <v>53</v>
      </c>
      <c r="D70" s="18"/>
      <c r="E70" s="18" t="s">
        <v>145</v>
      </c>
      <c r="F70" s="18" t="s">
        <v>146</v>
      </c>
      <c r="G70" s="14" t="s">
        <v>56</v>
      </c>
      <c r="H70" s="14" t="s">
        <v>56</v>
      </c>
      <c r="I70" s="14" t="s">
        <v>80</v>
      </c>
      <c r="J70" s="14" t="s">
        <v>56</v>
      </c>
      <c r="K70" s="14" t="s">
        <v>56</v>
      </c>
      <c r="L70" s="15">
        <f>SUM($L$71)</f>
        <v>5.9140799999999995E-3</v>
      </c>
      <c r="M70" s="14" t="s">
        <v>56</v>
      </c>
      <c r="N70" s="14" t="s">
        <v>56</v>
      </c>
      <c r="O70" s="14" t="s">
        <v>56</v>
      </c>
      <c r="P70" s="14" t="s">
        <v>56</v>
      </c>
      <c r="Q70" s="14"/>
      <c r="R70" s="14" t="s">
        <v>56</v>
      </c>
      <c r="S70" s="16"/>
      <c r="T70" s="16"/>
      <c r="U70" s="16"/>
      <c r="V70" s="14" t="s">
        <v>56</v>
      </c>
      <c r="W70" s="14" t="s">
        <v>56</v>
      </c>
      <c r="X70" s="14" t="s">
        <v>56</v>
      </c>
      <c r="Y70" s="16"/>
      <c r="Z70" s="16"/>
      <c r="AA70" s="16"/>
      <c r="AB70" s="16"/>
      <c r="AC70" s="14" t="s">
        <v>56</v>
      </c>
      <c r="AD70" s="14" t="s">
        <v>56</v>
      </c>
      <c r="AE70" s="14" t="s">
        <v>56</v>
      </c>
      <c r="AF70" s="14" t="s">
        <v>56</v>
      </c>
      <c r="AG70" s="14" t="s">
        <v>56</v>
      </c>
      <c r="AH70" s="14" t="s">
        <v>56</v>
      </c>
      <c r="AI70" s="14" t="s">
        <v>56</v>
      </c>
      <c r="AJ70" s="14" t="s">
        <v>56</v>
      </c>
      <c r="AK70" s="14" t="s">
        <v>56</v>
      </c>
      <c r="AL70" s="14" t="s">
        <v>56</v>
      </c>
      <c r="AM70" s="16"/>
      <c r="AN70" s="16"/>
      <c r="AO70" s="16">
        <f>SUM($AO$71)</f>
        <v>0</v>
      </c>
      <c r="AP70" s="14" t="s">
        <v>56</v>
      </c>
      <c r="AQ70" s="14" t="s">
        <v>56</v>
      </c>
      <c r="AR70" s="14" t="s">
        <v>56</v>
      </c>
      <c r="AS70" s="14" t="s">
        <v>56</v>
      </c>
      <c r="AT70" s="2"/>
      <c r="AU70" s="2"/>
      <c r="AV70" s="2"/>
      <c r="AW70" s="2"/>
      <c r="AX70" s="2"/>
      <c r="AY70" s="2"/>
      <c r="AZ70" s="2"/>
    </row>
    <row r="71" spans="1:52" s="6" customFormat="1" ht="40.5" customHeight="1" outlineLevel="1" x14ac:dyDescent="0.3">
      <c r="A71" s="1"/>
      <c r="B71" s="14">
        <v>1</v>
      </c>
      <c r="C71" s="17" t="s">
        <v>53</v>
      </c>
      <c r="D71" s="18" t="s">
        <v>63</v>
      </c>
      <c r="E71" s="18" t="s">
        <v>145</v>
      </c>
      <c r="F71" s="18" t="s">
        <v>146</v>
      </c>
      <c r="G71" s="14" t="s">
        <v>56</v>
      </c>
      <c r="H71" s="14" t="s">
        <v>56</v>
      </c>
      <c r="I71" s="14" t="s">
        <v>80</v>
      </c>
      <c r="J71" s="14" t="s">
        <v>56</v>
      </c>
      <c r="K71" s="14" t="s">
        <v>56</v>
      </c>
      <c r="L71" s="15">
        <v>5.9140799999999995E-3</v>
      </c>
      <c r="M71" s="14" t="s">
        <v>56</v>
      </c>
      <c r="N71" s="14" t="s">
        <v>56</v>
      </c>
      <c r="O71" s="14" t="s">
        <v>56</v>
      </c>
      <c r="P71" s="14" t="s">
        <v>56</v>
      </c>
      <c r="Q71" s="14"/>
      <c r="R71" s="14" t="s">
        <v>56</v>
      </c>
      <c r="S71" s="16">
        <v>4819.3500000000004</v>
      </c>
      <c r="T71" s="16">
        <f>'[2]Ценовые нормативы'!$E$84</f>
        <v>0</v>
      </c>
      <c r="U71" s="16">
        <f>ROUND($S$71*$T$71,2)</f>
        <v>0</v>
      </c>
      <c r="V71" s="14" t="s">
        <v>56</v>
      </c>
      <c r="W71" s="14" t="s">
        <v>56</v>
      </c>
      <c r="X71" s="14" t="s">
        <v>56</v>
      </c>
      <c r="Y71" s="16"/>
      <c r="Z71" s="16">
        <f>ROUND(($U$71+$AM$71)*0.1028,2)</f>
        <v>0</v>
      </c>
      <c r="AA71" s="16"/>
      <c r="AB71" s="16"/>
      <c r="AC71" s="14" t="s">
        <v>56</v>
      </c>
      <c r="AD71" s="14" t="s">
        <v>56</v>
      </c>
      <c r="AE71" s="14" t="s">
        <v>56</v>
      </c>
      <c r="AF71" s="14" t="s">
        <v>56</v>
      </c>
      <c r="AG71" s="14" t="s">
        <v>56</v>
      </c>
      <c r="AH71" s="14" t="s">
        <v>56</v>
      </c>
      <c r="AI71" s="14" t="s">
        <v>56</v>
      </c>
      <c r="AJ71" s="14" t="s">
        <v>56</v>
      </c>
      <c r="AK71" s="14" t="s">
        <v>56</v>
      </c>
      <c r="AL71" s="14" t="s">
        <v>56</v>
      </c>
      <c r="AM71" s="16">
        <v>0</v>
      </c>
      <c r="AN71" s="16">
        <f>ROUND($U$71+$Y$71+$Z$71+$AA$71+$AB$71+$AM$71,2)</f>
        <v>0</v>
      </c>
      <c r="AO71" s="16">
        <f>ROUND($L$71*$AN$71,2)</f>
        <v>0</v>
      </c>
      <c r="AP71" s="14" t="s">
        <v>56</v>
      </c>
      <c r="AQ71" s="14" t="s">
        <v>56</v>
      </c>
      <c r="AR71" s="14" t="s">
        <v>56</v>
      </c>
      <c r="AS71" s="14" t="s">
        <v>56</v>
      </c>
      <c r="AT71" s="2"/>
      <c r="AU71" s="2"/>
      <c r="AV71" s="2"/>
      <c r="AW71" s="2"/>
      <c r="AX71" s="2"/>
      <c r="AY71" s="2"/>
      <c r="AZ71" s="2"/>
    </row>
    <row r="72" spans="1:52" s="6" customFormat="1" x14ac:dyDescent="0.3">
      <c r="A72" s="1"/>
      <c r="B72" s="3"/>
      <c r="C72" s="3"/>
      <c r="D72" s="3"/>
      <c r="E72" s="3"/>
      <c r="F72" s="2"/>
      <c r="G72" s="3"/>
      <c r="H72" s="3"/>
      <c r="I72" s="4"/>
      <c r="J72" s="4"/>
      <c r="K72" s="4"/>
      <c r="L72" s="5"/>
      <c r="M72" s="3"/>
      <c r="N72" s="3"/>
      <c r="O72" s="3"/>
      <c r="P72" s="3"/>
      <c r="Q72" s="3"/>
      <c r="R72" s="3"/>
      <c r="S72" s="4"/>
      <c r="T72" s="4"/>
      <c r="U72" s="4"/>
      <c r="V72" s="3"/>
      <c r="W72" s="3"/>
      <c r="X72" s="3"/>
      <c r="Y72" s="4"/>
      <c r="Z72" s="4"/>
      <c r="AA72" s="4"/>
      <c r="AB72" s="4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4"/>
      <c r="AN72" s="4"/>
      <c r="AO72" s="4"/>
      <c r="AP72" s="3"/>
      <c r="AQ72" s="3"/>
      <c r="AR72" s="3"/>
      <c r="AS72" s="3"/>
      <c r="AT72" s="2"/>
      <c r="AU72" s="2"/>
      <c r="AV72" s="2"/>
      <c r="AW72" s="2"/>
      <c r="AX72" s="2"/>
      <c r="AY72" s="2"/>
      <c r="AZ72" s="2"/>
    </row>
    <row r="73" spans="1:52" s="6" customFormat="1" x14ac:dyDescent="0.3">
      <c r="A73" s="1"/>
      <c r="B73" s="3"/>
      <c r="C73" s="3"/>
      <c r="D73" s="3"/>
      <c r="E73" s="3"/>
      <c r="F73" s="2"/>
      <c r="G73" s="3"/>
      <c r="H73" s="3"/>
      <c r="I73" s="4"/>
      <c r="J73" s="4"/>
      <c r="K73" s="4"/>
      <c r="L73" s="5"/>
      <c r="M73" s="3"/>
      <c r="N73" s="3"/>
      <c r="O73" s="3"/>
      <c r="P73" s="3"/>
      <c r="Q73" s="3"/>
      <c r="R73" s="3"/>
      <c r="S73" s="4"/>
      <c r="T73" s="4"/>
      <c r="U73" s="4"/>
      <c r="V73" s="3"/>
      <c r="W73" s="3"/>
      <c r="X73" s="3"/>
      <c r="Y73" s="4"/>
      <c r="Z73" s="4"/>
      <c r="AA73" s="4"/>
      <c r="AB73" s="4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4"/>
      <c r="AN73" s="4"/>
      <c r="AO73" s="4"/>
      <c r="AP73" s="3"/>
      <c r="AQ73" s="3"/>
      <c r="AR73" s="3"/>
      <c r="AS73" s="3"/>
      <c r="AT73" s="2"/>
      <c r="AU73" s="2"/>
      <c r="AV73" s="2"/>
      <c r="AW73" s="2"/>
      <c r="AX73" s="2"/>
      <c r="AY73" s="2"/>
      <c r="AZ73" s="2"/>
    </row>
    <row r="74" spans="1:52" s="6" customFormat="1" x14ac:dyDescent="0.3">
      <c r="A74" s="24"/>
      <c r="B74" s="25"/>
      <c r="C74" s="25"/>
      <c r="D74" s="25"/>
      <c r="E74" s="25"/>
      <c r="G74" s="25"/>
      <c r="H74" s="25"/>
      <c r="I74" s="26"/>
      <c r="J74" s="26"/>
      <c r="K74" s="26"/>
      <c r="L74" s="27"/>
      <c r="M74" s="25"/>
      <c r="N74" s="25"/>
      <c r="O74" s="25"/>
      <c r="P74" s="25"/>
      <c r="Q74" s="25"/>
      <c r="R74" s="25"/>
      <c r="S74" s="26"/>
      <c r="T74" s="26"/>
      <c r="U74" s="26"/>
      <c r="V74" s="25"/>
      <c r="W74" s="25"/>
      <c r="X74" s="25"/>
      <c r="Y74" s="26"/>
      <c r="Z74" s="26"/>
      <c r="AA74" s="26"/>
      <c r="AB74" s="26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6"/>
      <c r="AN74" s="26"/>
      <c r="AO74" s="26"/>
      <c r="AP74" s="25"/>
      <c r="AQ74" s="25"/>
      <c r="AR74" s="25"/>
      <c r="AS74" s="25"/>
    </row>
    <row r="75" spans="1:52" s="6" customFormat="1" x14ac:dyDescent="0.3">
      <c r="A75" s="24"/>
      <c r="B75" s="25"/>
      <c r="C75" s="25"/>
      <c r="D75" s="25"/>
      <c r="E75" s="25"/>
      <c r="G75" s="25"/>
      <c r="H75" s="25"/>
      <c r="I75" s="26"/>
      <c r="J75" s="26"/>
      <c r="K75" s="26"/>
      <c r="L75" s="27"/>
      <c r="M75" s="25"/>
      <c r="N75" s="25"/>
      <c r="O75" s="25"/>
      <c r="P75" s="25"/>
      <c r="Q75" s="25"/>
      <c r="R75" s="25"/>
      <c r="S75" s="26"/>
      <c r="T75" s="26"/>
      <c r="U75" s="26"/>
      <c r="V75" s="25"/>
      <c r="W75" s="25"/>
      <c r="X75" s="25"/>
      <c r="Y75" s="26"/>
      <c r="Z75" s="26"/>
      <c r="AA75" s="26"/>
      <c r="AB75" s="26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6"/>
      <c r="AN75" s="26"/>
      <c r="AO75" s="26"/>
      <c r="AP75" s="25"/>
      <c r="AQ75" s="25"/>
      <c r="AR75" s="25"/>
      <c r="AS75" s="25"/>
    </row>
    <row r="76" spans="1:52" s="6" customFormat="1" x14ac:dyDescent="0.3">
      <c r="A76" s="24"/>
      <c r="B76" s="25"/>
      <c r="C76" s="25"/>
      <c r="D76" s="25"/>
      <c r="E76" s="25"/>
      <c r="G76" s="25"/>
      <c r="H76" s="25"/>
      <c r="I76" s="26"/>
      <c r="J76" s="26"/>
      <c r="K76" s="26"/>
      <c r="L76" s="27"/>
      <c r="M76" s="25"/>
      <c r="N76" s="25"/>
      <c r="O76" s="25"/>
      <c r="P76" s="25"/>
      <c r="Q76" s="25"/>
      <c r="R76" s="25"/>
      <c r="S76" s="26"/>
      <c r="T76" s="26"/>
      <c r="U76" s="26"/>
      <c r="V76" s="25"/>
      <c r="W76" s="25"/>
      <c r="X76" s="25"/>
      <c r="Y76" s="26"/>
      <c r="Z76" s="26"/>
      <c r="AA76" s="26"/>
      <c r="AB76" s="26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6"/>
      <c r="AN76" s="26"/>
      <c r="AO76" s="26"/>
      <c r="AP76" s="25"/>
      <c r="AQ76" s="25"/>
      <c r="AR76" s="25"/>
      <c r="AS76" s="25"/>
    </row>
    <row r="77" spans="1:52" s="6" customFormat="1" x14ac:dyDescent="0.3">
      <c r="A77" s="24"/>
      <c r="B77" s="25"/>
      <c r="C77" s="25"/>
      <c r="D77" s="25"/>
      <c r="E77" s="25"/>
      <c r="G77" s="25"/>
      <c r="H77" s="25"/>
      <c r="I77" s="26"/>
      <c r="J77" s="26"/>
      <c r="K77" s="26"/>
      <c r="L77" s="27"/>
      <c r="M77" s="25"/>
      <c r="N77" s="25"/>
      <c r="O77" s="25"/>
      <c r="P77" s="25"/>
      <c r="Q77" s="25"/>
      <c r="R77" s="25"/>
      <c r="S77" s="26"/>
      <c r="T77" s="26"/>
      <c r="U77" s="26"/>
      <c r="V77" s="25"/>
      <c r="W77" s="25"/>
      <c r="X77" s="25"/>
      <c r="Y77" s="26"/>
      <c r="Z77" s="26"/>
      <c r="AA77" s="26"/>
      <c r="AB77" s="26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6"/>
      <c r="AN77" s="26"/>
      <c r="AO77" s="26"/>
      <c r="AP77" s="25"/>
      <c r="AQ77" s="25"/>
      <c r="AR77" s="25"/>
      <c r="AS77" s="25"/>
    </row>
    <row r="78" spans="1:52" s="6" customFormat="1" x14ac:dyDescent="0.3">
      <c r="A78" s="24"/>
      <c r="B78" s="25"/>
      <c r="C78" s="25"/>
      <c r="D78" s="25"/>
      <c r="E78" s="25"/>
      <c r="G78" s="25"/>
      <c r="H78" s="25"/>
      <c r="I78" s="26"/>
      <c r="J78" s="26"/>
      <c r="K78" s="26"/>
      <c r="L78" s="27"/>
      <c r="M78" s="25"/>
      <c r="N78" s="25"/>
      <c r="O78" s="25"/>
      <c r="P78" s="25"/>
      <c r="Q78" s="25"/>
      <c r="R78" s="25"/>
      <c r="S78" s="26"/>
      <c r="T78" s="26"/>
      <c r="U78" s="26"/>
      <c r="V78" s="25"/>
      <c r="W78" s="25"/>
      <c r="X78" s="25"/>
      <c r="Y78" s="26"/>
      <c r="Z78" s="26"/>
      <c r="AA78" s="26"/>
      <c r="AB78" s="26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6"/>
      <c r="AN78" s="26"/>
      <c r="AO78" s="26"/>
      <c r="AP78" s="25"/>
      <c r="AQ78" s="25"/>
      <c r="AR78" s="25"/>
      <c r="AS78" s="25"/>
    </row>
    <row r="79" spans="1:52" s="6" customFormat="1" x14ac:dyDescent="0.3">
      <c r="A79" s="24"/>
      <c r="B79" s="25"/>
      <c r="C79" s="25"/>
      <c r="D79" s="25"/>
      <c r="E79" s="25"/>
      <c r="G79" s="25"/>
      <c r="H79" s="25"/>
      <c r="I79" s="26"/>
      <c r="J79" s="26"/>
      <c r="K79" s="26"/>
      <c r="L79" s="27"/>
      <c r="M79" s="25"/>
      <c r="N79" s="25"/>
      <c r="O79" s="25"/>
      <c r="P79" s="25"/>
      <c r="Q79" s="25"/>
      <c r="R79" s="25"/>
      <c r="S79" s="26"/>
      <c r="T79" s="26"/>
      <c r="U79" s="26"/>
      <c r="V79" s="25"/>
      <c r="W79" s="25"/>
      <c r="X79" s="25"/>
      <c r="Y79" s="26"/>
      <c r="Z79" s="26"/>
      <c r="AA79" s="26"/>
      <c r="AB79" s="26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6"/>
      <c r="AN79" s="26"/>
      <c r="AO79" s="26"/>
      <c r="AP79" s="25"/>
      <c r="AQ79" s="25"/>
      <c r="AR79" s="25"/>
      <c r="AS79" s="25"/>
    </row>
    <row r="80" spans="1:52" s="6" customFormat="1" x14ac:dyDescent="0.3">
      <c r="A80" s="24"/>
      <c r="B80" s="25"/>
      <c r="C80" s="25"/>
      <c r="D80" s="25"/>
      <c r="E80" s="25"/>
      <c r="G80" s="25"/>
      <c r="H80" s="25"/>
      <c r="I80" s="26"/>
      <c r="J80" s="26"/>
      <c r="K80" s="26"/>
      <c r="L80" s="27"/>
      <c r="M80" s="25"/>
      <c r="N80" s="25"/>
      <c r="O80" s="25"/>
      <c r="P80" s="25"/>
      <c r="Q80" s="25"/>
      <c r="R80" s="25"/>
      <c r="S80" s="26"/>
      <c r="T80" s="26"/>
      <c r="U80" s="26"/>
      <c r="V80" s="25"/>
      <c r="W80" s="25"/>
      <c r="X80" s="25"/>
      <c r="Y80" s="26"/>
      <c r="Z80" s="26"/>
      <c r="AA80" s="26"/>
      <c r="AB80" s="26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6"/>
      <c r="AN80" s="26"/>
      <c r="AO80" s="26"/>
      <c r="AP80" s="25"/>
      <c r="AQ80" s="25"/>
      <c r="AR80" s="25"/>
      <c r="AS80" s="25"/>
    </row>
    <row r="81" spans="1:45" s="6" customFormat="1" x14ac:dyDescent="0.3">
      <c r="A81" s="24"/>
      <c r="B81" s="25"/>
      <c r="C81" s="25"/>
      <c r="D81" s="25"/>
      <c r="E81" s="25"/>
      <c r="G81" s="25"/>
      <c r="H81" s="25"/>
      <c r="I81" s="26"/>
      <c r="J81" s="26"/>
      <c r="K81" s="26"/>
      <c r="L81" s="27"/>
      <c r="M81" s="25"/>
      <c r="N81" s="25"/>
      <c r="O81" s="25"/>
      <c r="P81" s="25"/>
      <c r="Q81" s="25"/>
      <c r="R81" s="25"/>
      <c r="S81" s="26"/>
      <c r="T81" s="26"/>
      <c r="U81" s="26"/>
      <c r="V81" s="25"/>
      <c r="W81" s="25"/>
      <c r="X81" s="25"/>
      <c r="Y81" s="26"/>
      <c r="Z81" s="26"/>
      <c r="AA81" s="26"/>
      <c r="AB81" s="26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6"/>
      <c r="AN81" s="26"/>
      <c r="AO81" s="26"/>
      <c r="AP81" s="25"/>
      <c r="AQ81" s="25"/>
      <c r="AR81" s="25"/>
      <c r="AS81" s="25"/>
    </row>
    <row r="82" spans="1:45" s="6" customFormat="1" x14ac:dyDescent="0.3">
      <c r="A82" s="24"/>
      <c r="B82" s="25"/>
      <c r="C82" s="25"/>
      <c r="D82" s="25"/>
      <c r="E82" s="25"/>
      <c r="G82" s="25"/>
      <c r="H82" s="25"/>
      <c r="I82" s="26"/>
      <c r="J82" s="26"/>
      <c r="K82" s="26"/>
      <c r="L82" s="27"/>
      <c r="M82" s="25"/>
      <c r="N82" s="25"/>
      <c r="O82" s="25"/>
      <c r="P82" s="25"/>
      <c r="Q82" s="25"/>
      <c r="R82" s="25"/>
      <c r="S82" s="26"/>
      <c r="T82" s="26"/>
      <c r="U82" s="26"/>
      <c r="V82" s="25"/>
      <c r="W82" s="25"/>
      <c r="X82" s="25"/>
      <c r="Y82" s="26"/>
      <c r="Z82" s="26"/>
      <c r="AA82" s="26"/>
      <c r="AB82" s="26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6"/>
      <c r="AN82" s="26"/>
      <c r="AO82" s="26"/>
      <c r="AP82" s="25"/>
      <c r="AQ82" s="25"/>
      <c r="AR82" s="25"/>
      <c r="AS82" s="25"/>
    </row>
    <row r="83" spans="1:45" s="6" customFormat="1" x14ac:dyDescent="0.3">
      <c r="A83" s="24"/>
      <c r="B83" s="25"/>
      <c r="C83" s="25"/>
      <c r="D83" s="25"/>
      <c r="E83" s="25"/>
      <c r="G83" s="25"/>
      <c r="H83" s="25"/>
      <c r="I83" s="26"/>
      <c r="J83" s="26"/>
      <c r="K83" s="26"/>
      <c r="L83" s="27"/>
      <c r="M83" s="25"/>
      <c r="N83" s="25"/>
      <c r="O83" s="25"/>
      <c r="P83" s="25"/>
      <c r="Q83" s="25"/>
      <c r="R83" s="25"/>
      <c r="S83" s="26"/>
      <c r="T83" s="26"/>
      <c r="U83" s="26"/>
      <c r="V83" s="25"/>
      <c r="W83" s="25"/>
      <c r="X83" s="25"/>
      <c r="Y83" s="26"/>
      <c r="Z83" s="26"/>
      <c r="AA83" s="26"/>
      <c r="AB83" s="26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6"/>
      <c r="AN83" s="26"/>
      <c r="AO83" s="26"/>
      <c r="AP83" s="25"/>
      <c r="AQ83" s="25"/>
      <c r="AR83" s="25"/>
      <c r="AS83" s="25"/>
    </row>
    <row r="84" spans="1:45" s="6" customFormat="1" x14ac:dyDescent="0.3">
      <c r="A84" s="24"/>
      <c r="B84" s="25"/>
      <c r="C84" s="25"/>
      <c r="D84" s="25"/>
      <c r="E84" s="25"/>
      <c r="G84" s="25"/>
      <c r="H84" s="25"/>
      <c r="I84" s="26"/>
      <c r="J84" s="26"/>
      <c r="K84" s="26"/>
      <c r="L84" s="27"/>
      <c r="M84" s="25"/>
      <c r="N84" s="25"/>
      <c r="O84" s="25"/>
      <c r="P84" s="25"/>
      <c r="Q84" s="25"/>
      <c r="R84" s="25"/>
      <c r="S84" s="26"/>
      <c r="T84" s="26"/>
      <c r="U84" s="26"/>
      <c r="V84" s="25"/>
      <c r="W84" s="25"/>
      <c r="X84" s="25"/>
      <c r="Y84" s="26"/>
      <c r="Z84" s="26"/>
      <c r="AA84" s="26"/>
      <c r="AB84" s="26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6"/>
      <c r="AN84" s="26"/>
      <c r="AO84" s="26"/>
      <c r="AP84" s="25"/>
      <c r="AQ84" s="25"/>
      <c r="AR84" s="25"/>
      <c r="AS84" s="25"/>
    </row>
    <row r="85" spans="1:45" s="6" customFormat="1" x14ac:dyDescent="0.3">
      <c r="A85" s="24"/>
      <c r="B85" s="25"/>
      <c r="C85" s="25"/>
      <c r="D85" s="25"/>
      <c r="E85" s="25"/>
      <c r="G85" s="25"/>
      <c r="H85" s="25"/>
      <c r="I85" s="26"/>
      <c r="J85" s="26"/>
      <c r="K85" s="26"/>
      <c r="L85" s="27"/>
      <c r="M85" s="25"/>
      <c r="N85" s="25"/>
      <c r="O85" s="25"/>
      <c r="P85" s="25"/>
      <c r="Q85" s="25"/>
      <c r="R85" s="25"/>
      <c r="S85" s="26"/>
      <c r="T85" s="26"/>
      <c r="U85" s="26"/>
      <c r="V85" s="25"/>
      <c r="W85" s="25"/>
      <c r="X85" s="25"/>
      <c r="Y85" s="26"/>
      <c r="Z85" s="26"/>
      <c r="AA85" s="26"/>
      <c r="AB85" s="26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6"/>
      <c r="AN85" s="26"/>
      <c r="AO85" s="26"/>
      <c r="AP85" s="25"/>
      <c r="AQ85" s="25"/>
      <c r="AR85" s="25"/>
      <c r="AS85" s="25"/>
    </row>
    <row r="86" spans="1:45" s="6" customFormat="1" x14ac:dyDescent="0.3">
      <c r="A86" s="24"/>
      <c r="B86" s="25"/>
      <c r="C86" s="25"/>
      <c r="D86" s="25"/>
      <c r="E86" s="25"/>
      <c r="G86" s="25"/>
      <c r="H86" s="25"/>
      <c r="I86" s="26"/>
      <c r="J86" s="26"/>
      <c r="K86" s="26"/>
      <c r="L86" s="27"/>
      <c r="M86" s="25"/>
      <c r="N86" s="25"/>
      <c r="O86" s="25"/>
      <c r="P86" s="25"/>
      <c r="Q86" s="25"/>
      <c r="R86" s="25"/>
      <c r="S86" s="26"/>
      <c r="T86" s="26"/>
      <c r="U86" s="26"/>
      <c r="V86" s="25"/>
      <c r="W86" s="25"/>
      <c r="X86" s="25"/>
      <c r="Y86" s="26"/>
      <c r="Z86" s="26"/>
      <c r="AA86" s="26"/>
      <c r="AB86" s="26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6"/>
      <c r="AN86" s="26"/>
      <c r="AO86" s="26"/>
      <c r="AP86" s="25"/>
      <c r="AQ86" s="25"/>
      <c r="AR86" s="25"/>
      <c r="AS86" s="25"/>
    </row>
    <row r="87" spans="1:45" s="6" customFormat="1" x14ac:dyDescent="0.3">
      <c r="A87" s="24"/>
      <c r="B87" s="25"/>
      <c r="C87" s="25"/>
      <c r="D87" s="25"/>
      <c r="E87" s="25"/>
      <c r="G87" s="25"/>
      <c r="H87" s="25"/>
      <c r="I87" s="26"/>
      <c r="J87" s="26"/>
      <c r="K87" s="26"/>
      <c r="L87" s="27"/>
      <c r="M87" s="25"/>
      <c r="N87" s="25"/>
      <c r="O87" s="25"/>
      <c r="P87" s="25"/>
      <c r="Q87" s="25"/>
      <c r="R87" s="25"/>
      <c r="S87" s="26"/>
      <c r="T87" s="26"/>
      <c r="U87" s="26"/>
      <c r="V87" s="25"/>
      <c r="W87" s="25"/>
      <c r="X87" s="25"/>
      <c r="Y87" s="26"/>
      <c r="Z87" s="26"/>
      <c r="AA87" s="26"/>
      <c r="AB87" s="26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6"/>
      <c r="AN87" s="26"/>
      <c r="AO87" s="26"/>
      <c r="AP87" s="25"/>
      <c r="AQ87" s="25"/>
      <c r="AR87" s="25"/>
      <c r="AS87" s="25"/>
    </row>
    <row r="88" spans="1:45" s="6" customFormat="1" x14ac:dyDescent="0.3">
      <c r="A88" s="24"/>
      <c r="B88" s="25"/>
      <c r="C88" s="25"/>
      <c r="D88" s="25"/>
      <c r="E88" s="25"/>
      <c r="G88" s="25"/>
      <c r="H88" s="25"/>
      <c r="I88" s="26"/>
      <c r="J88" s="26"/>
      <c r="K88" s="26"/>
      <c r="L88" s="27"/>
      <c r="M88" s="25"/>
      <c r="N88" s="25"/>
      <c r="O88" s="25"/>
      <c r="P88" s="25"/>
      <c r="Q88" s="25"/>
      <c r="R88" s="25"/>
      <c r="S88" s="26"/>
      <c r="T88" s="26"/>
      <c r="U88" s="26"/>
      <c r="V88" s="25"/>
      <c r="W88" s="25"/>
      <c r="X88" s="25"/>
      <c r="Y88" s="26"/>
      <c r="Z88" s="26"/>
      <c r="AA88" s="26"/>
      <c r="AB88" s="26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6"/>
      <c r="AN88" s="26"/>
      <c r="AO88" s="26"/>
      <c r="AP88" s="25"/>
      <c r="AQ88" s="25"/>
      <c r="AR88" s="25"/>
      <c r="AS88" s="25"/>
    </row>
    <row r="89" spans="1:45" s="6" customFormat="1" x14ac:dyDescent="0.3">
      <c r="A89" s="24"/>
      <c r="B89" s="25"/>
      <c r="C89" s="25"/>
      <c r="D89" s="25"/>
      <c r="E89" s="25"/>
      <c r="G89" s="25"/>
      <c r="H89" s="25"/>
      <c r="I89" s="26"/>
      <c r="J89" s="26"/>
      <c r="K89" s="26"/>
      <c r="L89" s="27"/>
      <c r="M89" s="25"/>
      <c r="N89" s="25"/>
      <c r="O89" s="25"/>
      <c r="P89" s="25"/>
      <c r="Q89" s="25"/>
      <c r="R89" s="25"/>
      <c r="S89" s="26"/>
      <c r="T89" s="26"/>
      <c r="U89" s="26"/>
      <c r="V89" s="25"/>
      <c r="W89" s="25"/>
      <c r="X89" s="25"/>
      <c r="Y89" s="26"/>
      <c r="Z89" s="26"/>
      <c r="AA89" s="26"/>
      <c r="AB89" s="26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6"/>
      <c r="AN89" s="26"/>
      <c r="AO89" s="26"/>
      <c r="AP89" s="25"/>
      <c r="AQ89" s="25"/>
      <c r="AR89" s="25"/>
      <c r="AS89" s="25"/>
    </row>
    <row r="90" spans="1:45" s="6" customFormat="1" x14ac:dyDescent="0.3">
      <c r="A90" s="24"/>
      <c r="B90" s="25"/>
      <c r="C90" s="25"/>
      <c r="D90" s="25"/>
      <c r="E90" s="25"/>
      <c r="G90" s="25"/>
      <c r="H90" s="25"/>
      <c r="I90" s="26"/>
      <c r="J90" s="26"/>
      <c r="K90" s="26"/>
      <c r="L90" s="27"/>
      <c r="M90" s="25"/>
      <c r="N90" s="25"/>
      <c r="O90" s="25"/>
      <c r="P90" s="25"/>
      <c r="Q90" s="25"/>
      <c r="R90" s="25"/>
      <c r="S90" s="26"/>
      <c r="T90" s="26"/>
      <c r="U90" s="26"/>
      <c r="V90" s="25"/>
      <c r="W90" s="25"/>
      <c r="X90" s="25"/>
      <c r="Y90" s="26"/>
      <c r="Z90" s="26"/>
      <c r="AA90" s="26"/>
      <c r="AB90" s="26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6"/>
      <c r="AN90" s="26"/>
      <c r="AO90" s="26"/>
      <c r="AP90" s="25"/>
      <c r="AQ90" s="25"/>
      <c r="AR90" s="25"/>
      <c r="AS90" s="25"/>
    </row>
    <row r="91" spans="1:45" s="6" customFormat="1" x14ac:dyDescent="0.3">
      <c r="A91" s="24"/>
      <c r="B91" s="25"/>
      <c r="C91" s="25"/>
      <c r="D91" s="25"/>
      <c r="E91" s="25"/>
      <c r="G91" s="25"/>
      <c r="H91" s="25"/>
      <c r="I91" s="26"/>
      <c r="J91" s="26"/>
      <c r="K91" s="26"/>
      <c r="L91" s="27"/>
      <c r="M91" s="25"/>
      <c r="N91" s="25"/>
      <c r="O91" s="25"/>
      <c r="P91" s="25"/>
      <c r="Q91" s="25"/>
      <c r="R91" s="25"/>
      <c r="S91" s="26"/>
      <c r="T91" s="26"/>
      <c r="U91" s="26"/>
      <c r="V91" s="25"/>
      <c r="W91" s="25"/>
      <c r="X91" s="25"/>
      <c r="Y91" s="26"/>
      <c r="Z91" s="26"/>
      <c r="AA91" s="26"/>
      <c r="AB91" s="26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6"/>
      <c r="AN91" s="26"/>
      <c r="AO91" s="26"/>
      <c r="AP91" s="25"/>
      <c r="AQ91" s="25"/>
      <c r="AR91" s="25"/>
      <c r="AS91" s="25"/>
    </row>
    <row r="92" spans="1:45" s="6" customFormat="1" x14ac:dyDescent="0.3">
      <c r="A92" s="24"/>
      <c r="B92" s="25"/>
      <c r="C92" s="25"/>
      <c r="D92" s="25"/>
      <c r="E92" s="25"/>
      <c r="G92" s="25"/>
      <c r="H92" s="25"/>
      <c r="I92" s="26"/>
      <c r="J92" s="26"/>
      <c r="K92" s="26"/>
      <c r="L92" s="27"/>
      <c r="M92" s="25"/>
      <c r="N92" s="25"/>
      <c r="O92" s="25"/>
      <c r="P92" s="25"/>
      <c r="Q92" s="25"/>
      <c r="R92" s="25"/>
      <c r="S92" s="26"/>
      <c r="T92" s="26"/>
      <c r="U92" s="26"/>
      <c r="V92" s="25"/>
      <c r="W92" s="25"/>
      <c r="X92" s="25"/>
      <c r="Y92" s="26"/>
      <c r="Z92" s="26"/>
      <c r="AA92" s="26"/>
      <c r="AB92" s="26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6"/>
      <c r="AN92" s="26"/>
      <c r="AO92" s="26"/>
      <c r="AP92" s="25"/>
      <c r="AQ92" s="25"/>
      <c r="AR92" s="25"/>
      <c r="AS92" s="25"/>
    </row>
    <row r="93" spans="1:45" s="6" customFormat="1" x14ac:dyDescent="0.3">
      <c r="A93" s="24"/>
      <c r="B93" s="25"/>
      <c r="C93" s="25"/>
      <c r="D93" s="25"/>
      <c r="E93" s="25"/>
      <c r="G93" s="25"/>
      <c r="H93" s="25"/>
      <c r="I93" s="26"/>
      <c r="J93" s="26"/>
      <c r="K93" s="26"/>
      <c r="L93" s="27"/>
      <c r="M93" s="25"/>
      <c r="N93" s="25"/>
      <c r="O93" s="25"/>
      <c r="P93" s="25"/>
      <c r="Q93" s="25"/>
      <c r="R93" s="25"/>
      <c r="S93" s="26"/>
      <c r="T93" s="26"/>
      <c r="U93" s="26"/>
      <c r="V93" s="25"/>
      <c r="W93" s="25"/>
      <c r="X93" s="25"/>
      <c r="Y93" s="26"/>
      <c r="Z93" s="26"/>
      <c r="AA93" s="26"/>
      <c r="AB93" s="26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6"/>
      <c r="AN93" s="26"/>
      <c r="AO93" s="26"/>
      <c r="AP93" s="25"/>
      <c r="AQ93" s="25"/>
      <c r="AR93" s="25"/>
      <c r="AS93" s="25"/>
    </row>
    <row r="94" spans="1:45" s="6" customFormat="1" x14ac:dyDescent="0.3">
      <c r="A94" s="24"/>
      <c r="B94" s="25"/>
      <c r="C94" s="25"/>
      <c r="D94" s="25"/>
      <c r="E94" s="25"/>
      <c r="G94" s="25"/>
      <c r="H94" s="25"/>
      <c r="I94" s="26"/>
      <c r="J94" s="26"/>
      <c r="K94" s="26"/>
      <c r="L94" s="27"/>
      <c r="M94" s="25"/>
      <c r="N94" s="25"/>
      <c r="O94" s="25"/>
      <c r="P94" s="25"/>
      <c r="Q94" s="25"/>
      <c r="R94" s="25"/>
      <c r="S94" s="26"/>
      <c r="T94" s="26"/>
      <c r="U94" s="26"/>
      <c r="V94" s="25"/>
      <c r="W94" s="25"/>
      <c r="X94" s="25"/>
      <c r="Y94" s="26"/>
      <c r="Z94" s="26"/>
      <c r="AA94" s="26"/>
      <c r="AB94" s="26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6"/>
      <c r="AN94" s="26"/>
      <c r="AO94" s="26"/>
      <c r="AP94" s="25"/>
      <c r="AQ94" s="25"/>
      <c r="AR94" s="25"/>
      <c r="AS94" s="25"/>
    </row>
    <row r="95" spans="1:45" s="6" customFormat="1" x14ac:dyDescent="0.3">
      <c r="A95" s="24"/>
      <c r="B95" s="25"/>
      <c r="C95" s="25"/>
      <c r="D95" s="25"/>
      <c r="E95" s="25"/>
      <c r="G95" s="25"/>
      <c r="H95" s="25"/>
      <c r="I95" s="26"/>
      <c r="J95" s="26"/>
      <c r="K95" s="26"/>
      <c r="L95" s="27"/>
      <c r="M95" s="25"/>
      <c r="N95" s="25"/>
      <c r="O95" s="25"/>
      <c r="P95" s="25"/>
      <c r="Q95" s="25"/>
      <c r="R95" s="25"/>
      <c r="S95" s="26"/>
      <c r="T95" s="26"/>
      <c r="U95" s="26"/>
      <c r="V95" s="25"/>
      <c r="W95" s="25"/>
      <c r="X95" s="25"/>
      <c r="Y95" s="26"/>
      <c r="Z95" s="26"/>
      <c r="AA95" s="26"/>
      <c r="AB95" s="26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6"/>
      <c r="AN95" s="26"/>
      <c r="AO95" s="26"/>
      <c r="AP95" s="25"/>
      <c r="AQ95" s="25"/>
      <c r="AR95" s="25"/>
      <c r="AS95" s="25"/>
    </row>
    <row r="96" spans="1:45" s="6" customFormat="1" x14ac:dyDescent="0.3">
      <c r="A96" s="24"/>
      <c r="B96" s="25"/>
      <c r="C96" s="25"/>
      <c r="D96" s="25"/>
      <c r="E96" s="25"/>
      <c r="G96" s="25"/>
      <c r="H96" s="25"/>
      <c r="I96" s="26"/>
      <c r="J96" s="26"/>
      <c r="K96" s="26"/>
      <c r="L96" s="27"/>
      <c r="M96" s="25"/>
      <c r="N96" s="25"/>
      <c r="O96" s="25"/>
      <c r="P96" s="25"/>
      <c r="Q96" s="25"/>
      <c r="R96" s="25"/>
      <c r="S96" s="26"/>
      <c r="T96" s="26"/>
      <c r="U96" s="26"/>
      <c r="V96" s="25"/>
      <c r="W96" s="25"/>
      <c r="X96" s="25"/>
      <c r="Y96" s="26"/>
      <c r="Z96" s="26"/>
      <c r="AA96" s="26"/>
      <c r="AB96" s="26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6"/>
      <c r="AN96" s="26"/>
      <c r="AO96" s="26"/>
      <c r="AP96" s="25"/>
      <c r="AQ96" s="25"/>
      <c r="AR96" s="25"/>
      <c r="AS96" s="25"/>
    </row>
    <row r="97" spans="1:45" s="6" customFormat="1" x14ac:dyDescent="0.3">
      <c r="A97" s="24"/>
      <c r="B97" s="25"/>
      <c r="C97" s="25"/>
      <c r="D97" s="25"/>
      <c r="E97" s="25"/>
      <c r="G97" s="25"/>
      <c r="H97" s="25"/>
      <c r="I97" s="26"/>
      <c r="J97" s="26"/>
      <c r="K97" s="26"/>
      <c r="L97" s="27"/>
      <c r="M97" s="25"/>
      <c r="N97" s="25"/>
      <c r="O97" s="25"/>
      <c r="P97" s="25"/>
      <c r="Q97" s="25"/>
      <c r="R97" s="25"/>
      <c r="S97" s="26"/>
      <c r="T97" s="26"/>
      <c r="U97" s="26"/>
      <c r="V97" s="25"/>
      <c r="W97" s="25"/>
      <c r="X97" s="25"/>
      <c r="Y97" s="26"/>
      <c r="Z97" s="26"/>
      <c r="AA97" s="26"/>
      <c r="AB97" s="26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6"/>
      <c r="AN97" s="26"/>
      <c r="AO97" s="26"/>
      <c r="AP97" s="25"/>
      <c r="AQ97" s="25"/>
      <c r="AR97" s="25"/>
      <c r="AS97" s="25"/>
    </row>
    <row r="98" spans="1:45" s="6" customFormat="1" x14ac:dyDescent="0.3">
      <c r="A98" s="24"/>
      <c r="B98" s="25"/>
      <c r="C98" s="25"/>
      <c r="D98" s="25"/>
      <c r="E98" s="25"/>
      <c r="G98" s="25"/>
      <c r="H98" s="25"/>
      <c r="I98" s="26"/>
      <c r="J98" s="26"/>
      <c r="K98" s="26"/>
      <c r="L98" s="27"/>
      <c r="M98" s="25"/>
      <c r="N98" s="25"/>
      <c r="O98" s="25"/>
      <c r="P98" s="25"/>
      <c r="Q98" s="25"/>
      <c r="R98" s="25"/>
      <c r="S98" s="26"/>
      <c r="T98" s="26"/>
      <c r="U98" s="26"/>
      <c r="V98" s="25"/>
      <c r="W98" s="25"/>
      <c r="X98" s="25"/>
      <c r="Y98" s="26"/>
      <c r="Z98" s="26"/>
      <c r="AA98" s="26"/>
      <c r="AB98" s="26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6"/>
      <c r="AN98" s="26"/>
      <c r="AO98" s="26"/>
      <c r="AP98" s="25"/>
      <c r="AQ98" s="25"/>
      <c r="AR98" s="25"/>
      <c r="AS98" s="25"/>
    </row>
    <row r="99" spans="1:45" s="6" customFormat="1" x14ac:dyDescent="0.3">
      <c r="A99" s="24"/>
      <c r="B99" s="25"/>
      <c r="C99" s="25"/>
      <c r="D99" s="25"/>
      <c r="E99" s="25"/>
      <c r="G99" s="25"/>
      <c r="H99" s="25"/>
      <c r="I99" s="26"/>
      <c r="J99" s="26"/>
      <c r="K99" s="26"/>
      <c r="L99" s="27"/>
      <c r="M99" s="25"/>
      <c r="N99" s="25"/>
      <c r="O99" s="25"/>
      <c r="P99" s="25"/>
      <c r="Q99" s="25"/>
      <c r="R99" s="25"/>
      <c r="S99" s="26"/>
      <c r="T99" s="26"/>
      <c r="U99" s="26"/>
      <c r="V99" s="25"/>
      <c r="W99" s="25"/>
      <c r="X99" s="25"/>
      <c r="Y99" s="26"/>
      <c r="Z99" s="26"/>
      <c r="AA99" s="26"/>
      <c r="AB99" s="26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6"/>
      <c r="AN99" s="26"/>
      <c r="AO99" s="26"/>
      <c r="AP99" s="25"/>
      <c r="AQ99" s="25"/>
      <c r="AR99" s="25"/>
      <c r="AS99" s="25"/>
    </row>
    <row r="100" spans="1:45" s="6" customFormat="1" x14ac:dyDescent="0.3">
      <c r="A100" s="24"/>
      <c r="B100" s="25"/>
      <c r="C100" s="25"/>
      <c r="D100" s="25"/>
      <c r="E100" s="25"/>
      <c r="G100" s="25"/>
      <c r="H100" s="25"/>
      <c r="I100" s="26"/>
      <c r="J100" s="26"/>
      <c r="K100" s="26"/>
      <c r="L100" s="27"/>
      <c r="M100" s="25"/>
      <c r="N100" s="25"/>
      <c r="O100" s="25"/>
      <c r="P100" s="25"/>
      <c r="Q100" s="25"/>
      <c r="R100" s="25"/>
      <c r="S100" s="26"/>
      <c r="T100" s="26"/>
      <c r="U100" s="26"/>
      <c r="V100" s="25"/>
      <c r="W100" s="25"/>
      <c r="X100" s="25"/>
      <c r="Y100" s="26"/>
      <c r="Z100" s="26"/>
      <c r="AA100" s="26"/>
      <c r="AB100" s="26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6"/>
      <c r="AN100" s="26"/>
      <c r="AO100" s="26"/>
      <c r="AP100" s="25"/>
      <c r="AQ100" s="25"/>
      <c r="AR100" s="25"/>
      <c r="AS100" s="25"/>
    </row>
    <row r="101" spans="1:45" s="6" customFormat="1" x14ac:dyDescent="0.3">
      <c r="A101" s="24"/>
      <c r="B101" s="25"/>
      <c r="C101" s="25"/>
      <c r="D101" s="25"/>
      <c r="E101" s="25"/>
      <c r="G101" s="25"/>
      <c r="H101" s="25"/>
      <c r="I101" s="26"/>
      <c r="J101" s="26"/>
      <c r="K101" s="26"/>
      <c r="L101" s="27"/>
      <c r="M101" s="25"/>
      <c r="N101" s="25"/>
      <c r="O101" s="25"/>
      <c r="P101" s="25"/>
      <c r="Q101" s="25"/>
      <c r="R101" s="25"/>
      <c r="S101" s="26"/>
      <c r="T101" s="26"/>
      <c r="U101" s="26"/>
      <c r="V101" s="25"/>
      <c r="W101" s="25"/>
      <c r="X101" s="25"/>
      <c r="Y101" s="26"/>
      <c r="Z101" s="26"/>
      <c r="AA101" s="26"/>
      <c r="AB101" s="26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6"/>
      <c r="AN101" s="26"/>
      <c r="AO101" s="26"/>
      <c r="AP101" s="25"/>
      <c r="AQ101" s="25"/>
      <c r="AR101" s="25"/>
      <c r="AS101" s="25"/>
    </row>
    <row r="102" spans="1:45" s="6" customFormat="1" x14ac:dyDescent="0.3">
      <c r="A102" s="24"/>
      <c r="B102" s="25"/>
      <c r="C102" s="25"/>
      <c r="D102" s="25"/>
      <c r="E102" s="25"/>
      <c r="G102" s="25"/>
      <c r="H102" s="25"/>
      <c r="I102" s="26"/>
      <c r="J102" s="26"/>
      <c r="K102" s="26"/>
      <c r="L102" s="27"/>
      <c r="M102" s="25"/>
      <c r="N102" s="25"/>
      <c r="O102" s="25"/>
      <c r="P102" s="25"/>
      <c r="Q102" s="25"/>
      <c r="R102" s="25"/>
      <c r="S102" s="26"/>
      <c r="T102" s="26"/>
      <c r="U102" s="26"/>
      <c r="V102" s="25"/>
      <c r="W102" s="25"/>
      <c r="X102" s="25"/>
      <c r="Y102" s="26"/>
      <c r="Z102" s="26"/>
      <c r="AA102" s="26"/>
      <c r="AB102" s="26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6"/>
      <c r="AN102" s="26"/>
      <c r="AO102" s="26"/>
      <c r="AP102" s="25"/>
      <c r="AQ102" s="25"/>
      <c r="AR102" s="25"/>
      <c r="AS102" s="25"/>
    </row>
    <row r="103" spans="1:45" s="6" customFormat="1" x14ac:dyDescent="0.3">
      <c r="A103" s="24"/>
      <c r="B103" s="25"/>
      <c r="C103" s="25"/>
      <c r="D103" s="25"/>
      <c r="E103" s="25"/>
      <c r="G103" s="25"/>
      <c r="H103" s="25"/>
      <c r="I103" s="26"/>
      <c r="J103" s="26"/>
      <c r="K103" s="26"/>
      <c r="L103" s="27"/>
      <c r="M103" s="25"/>
      <c r="N103" s="25"/>
      <c r="O103" s="25"/>
      <c r="P103" s="25"/>
      <c r="Q103" s="25"/>
      <c r="R103" s="25"/>
      <c r="S103" s="26"/>
      <c r="T103" s="26"/>
      <c r="U103" s="26"/>
      <c r="V103" s="25"/>
      <c r="W103" s="25"/>
      <c r="X103" s="25"/>
      <c r="Y103" s="26"/>
      <c r="Z103" s="26"/>
      <c r="AA103" s="26"/>
      <c r="AB103" s="26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6"/>
      <c r="AN103" s="26"/>
      <c r="AO103" s="26"/>
      <c r="AP103" s="25"/>
      <c r="AQ103" s="25"/>
      <c r="AR103" s="25"/>
      <c r="AS103" s="25"/>
    </row>
    <row r="104" spans="1:45" s="6" customFormat="1" x14ac:dyDescent="0.3">
      <c r="A104" s="24"/>
      <c r="B104" s="25"/>
      <c r="C104" s="25"/>
      <c r="D104" s="25"/>
      <c r="E104" s="25"/>
      <c r="G104" s="25"/>
      <c r="H104" s="25"/>
      <c r="I104" s="26"/>
      <c r="J104" s="26"/>
      <c r="K104" s="26"/>
      <c r="L104" s="27"/>
      <c r="M104" s="25"/>
      <c r="N104" s="25"/>
      <c r="O104" s="25"/>
      <c r="P104" s="25"/>
      <c r="Q104" s="25"/>
      <c r="R104" s="25"/>
      <c r="S104" s="26"/>
      <c r="T104" s="26"/>
      <c r="U104" s="26"/>
      <c r="V104" s="25"/>
      <c r="W104" s="25"/>
      <c r="X104" s="25"/>
      <c r="Y104" s="26"/>
      <c r="Z104" s="26"/>
      <c r="AA104" s="26"/>
      <c r="AB104" s="26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6"/>
      <c r="AN104" s="26"/>
      <c r="AO104" s="26"/>
      <c r="AP104" s="25"/>
      <c r="AQ104" s="25"/>
      <c r="AR104" s="25"/>
      <c r="AS104" s="25"/>
    </row>
    <row r="105" spans="1:45" s="6" customFormat="1" x14ac:dyDescent="0.3">
      <c r="A105" s="24"/>
      <c r="B105" s="25"/>
      <c r="C105" s="25"/>
      <c r="D105" s="25"/>
      <c r="E105" s="25"/>
      <c r="G105" s="25"/>
      <c r="H105" s="25"/>
      <c r="I105" s="26"/>
      <c r="J105" s="26"/>
      <c r="K105" s="26"/>
      <c r="L105" s="27"/>
      <c r="M105" s="25"/>
      <c r="N105" s="25"/>
      <c r="O105" s="25"/>
      <c r="P105" s="25"/>
      <c r="Q105" s="25"/>
      <c r="R105" s="25"/>
      <c r="S105" s="26"/>
      <c r="T105" s="26"/>
      <c r="U105" s="26"/>
      <c r="V105" s="25"/>
      <c r="W105" s="25"/>
      <c r="X105" s="25"/>
      <c r="Y105" s="26"/>
      <c r="Z105" s="26"/>
      <c r="AA105" s="26"/>
      <c r="AB105" s="26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6"/>
      <c r="AN105" s="26"/>
      <c r="AO105" s="26"/>
      <c r="AP105" s="25"/>
      <c r="AQ105" s="25"/>
      <c r="AR105" s="25"/>
      <c r="AS105" s="25"/>
    </row>
    <row r="106" spans="1:45" s="6" customFormat="1" x14ac:dyDescent="0.3">
      <c r="A106" s="24"/>
      <c r="B106" s="25"/>
      <c r="C106" s="25"/>
      <c r="D106" s="25"/>
      <c r="E106" s="25"/>
      <c r="G106" s="25"/>
      <c r="H106" s="25"/>
      <c r="I106" s="26"/>
      <c r="J106" s="26"/>
      <c r="K106" s="26"/>
      <c r="L106" s="27"/>
      <c r="M106" s="25"/>
      <c r="N106" s="25"/>
      <c r="O106" s="25"/>
      <c r="P106" s="25"/>
      <c r="Q106" s="25"/>
      <c r="R106" s="25"/>
      <c r="S106" s="26"/>
      <c r="T106" s="26"/>
      <c r="U106" s="26"/>
      <c r="V106" s="25"/>
      <c r="W106" s="25"/>
      <c r="X106" s="25"/>
      <c r="Y106" s="26"/>
      <c r="Z106" s="26"/>
      <c r="AA106" s="26"/>
      <c r="AB106" s="26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6"/>
      <c r="AN106" s="26"/>
      <c r="AO106" s="26"/>
      <c r="AP106" s="25"/>
      <c r="AQ106" s="25"/>
      <c r="AR106" s="25"/>
      <c r="AS106" s="25"/>
    </row>
    <row r="107" spans="1:45" s="6" customFormat="1" x14ac:dyDescent="0.3">
      <c r="A107" s="24"/>
      <c r="B107" s="25"/>
      <c r="C107" s="25"/>
      <c r="D107" s="25"/>
      <c r="E107" s="25"/>
      <c r="G107" s="25"/>
      <c r="H107" s="25"/>
      <c r="I107" s="26"/>
      <c r="J107" s="26"/>
      <c r="K107" s="26"/>
      <c r="L107" s="27"/>
      <c r="M107" s="25"/>
      <c r="N107" s="25"/>
      <c r="O107" s="25"/>
      <c r="P107" s="25"/>
      <c r="Q107" s="25"/>
      <c r="R107" s="25"/>
      <c r="S107" s="26"/>
      <c r="T107" s="26"/>
      <c r="U107" s="26"/>
      <c r="V107" s="25"/>
      <c r="W107" s="25"/>
      <c r="X107" s="25"/>
      <c r="Y107" s="26"/>
      <c r="Z107" s="26"/>
      <c r="AA107" s="26"/>
      <c r="AB107" s="26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6"/>
      <c r="AN107" s="26"/>
      <c r="AO107" s="26"/>
      <c r="AP107" s="25"/>
      <c r="AQ107" s="25"/>
      <c r="AR107" s="25"/>
      <c r="AS107" s="25"/>
    </row>
    <row r="108" spans="1:45" s="6" customFormat="1" x14ac:dyDescent="0.3">
      <c r="A108" s="24"/>
      <c r="B108" s="25"/>
      <c r="C108" s="25"/>
      <c r="D108" s="25"/>
      <c r="E108" s="25"/>
      <c r="G108" s="25"/>
      <c r="H108" s="25"/>
      <c r="I108" s="26"/>
      <c r="J108" s="26"/>
      <c r="K108" s="26"/>
      <c r="L108" s="27"/>
      <c r="M108" s="25"/>
      <c r="N108" s="25"/>
      <c r="O108" s="25"/>
      <c r="P108" s="25"/>
      <c r="Q108" s="25"/>
      <c r="R108" s="25"/>
      <c r="S108" s="26"/>
      <c r="T108" s="26"/>
      <c r="U108" s="26"/>
      <c r="V108" s="25"/>
      <c r="W108" s="25"/>
      <c r="X108" s="25"/>
      <c r="Y108" s="26"/>
      <c r="Z108" s="26"/>
      <c r="AA108" s="26"/>
      <c r="AB108" s="26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6"/>
      <c r="AN108" s="26"/>
      <c r="AO108" s="26"/>
      <c r="AP108" s="25"/>
      <c r="AQ108" s="25"/>
      <c r="AR108" s="25"/>
      <c r="AS108" s="25"/>
    </row>
    <row r="109" spans="1:45" s="6" customFormat="1" x14ac:dyDescent="0.3">
      <c r="A109" s="24"/>
      <c r="B109" s="25"/>
      <c r="C109" s="25"/>
      <c r="D109" s="25"/>
      <c r="E109" s="25"/>
      <c r="G109" s="25"/>
      <c r="H109" s="25"/>
      <c r="I109" s="26"/>
      <c r="J109" s="26"/>
      <c r="K109" s="26"/>
      <c r="L109" s="27"/>
      <c r="M109" s="25"/>
      <c r="N109" s="25"/>
      <c r="O109" s="25"/>
      <c r="P109" s="25"/>
      <c r="Q109" s="25"/>
      <c r="R109" s="25"/>
      <c r="S109" s="26"/>
      <c r="T109" s="26"/>
      <c r="U109" s="26"/>
      <c r="V109" s="25"/>
      <c r="W109" s="25"/>
      <c r="X109" s="25"/>
      <c r="Y109" s="26"/>
      <c r="Z109" s="26"/>
      <c r="AA109" s="26"/>
      <c r="AB109" s="26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6"/>
      <c r="AN109" s="26"/>
      <c r="AO109" s="26"/>
      <c r="AP109" s="25"/>
      <c r="AQ109" s="25"/>
      <c r="AR109" s="25"/>
      <c r="AS109" s="25"/>
    </row>
    <row r="110" spans="1:45" s="6" customFormat="1" x14ac:dyDescent="0.3">
      <c r="A110" s="24"/>
      <c r="B110" s="25"/>
      <c r="C110" s="25"/>
      <c r="D110" s="25"/>
      <c r="E110" s="25"/>
      <c r="G110" s="25"/>
      <c r="H110" s="25"/>
      <c r="I110" s="26"/>
      <c r="J110" s="26"/>
      <c r="K110" s="26"/>
      <c r="L110" s="27"/>
      <c r="M110" s="25"/>
      <c r="N110" s="25"/>
      <c r="O110" s="25"/>
      <c r="P110" s="25"/>
      <c r="Q110" s="25"/>
      <c r="R110" s="25"/>
      <c r="S110" s="26"/>
      <c r="T110" s="26"/>
      <c r="U110" s="26"/>
      <c r="V110" s="25"/>
      <c r="W110" s="25"/>
      <c r="X110" s="25"/>
      <c r="Y110" s="26"/>
      <c r="Z110" s="26"/>
      <c r="AA110" s="26"/>
      <c r="AB110" s="26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6"/>
      <c r="AN110" s="26"/>
      <c r="AO110" s="26"/>
      <c r="AP110" s="25"/>
      <c r="AQ110" s="25"/>
      <c r="AR110" s="25"/>
      <c r="AS110" s="25"/>
    </row>
    <row r="111" spans="1:45" s="6" customFormat="1" x14ac:dyDescent="0.3">
      <c r="A111" s="24"/>
      <c r="B111" s="25"/>
      <c r="C111" s="25"/>
      <c r="D111" s="25"/>
      <c r="E111" s="25"/>
      <c r="G111" s="25"/>
      <c r="H111" s="25"/>
      <c r="I111" s="26"/>
      <c r="J111" s="26"/>
      <c r="K111" s="26"/>
      <c r="L111" s="27"/>
      <c r="M111" s="25"/>
      <c r="N111" s="25"/>
      <c r="O111" s="25"/>
      <c r="P111" s="25"/>
      <c r="Q111" s="25"/>
      <c r="R111" s="25"/>
      <c r="S111" s="26"/>
      <c r="T111" s="26"/>
      <c r="U111" s="26"/>
      <c r="V111" s="25"/>
      <c r="W111" s="25"/>
      <c r="X111" s="25"/>
      <c r="Y111" s="26"/>
      <c r="Z111" s="26"/>
      <c r="AA111" s="26"/>
      <c r="AB111" s="26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6"/>
      <c r="AN111" s="26"/>
      <c r="AO111" s="26"/>
      <c r="AP111" s="25"/>
      <c r="AQ111" s="25"/>
      <c r="AR111" s="25"/>
      <c r="AS111" s="25"/>
    </row>
    <row r="112" spans="1:45" s="6" customFormat="1" x14ac:dyDescent="0.3">
      <c r="A112" s="24"/>
      <c r="B112" s="25"/>
      <c r="C112" s="25"/>
      <c r="D112" s="25"/>
      <c r="E112" s="25"/>
      <c r="G112" s="25"/>
      <c r="H112" s="25"/>
      <c r="I112" s="26"/>
      <c r="J112" s="26"/>
      <c r="K112" s="26"/>
      <c r="L112" s="27"/>
      <c r="M112" s="25"/>
      <c r="N112" s="25"/>
      <c r="O112" s="25"/>
      <c r="P112" s="25"/>
      <c r="Q112" s="25"/>
      <c r="R112" s="25"/>
      <c r="S112" s="26"/>
      <c r="T112" s="26"/>
      <c r="U112" s="26"/>
      <c r="V112" s="25"/>
      <c r="W112" s="25"/>
      <c r="X112" s="25"/>
      <c r="Y112" s="26"/>
      <c r="Z112" s="26"/>
      <c r="AA112" s="26"/>
      <c r="AB112" s="26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6"/>
      <c r="AN112" s="26"/>
      <c r="AO112" s="26"/>
      <c r="AP112" s="25"/>
      <c r="AQ112" s="25"/>
      <c r="AR112" s="25"/>
      <c r="AS112" s="25"/>
    </row>
  </sheetData>
  <mergeCells count="36">
    <mergeCell ref="B8:F8"/>
    <mergeCell ref="G8:K8"/>
    <mergeCell ref="B26:F26"/>
    <mergeCell ref="AR3:AS3"/>
    <mergeCell ref="B5:F5"/>
    <mergeCell ref="B16:F16"/>
    <mergeCell ref="AH3:AL3"/>
    <mergeCell ref="AM3:AM4"/>
    <mergeCell ref="AN3:AN4"/>
    <mergeCell ref="AO3:AO4"/>
    <mergeCell ref="AP3:AP4"/>
    <mergeCell ref="AQ3:AQ4"/>
    <mergeCell ref="Y3:AB3"/>
    <mergeCell ref="AC3:AC4"/>
    <mergeCell ref="AD3:AD4"/>
    <mergeCell ref="AE3:AE4"/>
    <mergeCell ref="AF3:AF4"/>
    <mergeCell ref="AG3:AG4"/>
    <mergeCell ref="R3:R4"/>
    <mergeCell ref="S3:S4"/>
    <mergeCell ref="U3:U4"/>
    <mergeCell ref="V3:V4"/>
    <mergeCell ref="W3:W4"/>
    <mergeCell ref="X3:X4"/>
    <mergeCell ref="Q3:Q4"/>
    <mergeCell ref="B3:B4"/>
    <mergeCell ref="C3:C4"/>
    <mergeCell ref="D3:D4"/>
    <mergeCell ref="E3:E4"/>
    <mergeCell ref="F3:F4"/>
    <mergeCell ref="G3:G4"/>
    <mergeCell ref="H3:H4"/>
    <mergeCell ref="I3:I4"/>
    <mergeCell ref="J3:K3"/>
    <mergeCell ref="L3:L4"/>
    <mergeCell ref="M3:P3"/>
  </mergeCells>
  <pageMargins left="0.19685039370078741" right="0.19685039370078741" top="0.35433070866141736" bottom="0.35433070866141736" header="0.31496062992125984" footer="0.31496062992125984"/>
  <pageSetup paperSize="9" scale="69" fitToHeight="0" orientation="portrait" r:id="rId1"/>
  <colBreaks count="1" manualBreakCount="1">
    <brk id="4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Лот 1 куст</vt:lpstr>
      <vt:lpstr>'Лот 1 куст'!Область_печати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Гирей Евгений Николаевич</dc:creator>
  <cp:lastModifiedBy>Сунгатуллина Валерия Ильдаровна</cp:lastModifiedBy>
  <cp:lastPrinted>2018-07-20T12:37:03Z</cp:lastPrinted>
  <dcterms:created xsi:type="dcterms:W3CDTF">2018-07-18T07:02:09Z</dcterms:created>
  <dcterms:modified xsi:type="dcterms:W3CDTF">2018-07-21T11:01:56Z</dcterms:modified>
</cp:coreProperties>
</file>