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Новорязанская основное\Фасад\"/>
    </mc:Choice>
  </mc:AlternateContent>
  <bookViews>
    <workbookView xWindow="0" yWindow="0" windowWidth="19200" windowHeight="8560"/>
  </bookViews>
  <sheets>
    <sheet name="Образец сметы" sheetId="1" r:id="rId1"/>
    <sheet name="Лист1" sheetId="2" r:id="rId2"/>
  </sheets>
  <definedNames>
    <definedName name="_xlnm._FilterDatabase" localSheetId="0" hidden="1">'Образец сметы'!$A$5:$L$45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1" l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A10" i="1"/>
  <c r="A11" i="1"/>
  <c r="D30" i="1"/>
  <c r="G30" i="1" s="1"/>
  <c r="F29" i="1"/>
  <c r="D18" i="1"/>
  <c r="G18" i="1" s="1"/>
  <c r="F17" i="1"/>
  <c r="D34" i="1"/>
  <c r="D39" i="1"/>
  <c r="D28" i="1"/>
  <c r="D26" i="1"/>
  <c r="D20" i="1"/>
  <c r="D14" i="1"/>
  <c r="F22" i="1"/>
  <c r="D41" i="1" l="1"/>
  <c r="D32" i="1"/>
  <c r="D16" i="1"/>
  <c r="D12" i="1"/>
  <c r="G43" i="1" l="1"/>
  <c r="F42" i="1"/>
  <c r="G41" i="1"/>
  <c r="F40" i="1"/>
  <c r="G39" i="1"/>
  <c r="F38" i="1"/>
  <c r="F37" i="1"/>
  <c r="G36" i="1"/>
  <c r="F35" i="1"/>
  <c r="G34" i="1"/>
  <c r="F33" i="1"/>
  <c r="G32" i="1"/>
  <c r="F31" i="1"/>
  <c r="G28" i="1"/>
  <c r="F27" i="1"/>
  <c r="G26" i="1"/>
  <c r="F25" i="1"/>
  <c r="G24" i="1"/>
  <c r="F23" i="1"/>
  <c r="F21" i="1"/>
  <c r="G20" i="1"/>
  <c r="F19" i="1"/>
  <c r="G16" i="1"/>
  <c r="F15" i="1"/>
  <c r="G12" i="1" l="1"/>
  <c r="I8" i="1"/>
  <c r="A8" i="1" s="1"/>
  <c r="G14" i="1"/>
  <c r="F13" i="1"/>
  <c r="F11" i="1"/>
  <c r="F9" i="1"/>
  <c r="F8" i="1"/>
  <c r="C5" i="1"/>
  <c r="D5" i="1" s="1"/>
  <c r="E5" i="1" s="1"/>
  <c r="F5" i="1" s="1"/>
  <c r="G5" i="1" s="1"/>
  <c r="F46" i="1" l="1"/>
  <c r="I9" i="1"/>
  <c r="I12" i="1" s="1"/>
  <c r="A12" i="1" s="1"/>
  <c r="G46" i="1"/>
  <c r="A9" i="1" l="1"/>
  <c r="F47" i="1"/>
  <c r="F48" i="1" s="1"/>
  <c r="A13" i="1" l="1"/>
  <c r="A14" i="1" l="1"/>
  <c r="A15" i="1" l="1"/>
  <c r="A16" i="1" l="1"/>
  <c r="A17" i="1" l="1"/>
  <c r="A18" i="1"/>
  <c r="A19" i="1"/>
  <c r="A20" i="1" l="1"/>
  <c r="A21" i="1" l="1"/>
  <c r="A22" i="1" l="1"/>
  <c r="A23" i="1" l="1"/>
  <c r="A24" i="1" l="1"/>
  <c r="A25" i="1" l="1"/>
  <c r="A26" i="1" l="1"/>
  <c r="A27" i="1" l="1"/>
  <c r="A28" i="1" l="1"/>
  <c r="A31" i="1" l="1"/>
  <c r="A30" i="1"/>
  <c r="A29" i="1"/>
  <c r="A32" i="1" l="1"/>
  <c r="A33" i="1" l="1"/>
  <c r="A34" i="1" l="1"/>
  <c r="A35" i="1" l="1"/>
  <c r="A36" i="1" l="1"/>
  <c r="A37" i="1" l="1"/>
  <c r="A38" i="1" l="1"/>
  <c r="A41" i="1" l="1"/>
  <c r="A42" i="1"/>
  <c r="A39" i="1"/>
  <c r="A40" i="1" l="1"/>
  <c r="A43" i="1" l="1"/>
</calcChain>
</file>

<file path=xl/sharedStrings.xml><?xml version="1.0" encoding="utf-8"?>
<sst xmlns="http://schemas.openxmlformats.org/spreadsheetml/2006/main" count="128" uniqueCount="51">
  <si>
    <t>Смету необходимо подавать в формате образца!</t>
  </si>
  <si>
    <t>№ п/п</t>
  </si>
  <si>
    <t>Наименование работ</t>
  </si>
  <si>
    <t>Ед. изм.</t>
  </si>
  <si>
    <t>Кол-во</t>
  </si>
  <si>
    <t>Цена 
за ед. изм.,
 руб. с НДС</t>
  </si>
  <si>
    <t>Стоимость 
работ, руб. в т.ч. НДС 18%</t>
  </si>
  <si>
    <t>Стоимость 
материалов, руб. в т.ч. НДС 18%</t>
  </si>
  <si>
    <t>транспортные расходы и разгрузка с машины</t>
  </si>
  <si>
    <t>минимальная стоимость закупки</t>
  </si>
  <si>
    <t>ссылка на материал закупка</t>
  </si>
  <si>
    <t>м.кв.</t>
  </si>
  <si>
    <t>м.п.</t>
  </si>
  <si>
    <t>кг</t>
  </si>
  <si>
    <t>Итого: стоимость работ; стоимость материалов</t>
  </si>
  <si>
    <t>ВСЕГО по СМЕТЕ:</t>
  </si>
  <si>
    <t>в том числе НДС 18%</t>
  </si>
  <si>
    <t>рзд</t>
  </si>
  <si>
    <t>п.рзд</t>
  </si>
  <si>
    <t>р</t>
  </si>
  <si>
    <t>м</t>
  </si>
  <si>
    <t>формула строки</t>
  </si>
  <si>
    <t>шифр строки</t>
  </si>
  <si>
    <t>Раздел отделка</t>
  </si>
  <si>
    <t>Подраздел Потолок</t>
  </si>
  <si>
    <t>Очистка фасада от старой краски</t>
  </si>
  <si>
    <t>Очистка краски с колонн</t>
  </si>
  <si>
    <t>Выборочная отбивка отслоившейся штукатурки.</t>
  </si>
  <si>
    <t>Грунтовка фасада</t>
  </si>
  <si>
    <t>Выборочная штукатурка</t>
  </si>
  <si>
    <t>Выборочная шпатлевка</t>
  </si>
  <si>
    <t>Очистка лепнины</t>
  </si>
  <si>
    <t>Ремонт лепнины</t>
  </si>
  <si>
    <t>Окраска фасада(на 2 раза)</t>
  </si>
  <si>
    <t>Грунтовка лепнины</t>
  </si>
  <si>
    <t>Окраска лепнины(на 2 раза</t>
  </si>
  <si>
    <t>Ремонт трещин с заполнением ремонтным составом</t>
  </si>
  <si>
    <t>Очистка стоек ограждения балкона от краски</t>
  </si>
  <si>
    <t>Грунтовка стоек</t>
  </si>
  <si>
    <t>Окраска стоек ограждения балкона(на 2 раза)</t>
  </si>
  <si>
    <t>Штукатурка Бирс 55</t>
  </si>
  <si>
    <t>Шпатлевка Бирс №37</t>
  </si>
  <si>
    <t>Демонтаж отливов(0,2м)</t>
  </si>
  <si>
    <t>Ремонтный состав Бирс 59 С3</t>
  </si>
  <si>
    <t>Изготовление и монтаж отливов (0,2)</t>
  </si>
  <si>
    <t>Отливы(200мм) с полимеркой в цвет фасада</t>
  </si>
  <si>
    <t>Краска Бирс Эластик Колор (колерованная в цвет согласованный с Заказчиком)</t>
  </si>
  <si>
    <t>Грунтовка колонн</t>
  </si>
  <si>
    <t>Окраска колонн(на 2 раза)</t>
  </si>
  <si>
    <t>Набор работ по ремонту фасада административного здания Новорязанская 8а стр1</t>
  </si>
  <si>
    <t xml:space="preserve">Грунтовка БИРСС Тифен Грунт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</si>
</sst>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"/>
    <numFmt numFmtId="165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Bookman Old Style"/>
      <family val="1"/>
      <charset val="204"/>
    </font>
    <font>
      <sz val="10"/>
      <name val="Bookman Old Style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3" tint="-0.249977111117893"/>
      <name val="Bookman Old Style"/>
      <family val="1"/>
      <charset val="204"/>
    </font>
    <font>
      <sz val="10"/>
      <color theme="5" tint="-0.499984740745262"/>
      <name val="Bookman Old Style"/>
      <family val="1"/>
      <charset val="204"/>
    </font>
    <font>
      <sz val="9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  <font>
      <b/>
      <sz val="12"/>
      <name val="Bookman Old Style"/>
      <family val="1"/>
      <charset val="204"/>
    </font>
    <font>
      <sz val="10"/>
      <color theme="1"/>
      <name val="Bookman Old Style"/>
      <family val="1"/>
      <charset val="204"/>
    </font>
    <font>
      <sz val="11"/>
      <color theme="5" tint="-0.499984740745262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1" fillId="0" borderId="0"/>
  </cellStyleXfs>
  <cellXfs count="33">
    <xf numFmtId="0" fontId="0" fillId="0" borderId="0" xfId="0"/>
    <xf numFmtId="1" fontId="3" fillId="0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top" indent="1"/>
    </xf>
    <xf numFmtId="0" fontId="9" fillId="0" borderId="2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2" fontId="10" fillId="0" borderId="2" xfId="2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164" fontId="7" fillId="0" borderId="2" xfId="1" applyNumberFormat="1" applyFont="1" applyBorder="1" applyAlignment="1">
      <alignment horizontal="right" vertical="top"/>
    </xf>
    <xf numFmtId="2" fontId="9" fillId="0" borderId="2" xfId="2" applyNumberFormat="1" applyFont="1" applyFill="1" applyBorder="1" applyAlignment="1">
      <alignment horizontal="left" vertical="center" wrapText="1" indent="1"/>
    </xf>
    <xf numFmtId="2" fontId="10" fillId="0" borderId="2" xfId="2" applyNumberFormat="1" applyFont="1" applyFill="1" applyBorder="1" applyAlignment="1">
      <alignment horizontal="center" vertical="center"/>
    </xf>
    <xf numFmtId="4" fontId="0" fillId="0" borderId="2" xfId="0" applyNumberFormat="1" applyFont="1" applyBorder="1" applyAlignment="1">
      <alignment horizontal="center" vertical="center"/>
    </xf>
    <xf numFmtId="4" fontId="0" fillId="0" borderId="2" xfId="0" applyNumberFormat="1" applyFont="1" applyBorder="1" applyAlignment="1">
      <alignment horizontal="center"/>
    </xf>
    <xf numFmtId="1" fontId="11" fillId="2" borderId="2" xfId="0" applyNumberFormat="1" applyFont="1" applyFill="1" applyBorder="1" applyAlignment="1">
      <alignment vertical="center"/>
    </xf>
    <xf numFmtId="2" fontId="3" fillId="0" borderId="2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" fontId="12" fillId="2" borderId="2" xfId="0" applyNumberFormat="1" applyFont="1" applyFill="1" applyBorder="1" applyAlignment="1">
      <alignment horizontal="left" vertical="center" indent="1"/>
    </xf>
    <xf numFmtId="0" fontId="0" fillId="0" borderId="2" xfId="0" applyBorder="1"/>
    <xf numFmtId="165" fontId="3" fillId="0" borderId="2" xfId="0" applyNumberFormat="1" applyFont="1" applyFill="1" applyBorder="1" applyAlignment="1">
      <alignment horizontal="right" vertical="center"/>
    </xf>
    <xf numFmtId="1" fontId="2" fillId="2" borderId="2" xfId="0" applyNumberFormat="1" applyFont="1" applyFill="1" applyBorder="1" applyAlignment="1">
      <alignment horizontal="left" vertical="center" indent="1"/>
    </xf>
    <xf numFmtId="0" fontId="13" fillId="0" borderId="2" xfId="1" applyFont="1" applyBorder="1" applyAlignment="1">
      <alignment horizontal="center" vertical="top"/>
    </xf>
    <xf numFmtId="4" fontId="14" fillId="0" borderId="2" xfId="1" applyNumberFormat="1" applyFont="1" applyBorder="1" applyAlignment="1">
      <alignment horizontal="right" vertical="top"/>
    </xf>
    <xf numFmtId="2" fontId="15" fillId="0" borderId="2" xfId="2" applyNumberFormat="1" applyFont="1" applyFill="1" applyBorder="1" applyAlignment="1">
      <alignment horizontal="left" vertical="center" wrapText="1"/>
    </xf>
    <xf numFmtId="2" fontId="3" fillId="0" borderId="2" xfId="2" applyNumberFormat="1" applyFont="1" applyFill="1" applyBorder="1" applyAlignment="1">
      <alignment horizontal="left" vertical="center" wrapText="1" indent="1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" fontId="15" fillId="0" borderId="2" xfId="3" applyNumberFormat="1" applyFont="1" applyFill="1" applyBorder="1" applyAlignment="1">
      <alignment horizontal="center"/>
    </xf>
    <xf numFmtId="4" fontId="16" fillId="0" borderId="2" xfId="1" applyNumberFormat="1" applyFont="1" applyBorder="1" applyAlignment="1">
      <alignment horizontal="center" vertical="top"/>
    </xf>
  </cellXfs>
  <cellStyles count="4">
    <cellStyle name="Обычный" xfId="0" builtinId="0"/>
    <cellStyle name="Обычный 2" xfId="3"/>
    <cellStyle name="Обычный 4" xfId="2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48"/>
  <sheetViews>
    <sheetView tabSelected="1" workbookViewId="0">
      <selection activeCell="D44" sqref="D44"/>
    </sheetView>
  </sheetViews>
  <sheetFormatPr defaultRowHeight="14.5" x14ac:dyDescent="0.35"/>
  <cols>
    <col min="1" max="1" width="6.7265625" customWidth="1"/>
    <col min="2" max="2" width="60.6328125" customWidth="1"/>
    <col min="4" max="4" width="10.08984375" bestFit="1" customWidth="1"/>
    <col min="5" max="5" width="11.81640625" customWidth="1"/>
    <col min="6" max="6" width="13.81640625" customWidth="1"/>
    <col min="7" max="7" width="13.36328125" customWidth="1"/>
    <col min="8" max="8" width="5.81640625" style="28" hidden="1" customWidth="1"/>
    <col min="9" max="9" width="9.6328125" style="28" hidden="1" customWidth="1"/>
  </cols>
  <sheetData>
    <row r="1" spans="1:12" ht="18.5" x14ac:dyDescent="0.45">
      <c r="B1" s="3" t="s">
        <v>0</v>
      </c>
    </row>
    <row r="3" spans="1:12" x14ac:dyDescent="0.35">
      <c r="B3" t="s">
        <v>49</v>
      </c>
    </row>
    <row r="4" spans="1:12" ht="54.75" customHeight="1" x14ac:dyDescent="0.3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5" t="s">
        <v>22</v>
      </c>
      <c r="I4" s="5" t="s">
        <v>21</v>
      </c>
      <c r="J4" s="5" t="s">
        <v>8</v>
      </c>
      <c r="K4" s="5" t="s">
        <v>9</v>
      </c>
      <c r="L4" s="5" t="s">
        <v>10</v>
      </c>
    </row>
    <row r="5" spans="1:12" x14ac:dyDescent="0.35">
      <c r="A5" s="6">
        <v>1</v>
      </c>
      <c r="B5" s="6">
        <v>2</v>
      </c>
      <c r="C5" s="6">
        <f>B5+1</f>
        <v>3</v>
      </c>
      <c r="D5" s="6">
        <f t="shared" ref="D5:G5" si="0">C5+1</f>
        <v>4</v>
      </c>
      <c r="E5" s="6">
        <f t="shared" si="0"/>
        <v>5</v>
      </c>
      <c r="F5" s="6">
        <f t="shared" si="0"/>
        <v>6</v>
      </c>
      <c r="G5" s="6">
        <f t="shared" si="0"/>
        <v>7</v>
      </c>
    </row>
    <row r="6" spans="1:12" x14ac:dyDescent="0.35">
      <c r="A6" s="7"/>
      <c r="B6" s="8" t="s">
        <v>23</v>
      </c>
      <c r="C6" s="9"/>
      <c r="D6" s="10"/>
      <c r="E6" s="11"/>
      <c r="F6" s="12"/>
      <c r="G6" s="12"/>
      <c r="H6" s="28" t="s">
        <v>17</v>
      </c>
    </row>
    <row r="7" spans="1:12" x14ac:dyDescent="0.35">
      <c r="A7" s="7"/>
      <c r="B7" s="13" t="s">
        <v>24</v>
      </c>
      <c r="C7" s="14"/>
      <c r="D7" s="15"/>
      <c r="E7" s="16"/>
      <c r="F7" s="12"/>
      <c r="G7" s="12"/>
      <c r="H7" s="28" t="s">
        <v>18</v>
      </c>
    </row>
    <row r="8" spans="1:12" x14ac:dyDescent="0.35">
      <c r="A8" s="1">
        <f>I8</f>
        <v>1</v>
      </c>
      <c r="B8" s="17" t="s">
        <v>25</v>
      </c>
      <c r="C8" s="2" t="s">
        <v>11</v>
      </c>
      <c r="D8" s="18">
        <v>7230</v>
      </c>
      <c r="E8" s="18"/>
      <c r="F8" s="18">
        <f>D8*E8</f>
        <v>0</v>
      </c>
      <c r="G8" s="18"/>
      <c r="H8" s="30" t="s">
        <v>19</v>
      </c>
      <c r="I8" s="30">
        <f>IF(H8="р",I7+1,I7)</f>
        <v>1</v>
      </c>
    </row>
    <row r="9" spans="1:12" x14ac:dyDescent="0.35">
      <c r="A9" s="1">
        <f t="shared" ref="A9:A41" si="1">I9</f>
        <v>2</v>
      </c>
      <c r="B9" s="17" t="s">
        <v>26</v>
      </c>
      <c r="C9" s="2" t="s">
        <v>11</v>
      </c>
      <c r="D9" s="18">
        <v>144.6</v>
      </c>
      <c r="E9" s="18"/>
      <c r="F9" s="18">
        <f t="shared" ref="F9:F11" si="2">D9*E9</f>
        <v>0</v>
      </c>
      <c r="G9" s="18"/>
      <c r="H9" s="30" t="s">
        <v>19</v>
      </c>
      <c r="I9" s="30">
        <f t="shared" ref="I9:I43" si="3">IF(H9="р",I8+1,I8)</f>
        <v>2</v>
      </c>
    </row>
    <row r="10" spans="1:12" x14ac:dyDescent="0.35">
      <c r="A10" s="1">
        <f t="shared" si="1"/>
        <v>3</v>
      </c>
      <c r="B10" s="17" t="s">
        <v>27</v>
      </c>
      <c r="C10" s="2" t="s">
        <v>11</v>
      </c>
      <c r="D10" s="18">
        <v>184</v>
      </c>
      <c r="E10" s="18"/>
      <c r="F10" s="18"/>
      <c r="G10" s="18"/>
      <c r="H10" s="30"/>
      <c r="I10" s="30">
        <v>3</v>
      </c>
    </row>
    <row r="11" spans="1:12" x14ac:dyDescent="0.35">
      <c r="A11" s="1">
        <f t="shared" si="1"/>
        <v>4</v>
      </c>
      <c r="B11" s="17" t="s">
        <v>28</v>
      </c>
      <c r="C11" s="2" t="s">
        <v>11</v>
      </c>
      <c r="D11" s="18">
        <v>184</v>
      </c>
      <c r="E11" s="18"/>
      <c r="F11" s="18">
        <f t="shared" si="2"/>
        <v>0</v>
      </c>
      <c r="G11" s="18"/>
      <c r="H11" s="30" t="s">
        <v>19</v>
      </c>
      <c r="I11" s="30">
        <v>4</v>
      </c>
    </row>
    <row r="12" spans="1:12" x14ac:dyDescent="0.35">
      <c r="A12" s="1">
        <f t="shared" si="1"/>
        <v>4</v>
      </c>
      <c r="B12" s="20" t="s">
        <v>50</v>
      </c>
      <c r="C12" s="2" t="s">
        <v>13</v>
      </c>
      <c r="D12" s="18">
        <f>ROUND(D11*0.25,2)</f>
        <v>46</v>
      </c>
      <c r="E12" s="18"/>
      <c r="F12" s="18"/>
      <c r="G12" s="18">
        <f>D12*E12</f>
        <v>0</v>
      </c>
      <c r="H12" s="29" t="s">
        <v>20</v>
      </c>
      <c r="I12" s="30">
        <f t="shared" si="3"/>
        <v>4</v>
      </c>
    </row>
    <row r="13" spans="1:12" x14ac:dyDescent="0.35">
      <c r="A13" s="1">
        <f t="shared" si="1"/>
        <v>5</v>
      </c>
      <c r="B13" s="17" t="s">
        <v>29</v>
      </c>
      <c r="C13" s="2" t="s">
        <v>11</v>
      </c>
      <c r="D13" s="18">
        <v>184</v>
      </c>
      <c r="E13" s="18"/>
      <c r="F13" s="18">
        <f t="shared" ref="F13" si="4">D13*E13</f>
        <v>0</v>
      </c>
      <c r="G13" s="18"/>
      <c r="H13" s="30" t="s">
        <v>19</v>
      </c>
      <c r="I13" s="30">
        <f t="shared" si="3"/>
        <v>5</v>
      </c>
    </row>
    <row r="14" spans="1:12" x14ac:dyDescent="0.35">
      <c r="A14" s="1">
        <f t="shared" si="1"/>
        <v>5</v>
      </c>
      <c r="B14" s="20" t="s">
        <v>40</v>
      </c>
      <c r="C14" s="2" t="s">
        <v>13</v>
      </c>
      <c r="D14" s="18">
        <f>ROUND(D13*54,2)</f>
        <v>9936</v>
      </c>
      <c r="E14" s="18"/>
      <c r="F14" s="18"/>
      <c r="G14" s="18">
        <f>D14*E14</f>
        <v>0</v>
      </c>
      <c r="H14" s="29" t="s">
        <v>20</v>
      </c>
      <c r="I14" s="30">
        <f t="shared" si="3"/>
        <v>5</v>
      </c>
    </row>
    <row r="15" spans="1:12" x14ac:dyDescent="0.35">
      <c r="A15" s="1">
        <f t="shared" si="1"/>
        <v>6</v>
      </c>
      <c r="B15" s="17" t="s">
        <v>28</v>
      </c>
      <c r="C15" s="2" t="s">
        <v>11</v>
      </c>
      <c r="D15" s="18">
        <v>184</v>
      </c>
      <c r="E15" s="18"/>
      <c r="F15" s="18">
        <f t="shared" ref="F15" si="5">D15*E15</f>
        <v>0</v>
      </c>
      <c r="G15" s="18"/>
      <c r="H15" s="30" t="s">
        <v>19</v>
      </c>
      <c r="I15" s="30">
        <f t="shared" si="3"/>
        <v>6</v>
      </c>
    </row>
    <row r="16" spans="1:12" x14ac:dyDescent="0.35">
      <c r="A16" s="1">
        <f t="shared" si="1"/>
        <v>6</v>
      </c>
      <c r="B16" s="20" t="s">
        <v>50</v>
      </c>
      <c r="C16" s="2" t="s">
        <v>13</v>
      </c>
      <c r="D16" s="18">
        <f>ROUND(D15*0.25,2)</f>
        <v>46</v>
      </c>
      <c r="E16" s="18"/>
      <c r="F16" s="18"/>
      <c r="G16" s="18">
        <f>D16*E16</f>
        <v>0</v>
      </c>
      <c r="H16" s="29" t="s">
        <v>20</v>
      </c>
      <c r="I16" s="30">
        <f t="shared" si="3"/>
        <v>6</v>
      </c>
    </row>
    <row r="17" spans="1:9" x14ac:dyDescent="0.35">
      <c r="A17" s="1">
        <f t="shared" si="1"/>
        <v>7</v>
      </c>
      <c r="B17" s="17" t="s">
        <v>47</v>
      </c>
      <c r="C17" s="2" t="s">
        <v>11</v>
      </c>
      <c r="D17" s="18">
        <v>144.6</v>
      </c>
      <c r="E17" s="18"/>
      <c r="F17" s="18">
        <f t="shared" ref="F17" si="6">D17*E17</f>
        <v>0</v>
      </c>
      <c r="G17" s="18"/>
      <c r="H17" s="30" t="s">
        <v>19</v>
      </c>
      <c r="I17" s="30">
        <f t="shared" si="3"/>
        <v>7</v>
      </c>
    </row>
    <row r="18" spans="1:9" x14ac:dyDescent="0.35">
      <c r="A18" s="1">
        <f t="shared" si="1"/>
        <v>7</v>
      </c>
      <c r="B18" s="20" t="s">
        <v>50</v>
      </c>
      <c r="C18" s="2" t="s">
        <v>13</v>
      </c>
      <c r="D18" s="18">
        <f>ROUND(D17*0.25,2)</f>
        <v>36.15</v>
      </c>
      <c r="E18" s="18"/>
      <c r="F18" s="18"/>
      <c r="G18" s="18">
        <f>D18*E18</f>
        <v>0</v>
      </c>
      <c r="H18" s="29" t="s">
        <v>20</v>
      </c>
      <c r="I18" s="30">
        <f t="shared" si="3"/>
        <v>7</v>
      </c>
    </row>
    <row r="19" spans="1:9" x14ac:dyDescent="0.35">
      <c r="A19" s="1">
        <f t="shared" si="1"/>
        <v>8</v>
      </c>
      <c r="B19" s="17" t="s">
        <v>30</v>
      </c>
      <c r="C19" s="2" t="s">
        <v>11</v>
      </c>
      <c r="D19" s="18">
        <v>184</v>
      </c>
      <c r="E19" s="18"/>
      <c r="F19" s="18">
        <f t="shared" ref="F19" si="7">D19*E19</f>
        <v>0</v>
      </c>
      <c r="G19" s="18"/>
      <c r="H19" s="30" t="s">
        <v>19</v>
      </c>
      <c r="I19" s="30">
        <f t="shared" si="3"/>
        <v>8</v>
      </c>
    </row>
    <row r="20" spans="1:9" x14ac:dyDescent="0.35">
      <c r="A20" s="1">
        <f t="shared" si="1"/>
        <v>8</v>
      </c>
      <c r="B20" s="20" t="s">
        <v>41</v>
      </c>
      <c r="C20" s="2" t="s">
        <v>13</v>
      </c>
      <c r="D20" s="18">
        <f>ROUND(D19*2.4,2)</f>
        <v>441.6</v>
      </c>
      <c r="E20" s="18"/>
      <c r="F20" s="18"/>
      <c r="G20" s="18">
        <f>D20*E20</f>
        <v>0</v>
      </c>
      <c r="H20" s="29" t="s">
        <v>20</v>
      </c>
      <c r="I20" s="30">
        <f t="shared" si="3"/>
        <v>8</v>
      </c>
    </row>
    <row r="21" spans="1:9" x14ac:dyDescent="0.35">
      <c r="A21" s="1">
        <f t="shared" si="1"/>
        <v>9</v>
      </c>
      <c r="B21" s="17" t="s">
        <v>31</v>
      </c>
      <c r="C21" s="2" t="s">
        <v>11</v>
      </c>
      <c r="D21" s="18">
        <v>39.200000000000003</v>
      </c>
      <c r="E21" s="18"/>
      <c r="F21" s="18">
        <f t="shared" ref="F21" si="8">D21*E21</f>
        <v>0</v>
      </c>
      <c r="G21" s="18"/>
      <c r="H21" s="30" t="s">
        <v>19</v>
      </c>
      <c r="I21" s="30">
        <f t="shared" si="3"/>
        <v>9</v>
      </c>
    </row>
    <row r="22" spans="1:9" x14ac:dyDescent="0.35">
      <c r="A22" s="1">
        <f t="shared" si="1"/>
        <v>10</v>
      </c>
      <c r="B22" s="17" t="s">
        <v>42</v>
      </c>
      <c r="C22" s="2" t="s">
        <v>12</v>
      </c>
      <c r="D22" s="18">
        <v>672</v>
      </c>
      <c r="E22" s="18"/>
      <c r="F22" s="18">
        <f t="shared" ref="F22" si="9">D22*E22</f>
        <v>0</v>
      </c>
      <c r="G22" s="18"/>
      <c r="H22" s="30" t="s">
        <v>19</v>
      </c>
      <c r="I22" s="30">
        <f t="shared" si="3"/>
        <v>10</v>
      </c>
    </row>
    <row r="23" spans="1:9" x14ac:dyDescent="0.35">
      <c r="A23" s="1">
        <f t="shared" si="1"/>
        <v>11</v>
      </c>
      <c r="B23" s="17" t="s">
        <v>32</v>
      </c>
      <c r="C23" s="2" t="s">
        <v>11</v>
      </c>
      <c r="D23" s="18">
        <v>1.2</v>
      </c>
      <c r="E23" s="18"/>
      <c r="F23" s="18">
        <f t="shared" ref="F23" si="10">D23*E23</f>
        <v>0</v>
      </c>
      <c r="G23" s="18"/>
      <c r="H23" s="30" t="s">
        <v>19</v>
      </c>
      <c r="I23" s="30">
        <f t="shared" si="3"/>
        <v>11</v>
      </c>
    </row>
    <row r="24" spans="1:9" x14ac:dyDescent="0.35">
      <c r="A24" s="1">
        <f t="shared" si="1"/>
        <v>11</v>
      </c>
      <c r="B24" s="20" t="s">
        <v>43</v>
      </c>
      <c r="C24" s="2" t="s">
        <v>13</v>
      </c>
      <c r="D24" s="18">
        <v>5.4</v>
      </c>
      <c r="E24" s="18"/>
      <c r="F24" s="18"/>
      <c r="G24" s="18">
        <f>D24*E24</f>
        <v>0</v>
      </c>
      <c r="H24" s="29" t="s">
        <v>20</v>
      </c>
      <c r="I24" s="30">
        <f t="shared" si="3"/>
        <v>11</v>
      </c>
    </row>
    <row r="25" spans="1:9" x14ac:dyDescent="0.35">
      <c r="A25" s="1">
        <f t="shared" si="1"/>
        <v>12</v>
      </c>
      <c r="B25" s="17" t="s">
        <v>28</v>
      </c>
      <c r="C25" s="2" t="s">
        <v>11</v>
      </c>
      <c r="D25" s="18">
        <v>7230</v>
      </c>
      <c r="E25" s="18"/>
      <c r="F25" s="18">
        <f t="shared" ref="F25" si="11">D25*E25</f>
        <v>0</v>
      </c>
      <c r="G25" s="18"/>
      <c r="H25" s="30" t="s">
        <v>19</v>
      </c>
      <c r="I25" s="30">
        <f t="shared" si="3"/>
        <v>12</v>
      </c>
    </row>
    <row r="26" spans="1:9" x14ac:dyDescent="0.35">
      <c r="A26" s="1">
        <f t="shared" si="1"/>
        <v>12</v>
      </c>
      <c r="B26" s="20" t="s">
        <v>50</v>
      </c>
      <c r="C26" s="2" t="s">
        <v>13</v>
      </c>
      <c r="D26" s="18">
        <f>ROUND(D25*0.25,2)</f>
        <v>1807.5</v>
      </c>
      <c r="E26" s="18"/>
      <c r="F26" s="18"/>
      <c r="G26" s="18">
        <f>D26*E26</f>
        <v>0</v>
      </c>
      <c r="H26" s="29" t="s">
        <v>20</v>
      </c>
      <c r="I26" s="30">
        <f t="shared" si="3"/>
        <v>12</v>
      </c>
    </row>
    <row r="27" spans="1:9" x14ac:dyDescent="0.35">
      <c r="A27" s="1">
        <f t="shared" si="1"/>
        <v>13</v>
      </c>
      <c r="B27" s="17" t="s">
        <v>33</v>
      </c>
      <c r="C27" s="2" t="s">
        <v>11</v>
      </c>
      <c r="D27" s="18">
        <v>7230</v>
      </c>
      <c r="E27" s="18"/>
      <c r="F27" s="18">
        <f t="shared" ref="F27" si="12">D27*E27</f>
        <v>0</v>
      </c>
      <c r="G27" s="18"/>
      <c r="H27" s="30" t="s">
        <v>19</v>
      </c>
      <c r="I27" s="30">
        <f t="shared" si="3"/>
        <v>13</v>
      </c>
    </row>
    <row r="28" spans="1:9" x14ac:dyDescent="0.35">
      <c r="A28" s="1">
        <f t="shared" si="1"/>
        <v>13</v>
      </c>
      <c r="B28" s="20" t="s">
        <v>46</v>
      </c>
      <c r="C28" s="2" t="s">
        <v>13</v>
      </c>
      <c r="D28" s="18">
        <f>ROUND(D27*0.4,2)</f>
        <v>2892</v>
      </c>
      <c r="E28" s="18"/>
      <c r="F28" s="18"/>
      <c r="G28" s="18">
        <f>D28*E28</f>
        <v>0</v>
      </c>
      <c r="H28" s="29" t="s">
        <v>20</v>
      </c>
      <c r="I28" s="30">
        <f t="shared" si="3"/>
        <v>13</v>
      </c>
    </row>
    <row r="29" spans="1:9" x14ac:dyDescent="0.35">
      <c r="A29" s="1">
        <f t="shared" si="1"/>
        <v>14</v>
      </c>
      <c r="B29" s="17" t="s">
        <v>48</v>
      </c>
      <c r="C29" s="2" t="s">
        <v>11</v>
      </c>
      <c r="D29" s="18">
        <v>144.6</v>
      </c>
      <c r="E29" s="18"/>
      <c r="F29" s="18">
        <f t="shared" ref="F29" si="13">D29*E29</f>
        <v>0</v>
      </c>
      <c r="G29" s="18"/>
      <c r="H29" s="30" t="s">
        <v>19</v>
      </c>
      <c r="I29" s="30">
        <f t="shared" si="3"/>
        <v>14</v>
      </c>
    </row>
    <row r="30" spans="1:9" x14ac:dyDescent="0.35">
      <c r="A30" s="1">
        <f t="shared" si="1"/>
        <v>14</v>
      </c>
      <c r="B30" s="20" t="s">
        <v>46</v>
      </c>
      <c r="C30" s="2" t="s">
        <v>13</v>
      </c>
      <c r="D30" s="18">
        <f>ROUND(D29*0.4,2)</f>
        <v>57.84</v>
      </c>
      <c r="E30" s="18"/>
      <c r="F30" s="18"/>
      <c r="G30" s="18">
        <f>D30*E30</f>
        <v>0</v>
      </c>
      <c r="H30" s="29" t="s">
        <v>20</v>
      </c>
      <c r="I30" s="30">
        <f t="shared" si="3"/>
        <v>14</v>
      </c>
    </row>
    <row r="31" spans="1:9" x14ac:dyDescent="0.35">
      <c r="A31" s="1">
        <f t="shared" si="1"/>
        <v>15</v>
      </c>
      <c r="B31" s="17" t="s">
        <v>34</v>
      </c>
      <c r="C31" s="2" t="s">
        <v>11</v>
      </c>
      <c r="D31" s="18">
        <v>39.200000000000003</v>
      </c>
      <c r="E31" s="18"/>
      <c r="F31" s="18">
        <f t="shared" ref="F31" si="14">D31*E31</f>
        <v>0</v>
      </c>
      <c r="G31" s="18"/>
      <c r="H31" s="30" t="s">
        <v>19</v>
      </c>
      <c r="I31" s="30">
        <f t="shared" si="3"/>
        <v>15</v>
      </c>
    </row>
    <row r="32" spans="1:9" x14ac:dyDescent="0.35">
      <c r="A32" s="1">
        <f t="shared" si="1"/>
        <v>15</v>
      </c>
      <c r="B32" s="20" t="s">
        <v>50</v>
      </c>
      <c r="C32" s="2" t="s">
        <v>13</v>
      </c>
      <c r="D32" s="18">
        <f>ROUND(D31*0.25,2)</f>
        <v>9.8000000000000007</v>
      </c>
      <c r="E32" s="18"/>
      <c r="F32" s="18"/>
      <c r="G32" s="18">
        <f>D32*E32</f>
        <v>0</v>
      </c>
      <c r="H32" s="29" t="s">
        <v>20</v>
      </c>
      <c r="I32" s="30">
        <f t="shared" si="3"/>
        <v>15</v>
      </c>
    </row>
    <row r="33" spans="1:9" x14ac:dyDescent="0.35">
      <c r="A33" s="1">
        <f t="shared" si="1"/>
        <v>16</v>
      </c>
      <c r="B33" s="17" t="s">
        <v>35</v>
      </c>
      <c r="C33" s="2" t="s">
        <v>11</v>
      </c>
      <c r="D33" s="18">
        <v>39.200000000000003</v>
      </c>
      <c r="E33" s="18"/>
      <c r="F33" s="18">
        <f t="shared" ref="F33" si="15">D33*E33</f>
        <v>0</v>
      </c>
      <c r="G33" s="18"/>
      <c r="H33" s="30" t="s">
        <v>19</v>
      </c>
      <c r="I33" s="30">
        <f t="shared" si="3"/>
        <v>16</v>
      </c>
    </row>
    <row r="34" spans="1:9" x14ac:dyDescent="0.35">
      <c r="A34" s="1">
        <f t="shared" si="1"/>
        <v>16</v>
      </c>
      <c r="B34" s="20" t="s">
        <v>46</v>
      </c>
      <c r="C34" s="2" t="s">
        <v>13</v>
      </c>
      <c r="D34" s="18">
        <f>ROUND(D33*0.4,2)</f>
        <v>15.68</v>
      </c>
      <c r="E34" s="18"/>
      <c r="F34" s="18"/>
      <c r="G34" s="18">
        <f>D34*E34</f>
        <v>0</v>
      </c>
      <c r="H34" s="29" t="s">
        <v>20</v>
      </c>
      <c r="I34" s="30">
        <f t="shared" si="3"/>
        <v>16</v>
      </c>
    </row>
    <row r="35" spans="1:9" x14ac:dyDescent="0.35">
      <c r="A35" s="1">
        <f t="shared" si="1"/>
        <v>17</v>
      </c>
      <c r="B35" s="17" t="s">
        <v>36</v>
      </c>
      <c r="C35" s="2" t="s">
        <v>12</v>
      </c>
      <c r="D35" s="18">
        <v>165</v>
      </c>
      <c r="E35" s="18"/>
      <c r="F35" s="18">
        <f t="shared" ref="F35" si="16">D35*E35</f>
        <v>0</v>
      </c>
      <c r="G35" s="18"/>
      <c r="H35" s="30" t="s">
        <v>19</v>
      </c>
      <c r="I35" s="30">
        <f t="shared" si="3"/>
        <v>17</v>
      </c>
    </row>
    <row r="36" spans="1:9" x14ac:dyDescent="0.35">
      <c r="A36" s="1">
        <f t="shared" si="1"/>
        <v>17</v>
      </c>
      <c r="B36" s="20" t="s">
        <v>43</v>
      </c>
      <c r="C36" s="2" t="s">
        <v>13</v>
      </c>
      <c r="D36" s="18">
        <v>26.1</v>
      </c>
      <c r="E36" s="18"/>
      <c r="F36" s="18"/>
      <c r="G36" s="18">
        <f>D36*E36</f>
        <v>0</v>
      </c>
      <c r="H36" s="29" t="s">
        <v>20</v>
      </c>
      <c r="I36" s="30">
        <f t="shared" si="3"/>
        <v>17</v>
      </c>
    </row>
    <row r="37" spans="1:9" x14ac:dyDescent="0.35">
      <c r="A37" s="1">
        <f t="shared" si="1"/>
        <v>18</v>
      </c>
      <c r="B37" s="17" t="s">
        <v>37</v>
      </c>
      <c r="C37" s="2" t="s">
        <v>11</v>
      </c>
      <c r="D37" s="18">
        <v>50.31</v>
      </c>
      <c r="E37" s="18"/>
      <c r="F37" s="18">
        <f t="shared" ref="F37" si="17">D37*E37</f>
        <v>0</v>
      </c>
      <c r="G37" s="18"/>
      <c r="H37" s="30" t="s">
        <v>19</v>
      </c>
      <c r="I37" s="30">
        <f t="shared" si="3"/>
        <v>18</v>
      </c>
    </row>
    <row r="38" spans="1:9" x14ac:dyDescent="0.35">
      <c r="A38" s="1">
        <f t="shared" si="1"/>
        <v>19</v>
      </c>
      <c r="B38" s="17" t="s">
        <v>38</v>
      </c>
      <c r="C38" s="2" t="s">
        <v>11</v>
      </c>
      <c r="D38" s="18">
        <v>50.31</v>
      </c>
      <c r="E38" s="18"/>
      <c r="F38" s="18">
        <f t="shared" ref="F38" si="18">D38*E38</f>
        <v>0</v>
      </c>
      <c r="G38" s="18"/>
      <c r="H38" s="30" t="s">
        <v>19</v>
      </c>
      <c r="I38" s="30">
        <f t="shared" si="3"/>
        <v>19</v>
      </c>
    </row>
    <row r="39" spans="1:9" x14ac:dyDescent="0.35">
      <c r="A39" s="1">
        <f t="shared" si="1"/>
        <v>19</v>
      </c>
      <c r="B39" s="20" t="s">
        <v>50</v>
      </c>
      <c r="C39" s="2" t="s">
        <v>13</v>
      </c>
      <c r="D39" s="18">
        <f>ROUND(D38*0.25,2)</f>
        <v>12.58</v>
      </c>
      <c r="E39" s="18"/>
      <c r="F39" s="18"/>
      <c r="G39" s="18">
        <f>D39*E39</f>
        <v>0</v>
      </c>
      <c r="H39" s="29" t="s">
        <v>20</v>
      </c>
      <c r="I39" s="30">
        <f t="shared" si="3"/>
        <v>19</v>
      </c>
    </row>
    <row r="40" spans="1:9" x14ac:dyDescent="0.35">
      <c r="A40" s="1">
        <f t="shared" si="1"/>
        <v>20</v>
      </c>
      <c r="B40" s="17" t="s">
        <v>39</v>
      </c>
      <c r="C40" s="2" t="s">
        <v>11</v>
      </c>
      <c r="D40" s="18">
        <v>50.31</v>
      </c>
      <c r="E40" s="18"/>
      <c r="F40" s="18">
        <f t="shared" ref="F40" si="19">D40*E40</f>
        <v>0</v>
      </c>
      <c r="G40" s="18"/>
      <c r="H40" s="30" t="s">
        <v>19</v>
      </c>
      <c r="I40" s="30">
        <f t="shared" si="3"/>
        <v>20</v>
      </c>
    </row>
    <row r="41" spans="1:9" x14ac:dyDescent="0.35">
      <c r="A41" s="1">
        <f t="shared" si="1"/>
        <v>20</v>
      </c>
      <c r="B41" s="20" t="s">
        <v>46</v>
      </c>
      <c r="C41" s="2" t="s">
        <v>13</v>
      </c>
      <c r="D41" s="18">
        <f>ROUND(D40*0.4,2)</f>
        <v>20.12</v>
      </c>
      <c r="E41" s="18"/>
      <c r="F41" s="18"/>
      <c r="G41" s="18">
        <f>D41*E41</f>
        <v>0</v>
      </c>
      <c r="H41" s="29" t="s">
        <v>20</v>
      </c>
      <c r="I41" s="30">
        <f t="shared" si="3"/>
        <v>20</v>
      </c>
    </row>
    <row r="42" spans="1:9" x14ac:dyDescent="0.35">
      <c r="A42" s="1">
        <f t="shared" ref="A42:A43" si="20">I42</f>
        <v>21</v>
      </c>
      <c r="B42" s="17" t="s">
        <v>44</v>
      </c>
      <c r="C42" s="2" t="s">
        <v>12</v>
      </c>
      <c r="D42" s="18">
        <v>672</v>
      </c>
      <c r="E42" s="18"/>
      <c r="F42" s="18">
        <f t="shared" ref="F42" si="21">D42*E42</f>
        <v>0</v>
      </c>
      <c r="G42" s="18"/>
      <c r="H42" s="30" t="s">
        <v>19</v>
      </c>
      <c r="I42" s="30">
        <f t="shared" si="3"/>
        <v>21</v>
      </c>
    </row>
    <row r="43" spans="1:9" x14ac:dyDescent="0.35">
      <c r="A43" s="1">
        <f t="shared" si="20"/>
        <v>21</v>
      </c>
      <c r="B43" s="20" t="s">
        <v>45</v>
      </c>
      <c r="C43" s="2" t="s">
        <v>12</v>
      </c>
      <c r="D43" s="18">
        <v>672</v>
      </c>
      <c r="E43" s="18"/>
      <c r="F43" s="18"/>
      <c r="G43" s="18">
        <f>D43*E43</f>
        <v>0</v>
      </c>
      <c r="H43" s="29" t="s">
        <v>20</v>
      </c>
      <c r="I43" s="30">
        <f t="shared" si="3"/>
        <v>21</v>
      </c>
    </row>
    <row r="44" spans="1:9" x14ac:dyDescent="0.35">
      <c r="A44" s="19"/>
      <c r="B44" s="20"/>
      <c r="C44" s="2"/>
      <c r="D44" s="18"/>
      <c r="E44" s="18"/>
      <c r="F44" s="18"/>
      <c r="G44" s="18"/>
      <c r="H44" s="29"/>
      <c r="I44" s="30"/>
    </row>
    <row r="45" spans="1:9" ht="8.25" customHeight="1" x14ac:dyDescent="0.35">
      <c r="A45" s="21"/>
      <c r="B45" s="21"/>
      <c r="C45" s="21"/>
      <c r="D45" s="21"/>
      <c r="E45" s="21"/>
      <c r="F45" s="21"/>
      <c r="G45" s="21"/>
    </row>
    <row r="46" spans="1:9" x14ac:dyDescent="0.35">
      <c r="A46" s="22"/>
      <c r="B46" s="23" t="s">
        <v>14</v>
      </c>
      <c r="C46" s="24"/>
      <c r="D46" s="25"/>
      <c r="E46" s="25"/>
      <c r="F46" s="18">
        <f>SUM(F6:F45)</f>
        <v>0</v>
      </c>
      <c r="G46" s="18">
        <f>SUM(G6:G45)</f>
        <v>0</v>
      </c>
    </row>
    <row r="47" spans="1:9" ht="15.5" x14ac:dyDescent="0.35">
      <c r="A47" s="21"/>
      <c r="B47" s="26" t="s">
        <v>15</v>
      </c>
      <c r="C47" s="24"/>
      <c r="D47" s="25"/>
      <c r="E47" s="25"/>
      <c r="F47" s="31">
        <f>F46+G46</f>
        <v>0</v>
      </c>
      <c r="G47" s="31"/>
    </row>
    <row r="48" spans="1:9" x14ac:dyDescent="0.35">
      <c r="A48" s="21"/>
      <c r="B48" s="27" t="s">
        <v>16</v>
      </c>
      <c r="C48" s="24"/>
      <c r="D48" s="25"/>
      <c r="E48" s="25"/>
      <c r="F48" s="32">
        <f>ROUND(F47*18/118,2)</f>
        <v>0</v>
      </c>
      <c r="G48" s="32"/>
    </row>
  </sheetData>
  <autoFilter ref="A5:L45"/>
  <mergeCells count="2">
    <mergeCell ref="F47:G47"/>
    <mergeCell ref="F48:G4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4" sqref="G2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Образец сметы</vt:lpstr>
      <vt:lpstr>Лист1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Лебедев</dc:creator>
  <cp:lastModifiedBy>user</cp:lastModifiedBy>
  <dcterms:created xsi:type="dcterms:W3CDTF">2018-07-30T08:11:52Z</dcterms:created>
  <dcterms:modified xsi:type="dcterms:W3CDTF">2018-08-06T10:07:15Z</dcterms:modified>
</cp:coreProperties>
</file>