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91" i="1"/>
  <c r="F143" i="1"/>
  <c r="F146" i="1"/>
  <c r="F138" i="1"/>
  <c r="F137" i="1"/>
  <c r="F130" i="1"/>
  <c r="F131" i="1"/>
  <c r="F132" i="1"/>
  <c r="F129" i="1"/>
  <c r="F121" i="1"/>
  <c r="F120" i="1"/>
  <c r="F109" i="1"/>
  <c r="F75" i="1"/>
  <c r="F77" i="1"/>
  <c r="F69" i="1"/>
</calcChain>
</file>

<file path=xl/sharedStrings.xml><?xml version="1.0" encoding="utf-8"?>
<sst xmlns="http://schemas.openxmlformats.org/spreadsheetml/2006/main" count="421" uniqueCount="198">
  <si>
    <t>Изопласт -П (ТУ 5774-005-05766480-2002</t>
  </si>
  <si>
    <t>Мастика битумная</t>
  </si>
  <si>
    <t>Изопласт -К</t>
  </si>
  <si>
    <t>ТУ 5774-005-05766480-2002</t>
  </si>
  <si>
    <t>Рубитекс</t>
  </si>
  <si>
    <t>ТУ 5774-003-00289973-2002</t>
  </si>
  <si>
    <t>ТУ 5762-005-45757203-99 изм.1</t>
  </si>
  <si>
    <t>Наименование</t>
  </si>
  <si>
    <t>Характеристика</t>
  </si>
  <si>
    <t>ГОСТ, ТУ</t>
  </si>
  <si>
    <t xml:space="preserve">Минераловатные плиты Rokwool Руф Баттс В </t>
  </si>
  <si>
    <t>Асбоцементная плита</t>
  </si>
  <si>
    <t>Примечание</t>
  </si>
  <si>
    <t>Нет в проекте</t>
  </si>
  <si>
    <t>Толщина, мм</t>
  </si>
  <si>
    <t xml:space="preserve">Минераловатные плиты Rokwool Руф Баттс </t>
  </si>
  <si>
    <t xml:space="preserve">Мастика битумная </t>
  </si>
  <si>
    <t>два слоя</t>
  </si>
  <si>
    <t>Рубероид марки РКМ-350</t>
  </si>
  <si>
    <t>ГОСТ 10923-82</t>
  </si>
  <si>
    <t>Мастика МБК-Г-55</t>
  </si>
  <si>
    <t>8-А240 ячейка 6х6 м</t>
  </si>
  <si>
    <t>Монолитная ж/б плита</t>
  </si>
  <si>
    <t>Два слоя</t>
  </si>
  <si>
    <t>Водоотводной желоб с электроподогревом</t>
  </si>
  <si>
    <t>Сталь 0,7 мм</t>
  </si>
  <si>
    <t>ГОСТ 14918-80</t>
  </si>
  <si>
    <t>Водосточная труба</t>
  </si>
  <si>
    <t>ВК1-180</t>
  </si>
  <si>
    <t>ГОСТ 7623-84</t>
  </si>
  <si>
    <t>Кровля</t>
  </si>
  <si>
    <r>
      <t>очень жесткие, r=190кг/м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; l</t>
    </r>
    <r>
      <rPr>
        <vertAlign val="subscript"/>
        <sz val="11"/>
        <color theme="1"/>
        <rFont val="Times New Roman"/>
        <family val="1"/>
        <charset val="204"/>
      </rPr>
      <t>s</t>
    </r>
    <r>
      <rPr>
        <sz val="11"/>
        <color theme="1"/>
        <rFont val="Times New Roman"/>
        <family val="1"/>
        <charset val="204"/>
      </rPr>
      <t>=0,044 Вт/м°C</t>
    </r>
  </si>
  <si>
    <r>
      <t>повышенной жесткости, r=160кг/м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; 
l</t>
    </r>
    <r>
      <rPr>
        <vertAlign val="subscript"/>
        <sz val="11"/>
        <color theme="1"/>
        <rFont val="Times New Roman"/>
        <family val="1"/>
        <charset val="204"/>
      </rPr>
      <t>s</t>
    </r>
    <r>
      <rPr>
        <sz val="11"/>
        <color theme="1"/>
        <rFont val="Times New Roman"/>
        <family val="1"/>
        <charset val="204"/>
      </rPr>
      <t>=0,043 Вт/м°C</t>
    </r>
  </si>
  <si>
    <t>Окна</t>
  </si>
  <si>
    <t>ОД ОСП Г2 3000-1550</t>
  </si>
  <si>
    <t>4М1-8-4М18-4М1</t>
  </si>
  <si>
    <t>ГОСТ 24700-99</t>
  </si>
  <si>
    <t>ОД ОСП Г2 1200-1420</t>
  </si>
  <si>
    <t>ОД ОСП Г2 1650-1420</t>
  </si>
  <si>
    <t>ОД ОСП Г2 3500-1810</t>
  </si>
  <si>
    <t>Обозначение по чертежу</t>
  </si>
  <si>
    <t>ОК1</t>
  </si>
  <si>
    <t>ОК2</t>
  </si>
  <si>
    <t>ОК3</t>
  </si>
  <si>
    <t>ОК4</t>
  </si>
  <si>
    <t>ЖР-3</t>
  </si>
  <si>
    <t>Жалюзийная решетка</t>
  </si>
  <si>
    <t>600х600h</t>
  </si>
  <si>
    <t>Повторное применение</t>
  </si>
  <si>
    <t>Двери</t>
  </si>
  <si>
    <t>Наружные</t>
  </si>
  <si>
    <t>ДН 21-10 Г</t>
  </si>
  <si>
    <t>1000-2100h</t>
  </si>
  <si>
    <t>ГОСТ 24698-84</t>
  </si>
  <si>
    <t>ДН 21-10 ГЛ</t>
  </si>
  <si>
    <t>ДН 21-15 Г</t>
  </si>
  <si>
    <t>1500-2100h</t>
  </si>
  <si>
    <t xml:space="preserve">Внутренние </t>
  </si>
  <si>
    <t>ДН 21-10</t>
  </si>
  <si>
    <t>1300-2100h</t>
  </si>
  <si>
    <t>ДН 21-10 Л</t>
  </si>
  <si>
    <t>ДН 21-13</t>
  </si>
  <si>
    <t>ГОСТ 475-2016</t>
  </si>
  <si>
    <t>Двери воздухозабора</t>
  </si>
  <si>
    <t>А-33858-КМ лист 1</t>
  </si>
  <si>
    <t>Рамка РД-1</t>
  </si>
  <si>
    <t>Дверь вентшахты</t>
  </si>
  <si>
    <t>Дус 1,25х0,50 5.904-4</t>
  </si>
  <si>
    <t>ДОМ-01 М Пр</t>
  </si>
  <si>
    <t>Дверь противопожарная</t>
  </si>
  <si>
    <t>EI 30 под проем 1000х2100h</t>
  </si>
  <si>
    <t>НПО "Ассоциация КрилаК"</t>
  </si>
  <si>
    <t>Бетон В25 (М350)</t>
  </si>
  <si>
    <t>Бетон тяжелый, крупность заполнителя 20 мм</t>
  </si>
  <si>
    <t>Кол-во</t>
  </si>
  <si>
    <t>Ед. изм.</t>
  </si>
  <si>
    <t>т</t>
  </si>
  <si>
    <t>А-I, диаметром 6 мм</t>
  </si>
  <si>
    <t xml:space="preserve">Горячекатаная арматурная сталь гладкая  </t>
  </si>
  <si>
    <t>Горячекатаная арматурная сталь периодического профиля</t>
  </si>
  <si>
    <t xml:space="preserve"> А-III, диаметром 20-22 мм</t>
  </si>
  <si>
    <t>Усиление колонн</t>
  </si>
  <si>
    <t xml:space="preserve"> А-III, диаметром 8 мм</t>
  </si>
  <si>
    <t xml:space="preserve"> А-III, диаметром 16-18 мм</t>
  </si>
  <si>
    <t xml:space="preserve"> А-III, диаметром 32-40 мм</t>
  </si>
  <si>
    <t>Плита покрытия в осях 1-6</t>
  </si>
  <si>
    <t>Плита покрытия в осях 6-13</t>
  </si>
  <si>
    <t>Плита перекрытия</t>
  </si>
  <si>
    <t>Бетонная рампа в осях Л/1-3</t>
  </si>
  <si>
    <t>Бетон В15 (М200)</t>
  </si>
  <si>
    <t xml:space="preserve">Горячекатаная арматурная сталь </t>
  </si>
  <si>
    <t>А500 С, диаметром 10 мм</t>
  </si>
  <si>
    <t>А500 С, диаметром 14 мм</t>
  </si>
  <si>
    <t>Мастика битумная кровельная горячая</t>
  </si>
  <si>
    <t xml:space="preserve">Блоки бетонные стен подвалов сплошные (ГОСТ13579-78) </t>
  </si>
  <si>
    <t>ФБС9-3-6-Т</t>
  </si>
  <si>
    <t>шт.</t>
  </si>
  <si>
    <t>ФБС24-3-6-Т</t>
  </si>
  <si>
    <t>Бетонное перекрытие по профлисту</t>
  </si>
  <si>
    <t xml:space="preserve">Профилированный лист оцинкованный </t>
  </si>
  <si>
    <t>Н114-750-0,8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</si>
  <si>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</si>
  <si>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2,179 т</t>
  </si>
  <si>
    <r>
      <t>м</t>
    </r>
    <r>
      <rPr>
        <vertAlign val="superscript"/>
        <sz val="11"/>
        <color theme="1"/>
        <rFont val="Times New Roman"/>
        <family val="1"/>
        <charset val="204"/>
      </rPr>
      <t>3</t>
    </r>
  </si>
  <si>
    <t>Устройство поясов</t>
  </si>
  <si>
    <t>02-07-02</t>
  </si>
  <si>
    <t>02-07-04</t>
  </si>
  <si>
    <t>Гидроизоляция стен жидким стеклом</t>
  </si>
  <si>
    <t>Раствор готовый кладочный цементный марки: 25</t>
  </si>
  <si>
    <t>Стекло жидкое</t>
  </si>
  <si>
    <t>по оси Г в осях 6-9
по оси Л в осях 6-9
по оси 6 в осях Г-Л
Парапеты (т. 250 мм)</t>
  </si>
  <si>
    <t>Кирпич керамический одинарный, размером 250х120х65 мм, марка: 100</t>
  </si>
  <si>
    <t>шт</t>
  </si>
  <si>
    <t>Раствор готовый кладочный цементно-известковый марки: 25</t>
  </si>
  <si>
    <t>Арматурные сетки сварные</t>
  </si>
  <si>
    <t>Кладка наружных стен до 4 м</t>
  </si>
  <si>
    <t>Кладка наружных стен выше 4 м</t>
  </si>
  <si>
    <t>по оси 1 в осях А-Л
по оси Л в осях 1-6
по оси А в осях 1-6
по оси Л в осях 9-13
по оси 13 в осях Б-Л
по оси Б в осях 9-13
по оси 6 в осях А-Г
по оси 9 в осях Б-Г</t>
  </si>
  <si>
    <t>Кладка внутренних стен 380 мм (при высоте этажа до 4 м</t>
  </si>
  <si>
    <t>по оси 6 в осях Г-Л
по оси 9 в осях Г-Л
В осях 8-9, Г-И</t>
  </si>
  <si>
    <t>Укладка перемычек</t>
  </si>
  <si>
    <t>бетон В15 (М200), объем 0,022 м3, расход арматуры 0,57 кг/ (серия 1.038.1-1 вып. 1)</t>
  </si>
  <si>
    <t xml:space="preserve">2ПБ-13-1-П </t>
  </si>
  <si>
    <t>бетон В15 (М200), объем 0,026 м3, расход арматуры 0,79 кг/ (серия 1.038.1-1 вып. 1)</t>
  </si>
  <si>
    <t>2ПБ-16-2-П</t>
  </si>
  <si>
    <t>бетон В15 (М200), объем 0,033 м3, расход арматуры 0,11 кг/ (серия 1.038.1-1 вып. 1)</t>
  </si>
  <si>
    <t>2ПБ-19-3-П</t>
  </si>
  <si>
    <t>бетон В15 (М200), объем 0,028 м3, расход арматуры 0,83 кг/ (серия 1.038.1-1 вып. 1)</t>
  </si>
  <si>
    <t>2ПБ-17-2-П</t>
  </si>
  <si>
    <t>бетон В15 (М200), объем 0,037 м3, расход арматуры 1,44 кг/ (серия 1.038.1-1 вып. 1)</t>
  </si>
  <si>
    <t>2БП-22-3-П</t>
  </si>
  <si>
    <t>Стяжка</t>
  </si>
  <si>
    <t>Горячекатаная арматурная сталь гладкая</t>
  </si>
  <si>
    <t>Молниепремная сетка
Горячекатаная арматурная сталь гладкая</t>
  </si>
  <si>
    <t>Стяжка -  Цементно-песчаный раствор 
Раствор готовый кладочный цементный марки: 100</t>
  </si>
  <si>
    <t>Кровельная рамка</t>
  </si>
  <si>
    <t>Уголок 50х50</t>
  </si>
  <si>
    <t>Швеллер 10 Ст3пс5</t>
  </si>
  <si>
    <t>А-I, диаметром 12 мм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</si>
  <si>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</si>
  <si>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color rgb="FFFF0000"/>
        <rFont val="Times New Roman"/>
        <family val="1"/>
        <charset val="204"/>
      </rPr>
      <t>2</t>
    </r>
  </si>
  <si>
    <t>Эмаль ПФ-115 серая</t>
  </si>
  <si>
    <t>Перегородки 1/2 кирпича</t>
  </si>
  <si>
    <t>2ПБ-13-1-П</t>
  </si>
  <si>
    <t>Полы</t>
  </si>
  <si>
    <t>Щебень из природного камня для строительных работ</t>
  </si>
  <si>
    <t xml:space="preserve"> марка: 800, фракция 20-40 мм</t>
  </si>
  <si>
    <t>Бетон тяжелый, класс В25 (М350)</t>
  </si>
  <si>
    <t>Подстилающий слой</t>
  </si>
  <si>
    <t>Раствор готовый кладочный цементный марки: 150</t>
  </si>
  <si>
    <t>Раствор готовый кладочный цементный</t>
  </si>
  <si>
    <t xml:space="preserve"> марки: 150</t>
  </si>
  <si>
    <t>Пластины полиизобутиленовые ПСГ</t>
  </si>
  <si>
    <t>кг</t>
  </si>
  <si>
    <t>Клей  88-СА</t>
  </si>
  <si>
    <t>Замазка «Арзамит 5»: порошок</t>
  </si>
  <si>
    <t>Замазка «Арзамит 5»: раствор</t>
  </si>
  <si>
    <t>Порошок № 2 для кислотоупорной замазки</t>
  </si>
  <si>
    <t>Бетон тяжелый, класс В15 (М200)</t>
  </si>
  <si>
    <t>Тип1</t>
  </si>
  <si>
    <t>Тип2</t>
  </si>
  <si>
    <t>Раствор декоративный (с каменной крошкой)</t>
  </si>
  <si>
    <t>Тип3</t>
  </si>
  <si>
    <t>Бетон легкий на пористых заполнителях, объемная масса 800 кг/м3, крупность заполнителя: более 10 мм, класс В7,5 (М100)</t>
  </si>
  <si>
    <t>=</t>
  </si>
  <si>
    <t>Плитки кислотоупорные шамотные квадратные и прямоугольные толщиной: 35 мм</t>
  </si>
  <si>
    <t>Тип4</t>
  </si>
  <si>
    <t>Толь с крупнозернистой посыпкой гидроизоляционный марки ТГ-350</t>
  </si>
  <si>
    <t>Гидроизол</t>
  </si>
  <si>
    <t>Мука андезитовая кислотоупорная, марка: А</t>
  </si>
  <si>
    <t>Песок кварцевый ЛПК-5</t>
  </si>
  <si>
    <t>Бетон тяжелый, крупность заполнителя 10 мм, класс В25 (М350)</t>
  </si>
  <si>
    <t>Тип5</t>
  </si>
  <si>
    <t>Пленка полиэтиленовая толщиной: 0,2-0,5 мм</t>
  </si>
  <si>
    <r>
      <t xml:space="preserve">Минераловатные плиты на синтетическом связующем </t>
    </r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Times New Roman"/>
        <family val="1"/>
        <charset val="204"/>
      </rPr>
      <t>=0,045</t>
    </r>
  </si>
  <si>
    <t>Бетон тяжелый, крупность заполнителя 10 мм, класс В15 (М200)</t>
  </si>
  <si>
    <t>Тип6</t>
  </si>
  <si>
    <t>Плитки керамические для полов гладкие неглазурованные одноцветные с красителем квадратные и прямоугольные</t>
  </si>
  <si>
    <t>Раствор готовый кладочный цементный марки: 200</t>
  </si>
  <si>
    <t>Тип7</t>
  </si>
  <si>
    <r>
      <t>27,6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</si>
  <si>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20,3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</si>
  <si>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1,1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</si>
  <si>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29,4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</si>
  <si>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30,5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</si>
  <si>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14,0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</si>
  <si>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1136,2 м</t>
    </r>
    <r>
      <rPr>
        <vertAlign val="superscript"/>
        <sz val="11"/>
        <color theme="1"/>
        <rFont val="Times New Roman"/>
        <family val="1"/>
        <charset val="204"/>
      </rPr>
      <t>2</t>
    </r>
  </si>
  <si>
    <t>129,2 п.м. по эскизу</t>
  </si>
  <si>
    <t>ГОСТ14918-80</t>
  </si>
  <si>
    <t>п.м.</t>
  </si>
  <si>
    <t>Кронштейны сталь t=8</t>
  </si>
  <si>
    <t>1,36 кг один кронштейн</t>
  </si>
  <si>
    <t>0,5478 т по эскизу</t>
  </si>
  <si>
    <t>Сталь кровельная 0,7 мм (слив и нащельник)</t>
  </si>
  <si>
    <t>Плинтус цементный</t>
  </si>
  <si>
    <t>Узел 6</t>
  </si>
  <si>
    <t>Сталь полосовая 20х3</t>
  </si>
  <si>
    <t>Облицовка бортика (тип 1 в пом. 101 и 103)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</si>
</sst>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1"/>
      <color rgb="FFFF0000"/>
      <name val="Times New Roman"/>
      <family val="1"/>
      <charset val="204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abSelected="1" workbookViewId="0">
      <pane ySplit="1" topLeftCell="A2" activePane="bottomLeft" state="frozen"/>
      <selection pane="bottomLeft" activeCell="I3" sqref="I3:I5"/>
    </sheetView>
  </sheetViews>
  <sheetFormatPr defaultRowHeight="15" x14ac:dyDescent="0.25"/>
  <cols>
    <col min="1" max="1" width="9.140625" style="4"/>
    <col min="2" max="2" width="19.42578125" style="1" customWidth="1"/>
    <col min="3" max="3" width="45.42578125" style="3" customWidth="1"/>
    <col min="4" max="4" width="40" style="3" customWidth="1"/>
    <col min="5" max="5" width="10.140625" style="3" customWidth="1"/>
    <col min="6" max="6" width="13.140625" style="25" customWidth="1"/>
    <col min="7" max="7" width="11.85546875" style="2" customWidth="1"/>
    <col min="8" max="8" width="29" style="4" customWidth="1"/>
    <col min="9" max="9" width="27.28515625" style="4" customWidth="1"/>
    <col min="10" max="16384" width="9.140625" style="4"/>
  </cols>
  <sheetData>
    <row r="1" spans="2:9" s="1" customFormat="1" ht="30" x14ac:dyDescent="0.25">
      <c r="B1" s="6" t="s">
        <v>40</v>
      </c>
      <c r="C1" s="6" t="s">
        <v>7</v>
      </c>
      <c r="D1" s="6" t="s">
        <v>8</v>
      </c>
      <c r="E1" s="6" t="s">
        <v>75</v>
      </c>
      <c r="F1" s="20" t="s">
        <v>74</v>
      </c>
      <c r="G1" s="6" t="s">
        <v>14</v>
      </c>
      <c r="H1" s="7" t="s">
        <v>9</v>
      </c>
      <c r="I1" s="7" t="s">
        <v>12</v>
      </c>
    </row>
    <row r="2" spans="2:9" s="1" customFormat="1" x14ac:dyDescent="0.25">
      <c r="B2" s="22" t="s">
        <v>105</v>
      </c>
      <c r="C2" s="19" t="s">
        <v>81</v>
      </c>
      <c r="D2" s="6"/>
      <c r="E2" s="6"/>
      <c r="F2" s="20"/>
      <c r="G2" s="6"/>
      <c r="H2" s="7"/>
      <c r="I2" s="7"/>
    </row>
    <row r="3" spans="2:9" s="1" customFormat="1" ht="18" x14ac:dyDescent="0.25">
      <c r="B3" s="7" t="s">
        <v>81</v>
      </c>
      <c r="C3" s="15" t="s">
        <v>73</v>
      </c>
      <c r="D3" s="15" t="s">
        <v>72</v>
      </c>
      <c r="E3" s="6" t="s">
        <v>103</v>
      </c>
      <c r="F3" s="20">
        <v>26.44</v>
      </c>
      <c r="G3" s="6"/>
      <c r="H3" s="7"/>
      <c r="I3" s="7"/>
    </row>
    <row r="4" spans="2:9" s="1" customFormat="1" x14ac:dyDescent="0.25">
      <c r="B4" s="7" t="s">
        <v>81</v>
      </c>
      <c r="C4" s="15" t="s">
        <v>78</v>
      </c>
      <c r="D4" s="15" t="s">
        <v>77</v>
      </c>
      <c r="E4" s="6" t="s">
        <v>76</v>
      </c>
      <c r="F4" s="20">
        <v>0.44</v>
      </c>
      <c r="G4" s="6"/>
      <c r="H4" s="7"/>
      <c r="I4" s="7"/>
    </row>
    <row r="5" spans="2:9" s="1" customFormat="1" ht="30" x14ac:dyDescent="0.25">
      <c r="B5" s="7" t="s">
        <v>81</v>
      </c>
      <c r="C5" s="15" t="s">
        <v>79</v>
      </c>
      <c r="D5" s="15" t="s">
        <v>80</v>
      </c>
      <c r="E5" s="6" t="s">
        <v>76</v>
      </c>
      <c r="F5" s="20">
        <v>5.1760000000000002</v>
      </c>
      <c r="G5" s="6"/>
      <c r="H5" s="7"/>
      <c r="I5" s="7"/>
    </row>
    <row r="6" spans="2:9" s="1" customFormat="1" x14ac:dyDescent="0.25">
      <c r="B6" s="6"/>
      <c r="C6" s="19" t="s">
        <v>85</v>
      </c>
      <c r="D6" s="15"/>
      <c r="E6" s="6"/>
      <c r="F6" s="20"/>
      <c r="G6" s="6"/>
      <c r="H6" s="7"/>
      <c r="I6" s="7"/>
    </row>
    <row r="7" spans="2:9" s="1" customFormat="1" ht="18" x14ac:dyDescent="0.25">
      <c r="B7" s="6"/>
      <c r="C7" s="15" t="s">
        <v>73</v>
      </c>
      <c r="D7" s="15" t="s">
        <v>72</v>
      </c>
      <c r="E7" s="6" t="s">
        <v>103</v>
      </c>
      <c r="F7" s="20">
        <v>107.96</v>
      </c>
      <c r="G7" s="6"/>
      <c r="H7" s="7"/>
      <c r="I7" s="7"/>
    </row>
    <row r="8" spans="2:9" s="1" customFormat="1" x14ac:dyDescent="0.25">
      <c r="B8" s="6"/>
      <c r="C8" s="15" t="s">
        <v>78</v>
      </c>
      <c r="D8" s="15" t="s">
        <v>77</v>
      </c>
      <c r="E8" s="6" t="s">
        <v>76</v>
      </c>
      <c r="F8" s="20">
        <v>1.2809999999999999</v>
      </c>
      <c r="G8" s="6"/>
      <c r="H8" s="7"/>
      <c r="I8" s="7"/>
    </row>
    <row r="9" spans="2:9" s="1" customFormat="1" ht="30" x14ac:dyDescent="0.25">
      <c r="B9" s="6"/>
      <c r="C9" s="15" t="s">
        <v>79</v>
      </c>
      <c r="D9" s="15" t="s">
        <v>82</v>
      </c>
      <c r="E9" s="6" t="s">
        <v>76</v>
      </c>
      <c r="F9" s="20">
        <v>5.0640000000000001</v>
      </c>
      <c r="G9" s="6"/>
      <c r="H9" s="7"/>
      <c r="I9" s="7"/>
    </row>
    <row r="10" spans="2:9" s="1" customFormat="1" ht="30" x14ac:dyDescent="0.25">
      <c r="B10" s="6"/>
      <c r="C10" s="15" t="s">
        <v>79</v>
      </c>
      <c r="D10" s="15" t="s">
        <v>83</v>
      </c>
      <c r="E10" s="6" t="s">
        <v>76</v>
      </c>
      <c r="F10" s="20">
        <v>4.6230000000000002</v>
      </c>
      <c r="G10" s="6"/>
      <c r="H10" s="7"/>
      <c r="I10" s="7"/>
    </row>
    <row r="11" spans="2:9" s="1" customFormat="1" ht="30" x14ac:dyDescent="0.25">
      <c r="B11" s="6"/>
      <c r="C11" s="15" t="s">
        <v>79</v>
      </c>
      <c r="D11" s="15" t="s">
        <v>84</v>
      </c>
      <c r="E11" s="6" t="s">
        <v>76</v>
      </c>
      <c r="F11" s="20">
        <v>9.0679999999999996</v>
      </c>
      <c r="G11" s="6"/>
      <c r="H11" s="7"/>
      <c r="I11" s="7"/>
    </row>
    <row r="12" spans="2:9" s="1" customFormat="1" x14ac:dyDescent="0.25">
      <c r="B12" s="6"/>
      <c r="C12" s="19" t="s">
        <v>86</v>
      </c>
      <c r="D12" s="15"/>
      <c r="E12" s="6"/>
      <c r="F12" s="20"/>
      <c r="G12" s="6"/>
      <c r="H12" s="7"/>
      <c r="I12" s="7"/>
    </row>
    <row r="13" spans="2:9" s="1" customFormat="1" ht="18" x14ac:dyDescent="0.25">
      <c r="B13" s="6"/>
      <c r="C13" s="15" t="s">
        <v>73</v>
      </c>
      <c r="D13" s="15" t="s">
        <v>72</v>
      </c>
      <c r="E13" s="6" t="s">
        <v>103</v>
      </c>
      <c r="F13" s="20">
        <v>118.3</v>
      </c>
      <c r="G13" s="6"/>
      <c r="H13" s="7"/>
      <c r="I13" s="7"/>
    </row>
    <row r="14" spans="2:9" s="1" customFormat="1" x14ac:dyDescent="0.25">
      <c r="B14" s="6"/>
      <c r="C14" s="15" t="s">
        <v>78</v>
      </c>
      <c r="D14" s="15" t="s">
        <v>77</v>
      </c>
      <c r="E14" s="6" t="s">
        <v>76</v>
      </c>
      <c r="F14" s="20">
        <v>1.325</v>
      </c>
      <c r="G14" s="6"/>
      <c r="H14" s="7"/>
      <c r="I14" s="7"/>
    </row>
    <row r="15" spans="2:9" s="1" customFormat="1" ht="30" x14ac:dyDescent="0.25">
      <c r="B15" s="6"/>
      <c r="C15" s="15" t="s">
        <v>79</v>
      </c>
      <c r="D15" s="15" t="s">
        <v>82</v>
      </c>
      <c r="E15" s="6" t="s">
        <v>76</v>
      </c>
      <c r="F15" s="20">
        <v>6.2990000000000004</v>
      </c>
      <c r="G15" s="6"/>
      <c r="H15" s="7"/>
      <c r="I15" s="7"/>
    </row>
    <row r="16" spans="2:9" s="1" customFormat="1" ht="30" x14ac:dyDescent="0.25">
      <c r="B16" s="6"/>
      <c r="C16" s="15" t="s">
        <v>79</v>
      </c>
      <c r="D16" s="15" t="s">
        <v>83</v>
      </c>
      <c r="E16" s="6" t="s">
        <v>76</v>
      </c>
      <c r="F16" s="20">
        <v>4.899</v>
      </c>
      <c r="G16" s="6"/>
      <c r="H16" s="7"/>
      <c r="I16" s="7"/>
    </row>
    <row r="17" spans="2:9" s="1" customFormat="1" ht="30" x14ac:dyDescent="0.25">
      <c r="B17" s="6"/>
      <c r="C17" s="15" t="s">
        <v>79</v>
      </c>
      <c r="D17" s="15" t="s">
        <v>84</v>
      </c>
      <c r="E17" s="6" t="s">
        <v>76</v>
      </c>
      <c r="F17" s="20">
        <v>8.9239999999999995</v>
      </c>
      <c r="G17" s="6"/>
      <c r="H17" s="7"/>
      <c r="I17" s="7"/>
    </row>
    <row r="18" spans="2:9" s="1" customFormat="1" x14ac:dyDescent="0.25">
      <c r="B18" s="6"/>
      <c r="C18" s="19" t="s">
        <v>87</v>
      </c>
      <c r="D18" s="15"/>
      <c r="E18" s="6"/>
      <c r="F18" s="20"/>
      <c r="G18" s="6"/>
      <c r="H18" s="7"/>
      <c r="I18" s="7"/>
    </row>
    <row r="19" spans="2:9" s="1" customFormat="1" ht="18" x14ac:dyDescent="0.25">
      <c r="B19" s="6"/>
      <c r="C19" s="15" t="s">
        <v>73</v>
      </c>
      <c r="D19" s="15" t="s">
        <v>72</v>
      </c>
      <c r="E19" s="6" t="s">
        <v>103</v>
      </c>
      <c r="F19" s="20">
        <v>25.41</v>
      </c>
      <c r="G19" s="6"/>
      <c r="H19" s="7"/>
      <c r="I19" s="7"/>
    </row>
    <row r="20" spans="2:9" s="1" customFormat="1" x14ac:dyDescent="0.25">
      <c r="B20" s="6"/>
      <c r="C20" s="15" t="s">
        <v>78</v>
      </c>
      <c r="D20" s="15" t="s">
        <v>77</v>
      </c>
      <c r="E20" s="6" t="s">
        <v>76</v>
      </c>
      <c r="F20" s="20">
        <v>0.32500000000000001</v>
      </c>
      <c r="G20" s="6"/>
      <c r="H20" s="7"/>
      <c r="I20" s="7"/>
    </row>
    <row r="21" spans="2:9" s="1" customFormat="1" ht="30" x14ac:dyDescent="0.25">
      <c r="B21" s="6"/>
      <c r="C21" s="15" t="s">
        <v>79</v>
      </c>
      <c r="D21" s="15" t="s">
        <v>82</v>
      </c>
      <c r="E21" s="6" t="s">
        <v>76</v>
      </c>
      <c r="F21" s="20">
        <v>1.1200000000000001</v>
      </c>
      <c r="G21" s="6"/>
      <c r="H21" s="7"/>
      <c r="I21" s="7"/>
    </row>
    <row r="22" spans="2:9" s="1" customFormat="1" ht="30" x14ac:dyDescent="0.25">
      <c r="B22" s="6"/>
      <c r="C22" s="15" t="s">
        <v>79</v>
      </c>
      <c r="D22" s="15" t="s">
        <v>83</v>
      </c>
      <c r="E22" s="6" t="s">
        <v>76</v>
      </c>
      <c r="F22" s="20">
        <v>1.292</v>
      </c>
      <c r="G22" s="6"/>
      <c r="H22" s="7"/>
      <c r="I22" s="7"/>
    </row>
    <row r="23" spans="2:9" s="1" customFormat="1" ht="30" x14ac:dyDescent="0.25">
      <c r="B23" s="6"/>
      <c r="C23" s="15" t="s">
        <v>79</v>
      </c>
      <c r="D23" s="15" t="s">
        <v>84</v>
      </c>
      <c r="E23" s="6" t="s">
        <v>76</v>
      </c>
      <c r="F23" s="20">
        <v>1.4810000000000001</v>
      </c>
      <c r="G23" s="6"/>
      <c r="H23" s="7"/>
      <c r="I23" s="7"/>
    </row>
    <row r="24" spans="2:9" s="1" customFormat="1" x14ac:dyDescent="0.25">
      <c r="B24" s="6"/>
      <c r="C24" s="19" t="s">
        <v>88</v>
      </c>
      <c r="D24" s="15"/>
      <c r="E24" s="6"/>
      <c r="F24" s="20"/>
      <c r="G24" s="6"/>
      <c r="H24" s="7"/>
      <c r="I24" s="7"/>
    </row>
    <row r="25" spans="2:9" s="1" customFormat="1" ht="18" x14ac:dyDescent="0.25">
      <c r="B25" s="6"/>
      <c r="C25" s="15" t="s">
        <v>73</v>
      </c>
      <c r="D25" s="15" t="s">
        <v>89</v>
      </c>
      <c r="E25" s="6" t="s">
        <v>103</v>
      </c>
      <c r="F25" s="20">
        <v>124.63</v>
      </c>
      <c r="G25" s="6"/>
      <c r="H25" s="7"/>
      <c r="I25" s="7"/>
    </row>
    <row r="26" spans="2:9" s="1" customFormat="1" x14ac:dyDescent="0.25">
      <c r="B26" s="6"/>
      <c r="C26" s="15" t="s">
        <v>90</v>
      </c>
      <c r="D26" s="15" t="s">
        <v>91</v>
      </c>
      <c r="E26" s="6" t="s">
        <v>76</v>
      </c>
      <c r="F26" s="20">
        <v>1.583</v>
      </c>
      <c r="G26" s="6"/>
      <c r="H26" s="7"/>
      <c r="I26" s="7"/>
    </row>
    <row r="27" spans="2:9" s="1" customFormat="1" x14ac:dyDescent="0.25">
      <c r="B27" s="6"/>
      <c r="C27" s="15" t="s">
        <v>90</v>
      </c>
      <c r="D27" s="15" t="s">
        <v>92</v>
      </c>
      <c r="E27" s="6" t="s">
        <v>76</v>
      </c>
      <c r="F27" s="20">
        <v>4.3232999999999997</v>
      </c>
      <c r="G27" s="6"/>
      <c r="H27" s="7"/>
      <c r="I27" s="7"/>
    </row>
    <row r="28" spans="2:9" s="1" customFormat="1" x14ac:dyDescent="0.25">
      <c r="B28" s="6"/>
      <c r="C28" s="15" t="s">
        <v>93</v>
      </c>
      <c r="D28" s="15"/>
      <c r="E28" s="6" t="s">
        <v>76</v>
      </c>
      <c r="F28" s="20">
        <v>0.24</v>
      </c>
      <c r="G28" s="6"/>
      <c r="H28" s="7"/>
      <c r="I28" s="7"/>
    </row>
    <row r="29" spans="2:9" s="1" customFormat="1" ht="30" x14ac:dyDescent="0.25">
      <c r="B29" s="6"/>
      <c r="C29" s="15" t="s">
        <v>94</v>
      </c>
      <c r="D29" s="15" t="s">
        <v>95</v>
      </c>
      <c r="E29" s="6" t="s">
        <v>96</v>
      </c>
      <c r="F29" s="20">
        <v>8</v>
      </c>
      <c r="G29" s="6"/>
      <c r="H29" s="7"/>
      <c r="I29" s="7"/>
    </row>
    <row r="30" spans="2:9" s="1" customFormat="1" ht="30" x14ac:dyDescent="0.25">
      <c r="B30" s="6"/>
      <c r="C30" s="15" t="s">
        <v>94</v>
      </c>
      <c r="D30" s="15" t="s">
        <v>97</v>
      </c>
      <c r="E30" s="6" t="s">
        <v>96</v>
      </c>
      <c r="F30" s="20">
        <v>122</v>
      </c>
      <c r="G30" s="6"/>
      <c r="H30" s="7"/>
      <c r="I30" s="7"/>
    </row>
    <row r="31" spans="2:9" s="1" customFormat="1" x14ac:dyDescent="0.25">
      <c r="B31" s="6"/>
      <c r="C31" s="19" t="s">
        <v>98</v>
      </c>
      <c r="D31" s="15"/>
      <c r="E31" s="6"/>
      <c r="F31" s="20"/>
      <c r="G31" s="6"/>
      <c r="H31" s="7"/>
      <c r="I31" s="7"/>
    </row>
    <row r="32" spans="2:9" s="1" customFormat="1" ht="18" x14ac:dyDescent="0.25">
      <c r="B32" s="6"/>
      <c r="C32" s="18" t="s">
        <v>99</v>
      </c>
      <c r="D32" s="18" t="s">
        <v>100</v>
      </c>
      <c r="E32" s="6" t="s">
        <v>101</v>
      </c>
      <c r="F32" s="20">
        <v>175</v>
      </c>
      <c r="G32" s="6"/>
      <c r="H32" s="7"/>
      <c r="I32" s="7" t="s">
        <v>102</v>
      </c>
    </row>
    <row r="33" spans="2:9" s="1" customFormat="1" ht="18" x14ac:dyDescent="0.25">
      <c r="B33" s="6"/>
      <c r="C33" s="18" t="s">
        <v>73</v>
      </c>
      <c r="D33" s="18" t="s">
        <v>89</v>
      </c>
      <c r="E33" s="6" t="s">
        <v>103</v>
      </c>
      <c r="F33" s="20">
        <v>8.9250000000000007</v>
      </c>
      <c r="G33" s="6"/>
      <c r="H33" s="7"/>
      <c r="I33" s="7"/>
    </row>
    <row r="34" spans="2:9" s="1" customFormat="1" x14ac:dyDescent="0.25">
      <c r="B34" s="6"/>
      <c r="C34" s="18" t="s">
        <v>90</v>
      </c>
      <c r="D34" s="18" t="s">
        <v>91</v>
      </c>
      <c r="E34" s="6" t="s">
        <v>76</v>
      </c>
      <c r="F34" s="20">
        <v>0.4083</v>
      </c>
      <c r="G34" s="6"/>
      <c r="H34" s="7"/>
      <c r="I34" s="7"/>
    </row>
    <row r="35" spans="2:9" s="1" customFormat="1" x14ac:dyDescent="0.25">
      <c r="B35" s="6"/>
      <c r="C35" s="18" t="s">
        <v>90</v>
      </c>
      <c r="D35" s="18" t="s">
        <v>92</v>
      </c>
      <c r="E35" s="6" t="s">
        <v>76</v>
      </c>
      <c r="F35" s="20">
        <v>2.7793999999999999</v>
      </c>
      <c r="G35" s="6"/>
      <c r="H35" s="7"/>
      <c r="I35" s="7"/>
    </row>
    <row r="36" spans="2:9" s="1" customFormat="1" x14ac:dyDescent="0.25">
      <c r="B36" s="6"/>
      <c r="C36" s="19" t="s">
        <v>104</v>
      </c>
      <c r="D36" s="15"/>
      <c r="E36" s="6"/>
      <c r="F36" s="20"/>
      <c r="G36" s="6"/>
      <c r="H36" s="7"/>
      <c r="I36" s="7"/>
    </row>
    <row r="37" spans="2:9" s="1" customFormat="1" ht="18" x14ac:dyDescent="0.25">
      <c r="B37" s="6"/>
      <c r="C37" s="18" t="s">
        <v>73</v>
      </c>
      <c r="D37" s="18" t="s">
        <v>89</v>
      </c>
      <c r="E37" s="6" t="s">
        <v>103</v>
      </c>
      <c r="F37" s="20">
        <v>1.218</v>
      </c>
      <c r="G37" s="6"/>
      <c r="H37" s="7"/>
      <c r="I37" s="7"/>
    </row>
    <row r="38" spans="2:9" s="1" customFormat="1" x14ac:dyDescent="0.25">
      <c r="B38" s="6"/>
      <c r="C38" s="18" t="s">
        <v>90</v>
      </c>
      <c r="D38" s="18" t="s">
        <v>91</v>
      </c>
      <c r="E38" s="6" t="s">
        <v>76</v>
      </c>
      <c r="F38" s="20">
        <v>3.2000000000000001E-2</v>
      </c>
      <c r="G38" s="6"/>
      <c r="H38" s="7"/>
      <c r="I38" s="7"/>
    </row>
    <row r="39" spans="2:9" s="1" customFormat="1" x14ac:dyDescent="0.25">
      <c r="B39" s="6"/>
      <c r="C39" s="18" t="s">
        <v>90</v>
      </c>
      <c r="D39" s="18" t="s">
        <v>92</v>
      </c>
      <c r="E39" s="6" t="s">
        <v>76</v>
      </c>
      <c r="F39" s="20">
        <v>0.1406</v>
      </c>
      <c r="G39" s="6"/>
      <c r="H39" s="7"/>
      <c r="I39" s="7"/>
    </row>
    <row r="40" spans="2:9" s="1" customFormat="1" x14ac:dyDescent="0.25">
      <c r="B40" s="6"/>
      <c r="C40" s="18"/>
      <c r="D40" s="18"/>
      <c r="E40" s="6"/>
      <c r="F40" s="20"/>
      <c r="G40" s="6"/>
      <c r="H40" s="7"/>
      <c r="I40" s="7"/>
    </row>
    <row r="41" spans="2:9" s="1" customFormat="1" ht="18" x14ac:dyDescent="0.25">
      <c r="B41" s="22" t="s">
        <v>106</v>
      </c>
      <c r="C41" s="21" t="s">
        <v>107</v>
      </c>
      <c r="D41" s="18"/>
      <c r="E41" s="6" t="s">
        <v>101</v>
      </c>
      <c r="F41" s="20">
        <v>212.39</v>
      </c>
      <c r="G41" s="6"/>
      <c r="H41" s="7"/>
      <c r="I41" s="7"/>
    </row>
    <row r="42" spans="2:9" s="1" customFormat="1" ht="30" x14ac:dyDescent="0.25">
      <c r="B42" s="6"/>
      <c r="C42" s="18" t="s">
        <v>108</v>
      </c>
      <c r="D42" s="18"/>
      <c r="E42" s="6" t="s">
        <v>103</v>
      </c>
      <c r="F42" s="20">
        <v>6.5839999999999996</v>
      </c>
      <c r="G42" s="6"/>
      <c r="H42" s="7"/>
      <c r="I42" s="7"/>
    </row>
    <row r="43" spans="2:9" s="1" customFormat="1" x14ac:dyDescent="0.25">
      <c r="B43" s="6"/>
      <c r="C43" s="18" t="s">
        <v>109</v>
      </c>
      <c r="D43" s="18"/>
      <c r="E43" s="6" t="s">
        <v>76</v>
      </c>
      <c r="F43" s="20">
        <v>0.1062</v>
      </c>
      <c r="G43" s="6"/>
      <c r="H43" s="7"/>
      <c r="I43" s="7"/>
    </row>
    <row r="44" spans="2:9" s="1" customFormat="1" ht="60" x14ac:dyDescent="0.25">
      <c r="B44" s="6"/>
      <c r="C44" s="19" t="s">
        <v>115</v>
      </c>
      <c r="D44" s="18"/>
      <c r="E44" s="6" t="s">
        <v>103</v>
      </c>
      <c r="F44" s="20">
        <v>102.79</v>
      </c>
      <c r="G44" s="6"/>
      <c r="H44" s="7"/>
      <c r="I44" s="6" t="s">
        <v>110</v>
      </c>
    </row>
    <row r="45" spans="2:9" s="1" customFormat="1" ht="30" x14ac:dyDescent="0.25">
      <c r="B45" s="6"/>
      <c r="C45" s="18" t="s">
        <v>111</v>
      </c>
      <c r="D45" s="18"/>
      <c r="E45" s="6" t="s">
        <v>112</v>
      </c>
      <c r="F45" s="20">
        <v>40500</v>
      </c>
      <c r="G45" s="6"/>
      <c r="H45" s="7"/>
      <c r="I45" s="7"/>
    </row>
    <row r="46" spans="2:9" s="1" customFormat="1" ht="30" x14ac:dyDescent="0.25">
      <c r="B46" s="6"/>
      <c r="C46" s="18" t="s">
        <v>113</v>
      </c>
      <c r="D46" s="18"/>
      <c r="E46" s="6" t="s">
        <v>103</v>
      </c>
      <c r="F46" s="20">
        <v>24.67</v>
      </c>
      <c r="G46" s="6"/>
      <c r="H46" s="7"/>
      <c r="I46" s="7"/>
    </row>
    <row r="47" spans="2:9" s="1" customFormat="1" x14ac:dyDescent="0.25">
      <c r="B47" s="6"/>
      <c r="C47" s="18" t="s">
        <v>114</v>
      </c>
      <c r="D47" s="18"/>
      <c r="E47" s="6" t="s">
        <v>76</v>
      </c>
      <c r="F47" s="20">
        <v>2.21</v>
      </c>
      <c r="G47" s="6"/>
      <c r="H47" s="7"/>
      <c r="I47" s="7"/>
    </row>
    <row r="48" spans="2:9" s="1" customFormat="1" ht="120" x14ac:dyDescent="0.25">
      <c r="B48" s="6"/>
      <c r="C48" s="19" t="s">
        <v>116</v>
      </c>
      <c r="D48" s="18"/>
      <c r="E48" s="6" t="s">
        <v>103</v>
      </c>
      <c r="F48" s="20">
        <v>482.09</v>
      </c>
      <c r="G48" s="6"/>
      <c r="H48" s="7"/>
      <c r="I48" s="6" t="s">
        <v>117</v>
      </c>
    </row>
    <row r="49" spans="2:9" s="1" customFormat="1" ht="30" x14ac:dyDescent="0.25">
      <c r="B49" s="6"/>
      <c r="C49" s="18" t="s">
        <v>111</v>
      </c>
      <c r="D49" s="18"/>
      <c r="E49" s="6" t="s">
        <v>112</v>
      </c>
      <c r="F49" s="20">
        <v>189900</v>
      </c>
      <c r="G49" s="6"/>
      <c r="H49" s="7"/>
      <c r="I49" s="7"/>
    </row>
    <row r="50" spans="2:9" s="1" customFormat="1" ht="30" x14ac:dyDescent="0.25">
      <c r="B50" s="6"/>
      <c r="C50" s="18" t="s">
        <v>113</v>
      </c>
      <c r="D50" s="18"/>
      <c r="E50" s="6" t="s">
        <v>103</v>
      </c>
      <c r="F50" s="20">
        <v>115.7</v>
      </c>
      <c r="G50" s="6"/>
      <c r="H50" s="7"/>
      <c r="I50" s="7"/>
    </row>
    <row r="51" spans="2:9" s="1" customFormat="1" x14ac:dyDescent="0.25">
      <c r="B51" s="6"/>
      <c r="C51" s="18" t="s">
        <v>114</v>
      </c>
      <c r="D51" s="18"/>
      <c r="E51" s="6" t="s">
        <v>76</v>
      </c>
      <c r="F51" s="20">
        <v>2.4889999999999999</v>
      </c>
      <c r="G51" s="6"/>
      <c r="H51" s="7"/>
      <c r="I51" s="7"/>
    </row>
    <row r="52" spans="2:9" s="1" customFormat="1" ht="45" x14ac:dyDescent="0.25">
      <c r="B52" s="6"/>
      <c r="C52" s="19" t="s">
        <v>118</v>
      </c>
      <c r="D52" s="18"/>
      <c r="E52" s="6" t="s">
        <v>103</v>
      </c>
      <c r="F52" s="20">
        <v>74.239999999999995</v>
      </c>
      <c r="G52" s="6"/>
      <c r="H52" s="7"/>
      <c r="I52" s="6" t="s">
        <v>119</v>
      </c>
    </row>
    <row r="53" spans="2:9" s="1" customFormat="1" ht="30" x14ac:dyDescent="0.25">
      <c r="B53" s="6"/>
      <c r="C53" s="18" t="s">
        <v>111</v>
      </c>
      <c r="D53" s="18"/>
      <c r="E53" s="6" t="s">
        <v>112</v>
      </c>
      <c r="F53" s="20">
        <v>29320</v>
      </c>
      <c r="G53" s="6"/>
      <c r="H53" s="7"/>
      <c r="I53" s="7"/>
    </row>
    <row r="54" spans="2:9" s="1" customFormat="1" ht="30" x14ac:dyDescent="0.25">
      <c r="B54" s="6"/>
      <c r="C54" s="18" t="s">
        <v>113</v>
      </c>
      <c r="D54" s="18"/>
      <c r="E54" s="6" t="s">
        <v>103</v>
      </c>
      <c r="F54" s="20">
        <v>17.37</v>
      </c>
      <c r="G54" s="6"/>
      <c r="H54" s="7"/>
      <c r="I54" s="7"/>
    </row>
    <row r="55" spans="2:9" s="1" customFormat="1" x14ac:dyDescent="0.25">
      <c r="B55" s="6"/>
      <c r="C55" s="19" t="s">
        <v>120</v>
      </c>
      <c r="D55" s="18"/>
      <c r="E55" s="6" t="s">
        <v>112</v>
      </c>
      <c r="F55" s="20">
        <v>178</v>
      </c>
      <c r="G55" s="6"/>
      <c r="H55" s="7"/>
      <c r="I55" s="7"/>
    </row>
    <row r="56" spans="2:9" s="1" customFormat="1" ht="30" x14ac:dyDescent="0.25">
      <c r="B56" s="6"/>
      <c r="C56" s="18" t="s">
        <v>122</v>
      </c>
      <c r="D56" s="18" t="s">
        <v>121</v>
      </c>
      <c r="E56" s="6" t="s">
        <v>112</v>
      </c>
      <c r="F56" s="20">
        <v>39</v>
      </c>
      <c r="G56" s="6"/>
      <c r="H56" s="7"/>
      <c r="I56" s="7"/>
    </row>
    <row r="57" spans="2:9" s="1" customFormat="1" ht="30" x14ac:dyDescent="0.25">
      <c r="B57" s="6"/>
      <c r="C57" s="18" t="s">
        <v>124</v>
      </c>
      <c r="D57" s="18" t="s">
        <v>123</v>
      </c>
      <c r="E57" s="6" t="s">
        <v>112</v>
      </c>
      <c r="F57" s="20">
        <v>5</v>
      </c>
      <c r="G57" s="6"/>
      <c r="H57" s="7"/>
      <c r="I57" s="7"/>
    </row>
    <row r="58" spans="2:9" s="1" customFormat="1" ht="30" x14ac:dyDescent="0.25">
      <c r="B58" s="6"/>
      <c r="C58" s="18" t="s">
        <v>126</v>
      </c>
      <c r="D58" s="18" t="s">
        <v>125</v>
      </c>
      <c r="E58" s="6" t="s">
        <v>112</v>
      </c>
      <c r="F58" s="20">
        <v>96</v>
      </c>
      <c r="G58" s="6"/>
      <c r="H58" s="7"/>
      <c r="I58" s="7"/>
    </row>
    <row r="59" spans="2:9" s="1" customFormat="1" ht="30" x14ac:dyDescent="0.25">
      <c r="B59" s="6"/>
      <c r="C59" s="18" t="s">
        <v>128</v>
      </c>
      <c r="D59" s="18" t="s">
        <v>127</v>
      </c>
      <c r="E59" s="6" t="s">
        <v>112</v>
      </c>
      <c r="F59" s="20">
        <v>32</v>
      </c>
      <c r="G59" s="6"/>
      <c r="H59" s="7"/>
      <c r="I59" s="7"/>
    </row>
    <row r="60" spans="2:9" s="1" customFormat="1" ht="30" x14ac:dyDescent="0.25">
      <c r="B60" s="6"/>
      <c r="C60" s="18" t="s">
        <v>130</v>
      </c>
      <c r="D60" s="18" t="s">
        <v>129</v>
      </c>
      <c r="E60" s="6" t="s">
        <v>112</v>
      </c>
      <c r="F60" s="20">
        <v>8</v>
      </c>
      <c r="G60" s="6"/>
      <c r="H60" s="7"/>
      <c r="I60" s="7"/>
    </row>
    <row r="61" spans="2:9" s="1" customFormat="1" ht="18" x14ac:dyDescent="0.25">
      <c r="B61" s="6"/>
      <c r="C61" s="19" t="s">
        <v>142</v>
      </c>
      <c r="D61" s="18"/>
      <c r="E61" s="6" t="s">
        <v>101</v>
      </c>
      <c r="F61" s="20">
        <v>98.56</v>
      </c>
      <c r="G61" s="6"/>
      <c r="H61" s="7"/>
      <c r="I61" s="7"/>
    </row>
    <row r="62" spans="2:9" s="1" customFormat="1" ht="30" x14ac:dyDescent="0.25">
      <c r="B62" s="6"/>
      <c r="C62" s="18" t="s">
        <v>111</v>
      </c>
      <c r="D62" s="18"/>
      <c r="E62" s="6" t="s">
        <v>112</v>
      </c>
      <c r="F62" s="20">
        <v>4967</v>
      </c>
      <c r="G62" s="6"/>
      <c r="H62" s="7"/>
      <c r="I62" s="7"/>
    </row>
    <row r="63" spans="2:9" s="1" customFormat="1" ht="30" x14ac:dyDescent="0.25">
      <c r="B63" s="6"/>
      <c r="C63" s="18" t="s">
        <v>113</v>
      </c>
      <c r="D63" s="18"/>
      <c r="E63" s="6" t="s">
        <v>103</v>
      </c>
      <c r="F63" s="20">
        <v>2.2669999999999999</v>
      </c>
      <c r="G63" s="6"/>
      <c r="H63" s="7"/>
      <c r="I63" s="7"/>
    </row>
    <row r="64" spans="2:9" s="1" customFormat="1" ht="30" x14ac:dyDescent="0.25">
      <c r="B64" s="6"/>
      <c r="C64" s="18" t="s">
        <v>143</v>
      </c>
      <c r="D64" s="18" t="s">
        <v>121</v>
      </c>
      <c r="E64" s="6" t="s">
        <v>96</v>
      </c>
      <c r="F64" s="20">
        <v>3</v>
      </c>
      <c r="G64" s="6"/>
      <c r="H64" s="7"/>
      <c r="I64" s="7"/>
    </row>
    <row r="65" spans="2:9" s="1" customFormat="1" x14ac:dyDescent="0.25">
      <c r="B65" s="6"/>
      <c r="C65" s="15"/>
      <c r="D65" s="15"/>
      <c r="E65" s="6"/>
      <c r="F65" s="20"/>
      <c r="G65" s="6"/>
      <c r="H65" s="7"/>
      <c r="I65" s="7"/>
    </row>
    <row r="66" spans="2:9" s="1" customFormat="1" x14ac:dyDescent="0.25">
      <c r="B66" s="35" t="s">
        <v>30</v>
      </c>
      <c r="C66" s="35"/>
      <c r="D66" s="35"/>
      <c r="E66" s="35"/>
      <c r="F66" s="35"/>
      <c r="G66" s="35"/>
      <c r="H66" s="35"/>
      <c r="I66" s="35"/>
    </row>
    <row r="67" spans="2:9" s="1" customFormat="1" x14ac:dyDescent="0.25">
      <c r="B67" s="16"/>
      <c r="C67" s="21" t="s">
        <v>131</v>
      </c>
      <c r="D67" s="16"/>
      <c r="E67" s="16"/>
      <c r="F67" s="16"/>
      <c r="G67" s="16"/>
      <c r="H67" s="16"/>
      <c r="I67" s="16"/>
    </row>
    <row r="68" spans="2:9" s="1" customFormat="1" ht="30" x14ac:dyDescent="0.25">
      <c r="B68" s="16"/>
      <c r="C68" s="18" t="s">
        <v>133</v>
      </c>
      <c r="D68" s="18" t="s">
        <v>21</v>
      </c>
      <c r="E68" s="6" t="s">
        <v>76</v>
      </c>
      <c r="F68" s="20">
        <v>0.19420000000000001</v>
      </c>
      <c r="G68" s="16"/>
      <c r="H68" s="16"/>
      <c r="I68" s="16"/>
    </row>
    <row r="69" spans="2:9" s="1" customFormat="1" ht="45" x14ac:dyDescent="0.25">
      <c r="B69" s="18"/>
      <c r="C69" s="18" t="s">
        <v>134</v>
      </c>
      <c r="D69" s="18"/>
      <c r="E69" s="6" t="s">
        <v>103</v>
      </c>
      <c r="F69" s="6">
        <f>18.69+6.229</f>
        <v>24.919</v>
      </c>
      <c r="G69" s="18">
        <v>20</v>
      </c>
      <c r="H69" s="18"/>
      <c r="I69" s="18"/>
    </row>
    <row r="70" spans="2:9" s="1" customFormat="1" x14ac:dyDescent="0.25">
      <c r="B70" s="18"/>
      <c r="C70" s="18"/>
      <c r="D70" s="18"/>
      <c r="E70" s="18"/>
      <c r="F70" s="18"/>
      <c r="G70" s="18"/>
      <c r="H70" s="18"/>
      <c r="I70" s="18"/>
    </row>
    <row r="71" spans="2:9" x14ac:dyDescent="0.25">
      <c r="B71" s="7"/>
      <c r="C71" s="15" t="s">
        <v>2</v>
      </c>
      <c r="D71" s="15"/>
      <c r="E71" s="15"/>
      <c r="F71" s="20"/>
      <c r="G71" s="6"/>
      <c r="H71" s="9" t="s">
        <v>3</v>
      </c>
      <c r="I71" s="9"/>
    </row>
    <row r="72" spans="2:9" x14ac:dyDescent="0.25">
      <c r="B72" s="7"/>
      <c r="C72" s="15" t="s">
        <v>0</v>
      </c>
      <c r="D72" s="15"/>
      <c r="E72" s="15"/>
      <c r="F72" s="20"/>
      <c r="G72" s="6"/>
      <c r="H72" s="9" t="s">
        <v>3</v>
      </c>
      <c r="I72" s="9"/>
    </row>
    <row r="73" spans="2:9" x14ac:dyDescent="0.25">
      <c r="B73" s="7"/>
      <c r="C73" s="15" t="s">
        <v>1</v>
      </c>
      <c r="D73" s="15"/>
      <c r="E73" s="15"/>
      <c r="F73" s="20"/>
      <c r="G73" s="6"/>
      <c r="H73" s="9"/>
      <c r="I73" s="9"/>
    </row>
    <row r="74" spans="2:9" ht="15" customHeight="1" x14ac:dyDescent="0.25">
      <c r="B74" s="7"/>
      <c r="C74" s="15" t="s">
        <v>4</v>
      </c>
      <c r="D74" s="15"/>
      <c r="E74" s="15"/>
      <c r="F74" s="20"/>
      <c r="G74" s="6"/>
      <c r="H74" s="9" t="s">
        <v>5</v>
      </c>
      <c r="I74" s="9"/>
    </row>
    <row r="75" spans="2:9" s="5" customFormat="1" ht="15" customHeight="1" x14ac:dyDescent="0.25">
      <c r="B75" s="10"/>
      <c r="C75" s="11" t="s">
        <v>11</v>
      </c>
      <c r="D75" s="11" t="s">
        <v>23</v>
      </c>
      <c r="E75" s="12" t="s">
        <v>140</v>
      </c>
      <c r="F75" s="23">
        <f>1221.37*2</f>
        <v>2442.7399999999998</v>
      </c>
      <c r="G75" s="12">
        <v>8</v>
      </c>
      <c r="H75" s="13"/>
      <c r="I75" s="13" t="s">
        <v>13</v>
      </c>
    </row>
    <row r="76" spans="2:9" ht="15" customHeight="1" x14ac:dyDescent="0.25">
      <c r="B76" s="7"/>
      <c r="C76" s="15" t="s">
        <v>10</v>
      </c>
      <c r="D76" s="15" t="s">
        <v>31</v>
      </c>
      <c r="E76" s="6" t="s">
        <v>103</v>
      </c>
      <c r="F76" s="20">
        <v>52.494</v>
      </c>
      <c r="G76" s="6">
        <v>40</v>
      </c>
      <c r="H76" s="9" t="s">
        <v>6</v>
      </c>
      <c r="I76" s="9"/>
    </row>
    <row r="77" spans="2:9" ht="34.5" x14ac:dyDescent="0.25">
      <c r="B77" s="7"/>
      <c r="C77" s="15" t="s">
        <v>15</v>
      </c>
      <c r="D77" s="15" t="s">
        <v>32</v>
      </c>
      <c r="E77" s="6" t="s">
        <v>103</v>
      </c>
      <c r="F77" s="20">
        <f>59.06*2</f>
        <v>118.12</v>
      </c>
      <c r="G77" s="6">
        <v>90</v>
      </c>
      <c r="H77" s="9" t="s">
        <v>6</v>
      </c>
      <c r="I77" s="9"/>
    </row>
    <row r="78" spans="2:9" x14ac:dyDescent="0.25">
      <c r="B78" s="7"/>
      <c r="C78" s="15" t="s">
        <v>16</v>
      </c>
      <c r="D78" s="15"/>
      <c r="E78" s="15"/>
      <c r="F78" s="20"/>
      <c r="G78" s="6" t="s">
        <v>17</v>
      </c>
      <c r="H78" s="9"/>
      <c r="I78" s="9"/>
    </row>
    <row r="79" spans="2:9" x14ac:dyDescent="0.25">
      <c r="B79" s="7"/>
      <c r="C79" s="15" t="s">
        <v>18</v>
      </c>
      <c r="D79" s="15"/>
      <c r="E79" s="15"/>
      <c r="F79" s="20"/>
      <c r="G79" s="6"/>
      <c r="H79" s="9" t="s">
        <v>19</v>
      </c>
      <c r="I79" s="9"/>
    </row>
    <row r="80" spans="2:9" x14ac:dyDescent="0.25">
      <c r="B80" s="7"/>
      <c r="C80" s="15" t="s">
        <v>20</v>
      </c>
      <c r="D80" s="15"/>
      <c r="E80" s="15"/>
      <c r="F80" s="20"/>
      <c r="G80" s="6"/>
      <c r="H80" s="9"/>
      <c r="I80" s="9"/>
    </row>
    <row r="81" spans="2:9" s="26" customFormat="1" x14ac:dyDescent="0.25">
      <c r="B81" s="27"/>
      <c r="C81" s="28" t="s">
        <v>22</v>
      </c>
      <c r="D81" s="28"/>
      <c r="E81" s="28"/>
      <c r="F81" s="29"/>
      <c r="G81" s="30"/>
      <c r="H81" s="31"/>
      <c r="I81" s="31"/>
    </row>
    <row r="82" spans="2:9" x14ac:dyDescent="0.25">
      <c r="B82" s="7"/>
      <c r="C82" s="15" t="s">
        <v>24</v>
      </c>
      <c r="D82" s="15" t="s">
        <v>25</v>
      </c>
      <c r="E82" s="15" t="s">
        <v>153</v>
      </c>
      <c r="F82" s="20">
        <v>608.5</v>
      </c>
      <c r="G82" s="6"/>
      <c r="H82" s="9" t="s">
        <v>26</v>
      </c>
      <c r="I82" s="9" t="s">
        <v>187</v>
      </c>
    </row>
    <row r="83" spans="2:9" x14ac:dyDescent="0.25">
      <c r="B83" s="7"/>
      <c r="C83" s="18" t="s">
        <v>190</v>
      </c>
      <c r="D83" s="18"/>
      <c r="E83" s="18" t="s">
        <v>112</v>
      </c>
      <c r="F83" s="20">
        <v>216</v>
      </c>
      <c r="G83" s="6"/>
      <c r="H83" s="17"/>
      <c r="I83" s="17" t="s">
        <v>191</v>
      </c>
    </row>
    <row r="84" spans="2:9" x14ac:dyDescent="0.25">
      <c r="B84" s="7"/>
      <c r="C84" s="18" t="s">
        <v>27</v>
      </c>
      <c r="D84" s="18" t="s">
        <v>28</v>
      </c>
      <c r="E84" s="18"/>
      <c r="F84" s="20">
        <v>7</v>
      </c>
      <c r="G84" s="6"/>
      <c r="H84" s="17" t="s">
        <v>29</v>
      </c>
      <c r="I84" s="17"/>
    </row>
    <row r="85" spans="2:9" x14ac:dyDescent="0.25">
      <c r="B85" s="7"/>
      <c r="C85" s="19" t="s">
        <v>135</v>
      </c>
      <c r="D85" s="18"/>
      <c r="E85" s="18"/>
      <c r="F85" s="20"/>
      <c r="G85" s="6"/>
      <c r="H85" s="17"/>
      <c r="I85" s="17"/>
    </row>
    <row r="86" spans="2:9" x14ac:dyDescent="0.25">
      <c r="B86" s="7"/>
      <c r="C86" s="18" t="s">
        <v>136</v>
      </c>
      <c r="D86" s="18"/>
      <c r="E86" s="6" t="s">
        <v>76</v>
      </c>
      <c r="F86" s="20">
        <v>1.272</v>
      </c>
      <c r="G86" s="6"/>
      <c r="H86" s="17"/>
      <c r="I86" s="17"/>
    </row>
    <row r="87" spans="2:9" x14ac:dyDescent="0.25">
      <c r="B87" s="7"/>
      <c r="C87" s="18" t="s">
        <v>137</v>
      </c>
      <c r="D87" s="18"/>
      <c r="E87" s="6" t="s">
        <v>76</v>
      </c>
      <c r="F87" s="20">
        <v>0.91820000000000002</v>
      </c>
      <c r="G87" s="6"/>
      <c r="H87" s="17"/>
      <c r="I87" s="17"/>
    </row>
    <row r="88" spans="2:9" x14ac:dyDescent="0.25">
      <c r="B88" s="7"/>
      <c r="C88" s="18" t="s">
        <v>132</v>
      </c>
      <c r="D88" s="18" t="s">
        <v>138</v>
      </c>
      <c r="E88" s="6" t="s">
        <v>76</v>
      </c>
      <c r="F88" s="20">
        <v>6.1800000000000001E-2</v>
      </c>
      <c r="G88" s="6"/>
      <c r="H88" s="17"/>
      <c r="I88" s="17"/>
    </row>
    <row r="89" spans="2:9" ht="18" x14ac:dyDescent="0.25">
      <c r="B89" s="7"/>
      <c r="C89" s="32" t="s">
        <v>11</v>
      </c>
      <c r="D89" s="32" t="s">
        <v>23</v>
      </c>
      <c r="E89" s="34" t="s">
        <v>139</v>
      </c>
      <c r="F89" s="33">
        <v>65.59</v>
      </c>
      <c r="G89" s="34">
        <v>8</v>
      </c>
      <c r="H89" s="17"/>
      <c r="I89" s="17"/>
    </row>
    <row r="90" spans="2:9" x14ac:dyDescent="0.25">
      <c r="B90" s="7"/>
      <c r="C90" s="18" t="s">
        <v>141</v>
      </c>
      <c r="D90" s="18"/>
      <c r="E90" s="6" t="s">
        <v>76</v>
      </c>
      <c r="F90" s="20">
        <v>4.2999999999999997E-2</v>
      </c>
      <c r="G90" s="6"/>
      <c r="H90" s="17"/>
      <c r="I90" s="17"/>
    </row>
    <row r="91" spans="2:9" x14ac:dyDescent="0.25">
      <c r="B91" s="7"/>
      <c r="C91" s="18" t="s">
        <v>193</v>
      </c>
      <c r="D91" s="18" t="s">
        <v>188</v>
      </c>
      <c r="E91" s="6" t="s">
        <v>189</v>
      </c>
      <c r="F91" s="20">
        <f>129.2+213.2</f>
        <v>342.4</v>
      </c>
      <c r="G91" s="6"/>
      <c r="H91" s="17"/>
      <c r="I91" s="17" t="s">
        <v>192</v>
      </c>
    </row>
    <row r="92" spans="2:9" x14ac:dyDescent="0.25">
      <c r="B92" s="35" t="s">
        <v>33</v>
      </c>
      <c r="C92" s="35"/>
      <c r="D92" s="35"/>
      <c r="E92" s="35"/>
      <c r="F92" s="35"/>
      <c r="G92" s="35"/>
      <c r="H92" s="35"/>
      <c r="I92" s="35"/>
    </row>
    <row r="93" spans="2:9" x14ac:dyDescent="0.25">
      <c r="B93" s="7" t="s">
        <v>41</v>
      </c>
      <c r="C93" s="15" t="s">
        <v>34</v>
      </c>
      <c r="D93" s="15" t="s">
        <v>35</v>
      </c>
      <c r="E93" s="15"/>
      <c r="F93" s="20">
        <v>22</v>
      </c>
      <c r="G93" s="6"/>
      <c r="H93" s="9" t="s">
        <v>36</v>
      </c>
      <c r="I93" s="9"/>
    </row>
    <row r="94" spans="2:9" x14ac:dyDescent="0.25">
      <c r="B94" s="7" t="s">
        <v>42</v>
      </c>
      <c r="C94" s="15" t="s">
        <v>37</v>
      </c>
      <c r="D94" s="15" t="s">
        <v>35</v>
      </c>
      <c r="E94" s="15"/>
      <c r="F94" s="20">
        <v>5</v>
      </c>
      <c r="G94" s="6"/>
      <c r="H94" s="9" t="s">
        <v>36</v>
      </c>
      <c r="I94" s="9"/>
    </row>
    <row r="95" spans="2:9" x14ac:dyDescent="0.25">
      <c r="B95" s="7" t="s">
        <v>43</v>
      </c>
      <c r="C95" s="15" t="s">
        <v>38</v>
      </c>
      <c r="D95" s="15" t="s">
        <v>35</v>
      </c>
      <c r="E95" s="15"/>
      <c r="F95" s="20">
        <v>3</v>
      </c>
      <c r="G95" s="6"/>
      <c r="H95" s="9" t="s">
        <v>36</v>
      </c>
      <c r="I95" s="9"/>
    </row>
    <row r="96" spans="2:9" x14ac:dyDescent="0.25">
      <c r="B96" s="7" t="s">
        <v>44</v>
      </c>
      <c r="C96" s="15" t="s">
        <v>39</v>
      </c>
      <c r="D96" s="15" t="s">
        <v>35</v>
      </c>
      <c r="E96" s="15"/>
      <c r="F96" s="20">
        <v>2</v>
      </c>
      <c r="G96" s="6"/>
      <c r="H96" s="9" t="s">
        <v>36</v>
      </c>
      <c r="I96" s="9"/>
    </row>
    <row r="97" spans="2:9" x14ac:dyDescent="0.25">
      <c r="B97" s="7" t="s">
        <v>45</v>
      </c>
      <c r="C97" s="15" t="s">
        <v>46</v>
      </c>
      <c r="D97" s="15" t="s">
        <v>47</v>
      </c>
      <c r="E97" s="15"/>
      <c r="F97" s="20">
        <v>1</v>
      </c>
      <c r="G97" s="6"/>
      <c r="H97" s="9"/>
      <c r="I97" s="9" t="s">
        <v>48</v>
      </c>
    </row>
    <row r="98" spans="2:9" x14ac:dyDescent="0.25">
      <c r="B98" s="38" t="s">
        <v>49</v>
      </c>
      <c r="C98" s="38"/>
      <c r="D98" s="38"/>
      <c r="E98" s="38"/>
      <c r="F98" s="38"/>
      <c r="G98" s="38"/>
      <c r="H98" s="38"/>
      <c r="I98" s="38"/>
    </row>
    <row r="99" spans="2:9" x14ac:dyDescent="0.25">
      <c r="B99" s="36" t="s">
        <v>50</v>
      </c>
      <c r="C99" s="14" t="s">
        <v>51</v>
      </c>
      <c r="D99" s="14" t="s">
        <v>52</v>
      </c>
      <c r="E99" s="14"/>
      <c r="F99" s="24">
        <v>4</v>
      </c>
      <c r="G99" s="9"/>
      <c r="H99" s="9" t="s">
        <v>53</v>
      </c>
      <c r="I99" s="9"/>
    </row>
    <row r="100" spans="2:9" x14ac:dyDescent="0.25">
      <c r="B100" s="36"/>
      <c r="C100" s="14" t="s">
        <v>54</v>
      </c>
      <c r="D100" s="14" t="s">
        <v>52</v>
      </c>
      <c r="E100" s="14"/>
      <c r="F100" s="24">
        <v>2</v>
      </c>
      <c r="G100" s="9"/>
      <c r="H100" s="9" t="s">
        <v>53</v>
      </c>
      <c r="I100" s="9"/>
    </row>
    <row r="101" spans="2:9" x14ac:dyDescent="0.25">
      <c r="B101" s="36"/>
      <c r="C101" s="14" t="s">
        <v>55</v>
      </c>
      <c r="D101" s="14" t="s">
        <v>56</v>
      </c>
      <c r="E101" s="14"/>
      <c r="F101" s="24">
        <v>2</v>
      </c>
      <c r="G101" s="9"/>
      <c r="H101" s="9" t="s">
        <v>53</v>
      </c>
      <c r="I101" s="9"/>
    </row>
    <row r="102" spans="2:9" x14ac:dyDescent="0.25">
      <c r="B102" s="36" t="s">
        <v>57</v>
      </c>
      <c r="C102" s="14" t="s">
        <v>58</v>
      </c>
      <c r="D102" s="14" t="s">
        <v>52</v>
      </c>
      <c r="E102" s="14"/>
      <c r="F102" s="24">
        <v>4</v>
      </c>
      <c r="G102" s="9"/>
      <c r="H102" s="9" t="s">
        <v>62</v>
      </c>
      <c r="I102" s="9"/>
    </row>
    <row r="103" spans="2:9" x14ac:dyDescent="0.25">
      <c r="B103" s="36"/>
      <c r="C103" s="14" t="s">
        <v>60</v>
      </c>
      <c r="D103" s="14" t="s">
        <v>52</v>
      </c>
      <c r="E103" s="14"/>
      <c r="F103" s="24">
        <v>4</v>
      </c>
      <c r="G103" s="9"/>
      <c r="H103" s="9" t="s">
        <v>62</v>
      </c>
      <c r="I103" s="9"/>
    </row>
    <row r="104" spans="2:9" x14ac:dyDescent="0.25">
      <c r="B104" s="36"/>
      <c r="C104" s="14" t="s">
        <v>61</v>
      </c>
      <c r="D104" s="14" t="s">
        <v>59</v>
      </c>
      <c r="E104" s="14"/>
      <c r="F104" s="24">
        <v>1</v>
      </c>
      <c r="G104" s="9"/>
      <c r="H104" s="9" t="s">
        <v>62</v>
      </c>
      <c r="I104" s="9"/>
    </row>
    <row r="105" spans="2:9" x14ac:dyDescent="0.25">
      <c r="B105" s="37" t="s">
        <v>63</v>
      </c>
      <c r="C105" s="14" t="s">
        <v>65</v>
      </c>
      <c r="D105" s="14" t="s">
        <v>64</v>
      </c>
      <c r="E105" s="14"/>
      <c r="F105" s="24">
        <v>1</v>
      </c>
      <c r="G105" s="9"/>
      <c r="H105" s="9"/>
      <c r="I105" s="9" t="s">
        <v>48</v>
      </c>
    </row>
    <row r="106" spans="2:9" x14ac:dyDescent="0.25">
      <c r="B106" s="37"/>
      <c r="C106" s="14" t="s">
        <v>66</v>
      </c>
      <c r="D106" s="14" t="s">
        <v>67</v>
      </c>
      <c r="E106" s="14"/>
      <c r="F106" s="24">
        <v>1</v>
      </c>
      <c r="G106" s="9"/>
      <c r="H106" s="9"/>
      <c r="I106" s="9"/>
    </row>
    <row r="107" spans="2:9" ht="29.25" customHeight="1" x14ac:dyDescent="0.25">
      <c r="B107" s="8" t="s">
        <v>69</v>
      </c>
      <c r="C107" s="14" t="s">
        <v>68</v>
      </c>
      <c r="D107" s="15" t="s">
        <v>70</v>
      </c>
      <c r="E107" s="15"/>
      <c r="F107" s="20">
        <v>1</v>
      </c>
      <c r="G107" s="6"/>
      <c r="H107" s="9" t="s">
        <v>71</v>
      </c>
      <c r="I107" s="9"/>
    </row>
    <row r="108" spans="2:9" x14ac:dyDescent="0.25">
      <c r="B108" s="35" t="s">
        <v>144</v>
      </c>
      <c r="C108" s="35"/>
      <c r="D108" s="35"/>
      <c r="E108" s="35"/>
      <c r="F108" s="35"/>
      <c r="G108" s="35"/>
      <c r="H108" s="35"/>
      <c r="I108" s="35"/>
    </row>
    <row r="109" spans="2:9" ht="30" x14ac:dyDescent="0.25">
      <c r="B109" s="18"/>
      <c r="C109" s="18" t="s">
        <v>145</v>
      </c>
      <c r="D109" s="18" t="s">
        <v>146</v>
      </c>
      <c r="E109" s="6" t="s">
        <v>103</v>
      </c>
      <c r="F109" s="6">
        <f>57.95+0.714</f>
        <v>58.664000000000001</v>
      </c>
      <c r="G109" s="18"/>
      <c r="H109" s="18"/>
      <c r="I109" s="18"/>
    </row>
    <row r="110" spans="2:9" ht="18" x14ac:dyDescent="0.25">
      <c r="B110" s="18" t="s">
        <v>159</v>
      </c>
      <c r="C110" s="18" t="s">
        <v>147</v>
      </c>
      <c r="D110" s="18"/>
      <c r="E110" s="6" t="s">
        <v>103</v>
      </c>
      <c r="F110" s="6">
        <v>115.9</v>
      </c>
      <c r="G110" s="18"/>
      <c r="H110" s="18" t="s">
        <v>148</v>
      </c>
      <c r="I110" s="17" t="s">
        <v>186</v>
      </c>
    </row>
    <row r="111" spans="2:9" ht="18" x14ac:dyDescent="0.25">
      <c r="B111" s="18"/>
      <c r="C111" s="18" t="s">
        <v>150</v>
      </c>
      <c r="D111" s="18" t="s">
        <v>151</v>
      </c>
      <c r="E111" s="6" t="s">
        <v>103</v>
      </c>
      <c r="F111" s="6">
        <v>23.18</v>
      </c>
      <c r="G111" s="18"/>
      <c r="H111" s="18" t="s">
        <v>131</v>
      </c>
      <c r="I111" s="17"/>
    </row>
    <row r="112" spans="2:9" x14ac:dyDescent="0.25">
      <c r="B112" s="18"/>
      <c r="C112" s="18" t="s">
        <v>152</v>
      </c>
      <c r="D112" s="18"/>
      <c r="E112" s="6" t="s">
        <v>76</v>
      </c>
      <c r="F112" s="6">
        <v>9.4990000000000006</v>
      </c>
      <c r="G112" s="18"/>
      <c r="H112" s="18"/>
      <c r="I112" s="18"/>
    </row>
    <row r="113" spans="1:9" x14ac:dyDescent="0.25">
      <c r="B113" s="18"/>
      <c r="C113" s="18" t="s">
        <v>154</v>
      </c>
      <c r="D113" s="18"/>
      <c r="E113" s="6" t="s">
        <v>153</v>
      </c>
      <c r="F113" s="6">
        <v>2000</v>
      </c>
      <c r="G113" s="18"/>
      <c r="H113" s="18"/>
      <c r="I113" s="18"/>
    </row>
    <row r="114" spans="1:9" ht="30" x14ac:dyDescent="0.25">
      <c r="B114" s="18"/>
      <c r="C114" s="18" t="s">
        <v>165</v>
      </c>
      <c r="D114" s="18"/>
      <c r="E114" s="6" t="s">
        <v>101</v>
      </c>
      <c r="F114" s="6">
        <v>1159</v>
      </c>
      <c r="G114" s="18"/>
      <c r="H114" s="18"/>
      <c r="I114" s="18"/>
    </row>
    <row r="115" spans="1:9" x14ac:dyDescent="0.25">
      <c r="B115" s="18"/>
      <c r="C115" s="18" t="s">
        <v>155</v>
      </c>
      <c r="D115" s="18"/>
      <c r="E115" s="6" t="s">
        <v>76</v>
      </c>
      <c r="F115" s="6">
        <v>1.579</v>
      </c>
      <c r="G115" s="18"/>
      <c r="H115" s="18"/>
      <c r="I115" s="18"/>
    </row>
    <row r="116" spans="1:9" x14ac:dyDescent="0.25">
      <c r="B116" s="18"/>
      <c r="C116" s="18" t="s">
        <v>156</v>
      </c>
      <c r="D116" s="18"/>
      <c r="E116" s="6" t="s">
        <v>76</v>
      </c>
      <c r="F116" s="6">
        <v>1.3069999999999999</v>
      </c>
      <c r="G116" s="18"/>
      <c r="H116" s="18"/>
      <c r="I116" s="18"/>
    </row>
    <row r="117" spans="1:9" x14ac:dyDescent="0.25">
      <c r="B117" s="18"/>
      <c r="C117" s="18" t="s">
        <v>157</v>
      </c>
      <c r="D117" s="18"/>
      <c r="E117" s="6" t="s">
        <v>76</v>
      </c>
      <c r="F117" s="6">
        <v>19.02</v>
      </c>
      <c r="G117" s="18"/>
      <c r="H117" s="18"/>
      <c r="I117" s="18"/>
    </row>
    <row r="118" spans="1:9" ht="18" x14ac:dyDescent="0.25">
      <c r="B118" s="18" t="s">
        <v>160</v>
      </c>
      <c r="C118" s="18" t="s">
        <v>158</v>
      </c>
      <c r="D118" s="18"/>
      <c r="E118" s="6" t="s">
        <v>103</v>
      </c>
      <c r="F118" s="6">
        <v>1.4279999999999999</v>
      </c>
      <c r="G118" s="18"/>
      <c r="H118" s="18"/>
      <c r="I118" s="17" t="s">
        <v>185</v>
      </c>
    </row>
    <row r="119" spans="1:9" ht="18" x14ac:dyDescent="0.25">
      <c r="B119" s="18"/>
      <c r="C119" s="18" t="s">
        <v>150</v>
      </c>
      <c r="D119" s="18" t="s">
        <v>151</v>
      </c>
      <c r="E119" s="6" t="s">
        <v>103</v>
      </c>
      <c r="F119" s="6">
        <v>0.28560000000000002</v>
      </c>
      <c r="G119" s="18"/>
      <c r="H119" s="18"/>
      <c r="I119" s="18"/>
    </row>
    <row r="120" spans="1:9" ht="18" x14ac:dyDescent="0.25">
      <c r="B120" s="18"/>
      <c r="C120" s="18" t="s">
        <v>161</v>
      </c>
      <c r="D120" s="18"/>
      <c r="E120" s="6" t="s">
        <v>103</v>
      </c>
      <c r="F120" s="6">
        <f>0.2856+0.1428</f>
        <v>0.4284</v>
      </c>
      <c r="G120" s="18"/>
      <c r="H120" s="18"/>
      <c r="I120" s="18"/>
    </row>
    <row r="121" spans="1:9" ht="45" x14ac:dyDescent="0.25">
      <c r="A121" s="4" t="s">
        <v>164</v>
      </c>
      <c r="B121" s="18" t="s">
        <v>162</v>
      </c>
      <c r="C121" s="18" t="s">
        <v>163</v>
      </c>
      <c r="D121" s="18"/>
      <c r="E121" s="6" t="s">
        <v>103</v>
      </c>
      <c r="F121" s="6">
        <f>0.6222+0.6222</f>
        <v>1.2444</v>
      </c>
      <c r="G121" s="18"/>
      <c r="H121" s="18"/>
      <c r="I121" s="17" t="s">
        <v>184</v>
      </c>
    </row>
    <row r="122" spans="1:9" ht="18" x14ac:dyDescent="0.25">
      <c r="B122" s="18"/>
      <c r="C122" s="18" t="s">
        <v>150</v>
      </c>
      <c r="D122" s="18" t="s">
        <v>151</v>
      </c>
      <c r="E122" s="6" t="s">
        <v>103</v>
      </c>
      <c r="F122" s="6">
        <v>0.62219999999999998</v>
      </c>
      <c r="G122" s="18"/>
      <c r="H122" s="18"/>
      <c r="I122" s="18"/>
    </row>
    <row r="123" spans="1:9" x14ac:dyDescent="0.25">
      <c r="B123" s="18"/>
      <c r="C123" s="18" t="s">
        <v>152</v>
      </c>
      <c r="D123" s="18"/>
      <c r="E123" s="6" t="s">
        <v>76</v>
      </c>
      <c r="F123" s="6">
        <v>0.255</v>
      </c>
      <c r="G123" s="18"/>
      <c r="H123" s="18"/>
      <c r="I123" s="18"/>
    </row>
    <row r="124" spans="1:9" x14ac:dyDescent="0.25">
      <c r="B124" s="18"/>
      <c r="C124" s="18" t="s">
        <v>154</v>
      </c>
      <c r="D124" s="18"/>
      <c r="E124" s="6" t="s">
        <v>153</v>
      </c>
      <c r="F124" s="6">
        <v>53.68</v>
      </c>
      <c r="G124" s="18"/>
      <c r="H124" s="18"/>
      <c r="I124" s="18"/>
    </row>
    <row r="125" spans="1:9" ht="30" x14ac:dyDescent="0.25">
      <c r="B125" s="18"/>
      <c r="C125" s="18" t="s">
        <v>165</v>
      </c>
      <c r="D125" s="18"/>
      <c r="E125" s="6" t="s">
        <v>101</v>
      </c>
      <c r="F125" s="6">
        <v>31.11</v>
      </c>
      <c r="G125" s="18"/>
      <c r="H125" s="18"/>
      <c r="I125" s="18"/>
    </row>
    <row r="126" spans="1:9" x14ac:dyDescent="0.25">
      <c r="B126" s="18"/>
      <c r="C126" s="18" t="s">
        <v>155</v>
      </c>
      <c r="D126" s="18"/>
      <c r="E126" s="6" t="s">
        <v>76</v>
      </c>
      <c r="F126" s="6">
        <v>4.24E-2</v>
      </c>
      <c r="G126" s="18"/>
      <c r="H126" s="18"/>
      <c r="I126" s="18"/>
    </row>
    <row r="127" spans="1:9" x14ac:dyDescent="0.25">
      <c r="B127" s="18"/>
      <c r="C127" s="18" t="s">
        <v>156</v>
      </c>
      <c r="D127" s="18"/>
      <c r="E127" s="6" t="s">
        <v>76</v>
      </c>
      <c r="F127" s="6">
        <v>3.5099999999999999E-2</v>
      </c>
      <c r="G127" s="18"/>
      <c r="H127" s="18"/>
      <c r="I127" s="18"/>
    </row>
    <row r="128" spans="1:9" x14ac:dyDescent="0.25">
      <c r="B128" s="18"/>
      <c r="C128" s="18" t="s">
        <v>157</v>
      </c>
      <c r="D128" s="18"/>
      <c r="E128" s="6" t="s">
        <v>76</v>
      </c>
      <c r="F128" s="6">
        <v>0.51060000000000005</v>
      </c>
      <c r="G128" s="18"/>
      <c r="H128" s="18"/>
      <c r="I128" s="18"/>
    </row>
    <row r="129" spans="2:9" ht="18" x14ac:dyDescent="0.25">
      <c r="B129" s="18" t="s">
        <v>166</v>
      </c>
      <c r="C129" s="18" t="s">
        <v>150</v>
      </c>
      <c r="D129" s="18" t="s">
        <v>151</v>
      </c>
      <c r="E129" s="6" t="s">
        <v>103</v>
      </c>
      <c r="F129" s="6">
        <f>0.5998+0.7497</f>
        <v>1.3494999999999999</v>
      </c>
      <c r="G129" s="18"/>
      <c r="H129" s="18"/>
      <c r="I129" s="17" t="s">
        <v>183</v>
      </c>
    </row>
    <row r="130" spans="2:9" ht="30" x14ac:dyDescent="0.25">
      <c r="B130" s="18"/>
      <c r="C130" s="18" t="s">
        <v>167</v>
      </c>
      <c r="D130" s="18"/>
      <c r="E130" s="6" t="s">
        <v>101</v>
      </c>
      <c r="F130" s="6">
        <f>34.1+34.1</f>
        <v>68.2</v>
      </c>
      <c r="G130" s="18"/>
      <c r="H130" s="18"/>
      <c r="I130" s="18" t="s">
        <v>168</v>
      </c>
    </row>
    <row r="131" spans="2:9" x14ac:dyDescent="0.25">
      <c r="B131" s="18"/>
      <c r="C131" s="18" t="s">
        <v>1</v>
      </c>
      <c r="D131" s="18"/>
      <c r="E131" s="6" t="s">
        <v>76</v>
      </c>
      <c r="F131" s="6">
        <f>0.085+0.0168+0.0388+0.0056</f>
        <v>0.1462</v>
      </c>
      <c r="G131" s="18"/>
      <c r="H131" s="18"/>
      <c r="I131" s="18"/>
    </row>
    <row r="132" spans="2:9" x14ac:dyDescent="0.25">
      <c r="B132" s="18"/>
      <c r="C132" s="18" t="s">
        <v>169</v>
      </c>
      <c r="D132" s="18"/>
      <c r="E132" s="6" t="s">
        <v>76</v>
      </c>
      <c r="F132" s="6">
        <f>0.0679+0.0312</f>
        <v>9.9099999999999994E-2</v>
      </c>
      <c r="G132" s="18"/>
      <c r="H132" s="18"/>
      <c r="I132" s="18"/>
    </row>
    <row r="133" spans="2:9" x14ac:dyDescent="0.25">
      <c r="B133" s="18"/>
      <c r="C133" s="18" t="s">
        <v>170</v>
      </c>
      <c r="D133" s="18"/>
      <c r="E133" s="6" t="s">
        <v>153</v>
      </c>
      <c r="F133" s="6">
        <v>121.1</v>
      </c>
      <c r="G133" s="18"/>
      <c r="H133" s="18"/>
      <c r="I133" s="18"/>
    </row>
    <row r="134" spans="2:9" ht="30" x14ac:dyDescent="0.25">
      <c r="B134" s="18"/>
      <c r="C134" s="18" t="s">
        <v>171</v>
      </c>
      <c r="D134" s="18"/>
      <c r="E134" s="6" t="s">
        <v>103</v>
      </c>
      <c r="F134" s="6">
        <v>0.14990000000000001</v>
      </c>
      <c r="G134" s="18"/>
      <c r="H134" s="18"/>
      <c r="I134" s="18"/>
    </row>
    <row r="135" spans="2:9" ht="18" x14ac:dyDescent="0.25">
      <c r="B135" s="18" t="s">
        <v>172</v>
      </c>
      <c r="C135" s="18" t="s">
        <v>173</v>
      </c>
      <c r="D135" s="18"/>
      <c r="E135" s="6" t="s">
        <v>101</v>
      </c>
      <c r="F135" s="6">
        <v>134.6</v>
      </c>
      <c r="G135" s="18"/>
      <c r="H135" s="18"/>
      <c r="I135" s="17" t="s">
        <v>182</v>
      </c>
    </row>
    <row r="136" spans="2:9" ht="30" x14ac:dyDescent="0.25">
      <c r="B136" s="18"/>
      <c r="C136" s="18" t="s">
        <v>174</v>
      </c>
      <c r="D136" s="18"/>
      <c r="E136" s="6" t="s">
        <v>103</v>
      </c>
      <c r="F136" s="6">
        <v>0.11219999999999999</v>
      </c>
      <c r="G136" s="18"/>
      <c r="H136" s="18"/>
      <c r="I136" s="18"/>
    </row>
    <row r="137" spans="2:9" ht="30" x14ac:dyDescent="0.25">
      <c r="B137" s="18"/>
      <c r="C137" s="18" t="s">
        <v>167</v>
      </c>
      <c r="D137" s="18"/>
      <c r="E137" s="6" t="s">
        <v>101</v>
      </c>
      <c r="F137" s="6">
        <f>1.276*2</f>
        <v>2.552</v>
      </c>
      <c r="G137" s="18"/>
      <c r="H137" s="18"/>
      <c r="I137" s="18" t="s">
        <v>168</v>
      </c>
    </row>
    <row r="138" spans="2:9" x14ac:dyDescent="0.25">
      <c r="B138" s="18"/>
      <c r="C138" s="18" t="s">
        <v>1</v>
      </c>
      <c r="D138" s="18"/>
      <c r="E138" s="6" t="s">
        <v>76</v>
      </c>
      <c r="F138" s="6">
        <f>(0.0032+0.0006)*2</f>
        <v>7.6E-3</v>
      </c>
      <c r="G138" s="18"/>
      <c r="H138" s="18"/>
      <c r="I138" s="18"/>
    </row>
    <row r="139" spans="2:9" x14ac:dyDescent="0.25">
      <c r="B139" s="18"/>
      <c r="C139" s="18" t="s">
        <v>169</v>
      </c>
      <c r="D139" s="18"/>
      <c r="E139" s="6" t="s">
        <v>76</v>
      </c>
      <c r="F139" s="6">
        <v>0.23100000000000001</v>
      </c>
      <c r="G139" s="18"/>
      <c r="H139" s="18"/>
      <c r="I139" s="18"/>
    </row>
    <row r="140" spans="2:9" x14ac:dyDescent="0.25">
      <c r="B140" s="18"/>
      <c r="C140" s="18" t="s">
        <v>170</v>
      </c>
      <c r="D140" s="18"/>
      <c r="E140" s="6" t="s">
        <v>153</v>
      </c>
      <c r="F140" s="6">
        <v>4.532</v>
      </c>
      <c r="G140" s="18"/>
      <c r="H140" s="18"/>
      <c r="I140" s="18"/>
    </row>
    <row r="141" spans="2:9" ht="30" x14ac:dyDescent="0.25">
      <c r="B141" s="18"/>
      <c r="C141" s="18" t="s">
        <v>171</v>
      </c>
      <c r="D141" s="18"/>
      <c r="E141" s="6" t="s">
        <v>103</v>
      </c>
      <c r="F141" s="6">
        <v>3.3700000000000001E-2</v>
      </c>
      <c r="G141" s="18"/>
      <c r="H141" s="18"/>
      <c r="I141" s="18"/>
    </row>
    <row r="142" spans="2:9" ht="30" x14ac:dyDescent="0.25">
      <c r="B142" s="7"/>
      <c r="C142" s="18" t="s">
        <v>175</v>
      </c>
      <c r="D142" s="18"/>
      <c r="E142" s="6" t="s">
        <v>103</v>
      </c>
      <c r="F142" s="6">
        <v>5.5999999999999999E-3</v>
      </c>
      <c r="G142" s="6"/>
      <c r="H142" s="17"/>
      <c r="I142" s="17"/>
    </row>
    <row r="143" spans="2:9" ht="45" x14ac:dyDescent="0.25">
      <c r="B143" s="7" t="s">
        <v>176</v>
      </c>
      <c r="C143" s="18" t="s">
        <v>163</v>
      </c>
      <c r="D143" s="18"/>
      <c r="E143" s="6" t="s">
        <v>103</v>
      </c>
      <c r="F143" s="6">
        <f>0.563+0.8446</f>
        <v>1.4076</v>
      </c>
      <c r="G143" s="6"/>
      <c r="H143" s="17"/>
      <c r="I143" s="17" t="s">
        <v>181</v>
      </c>
    </row>
    <row r="144" spans="2:9" ht="45" x14ac:dyDescent="0.25">
      <c r="B144" s="7"/>
      <c r="C144" s="18" t="s">
        <v>177</v>
      </c>
      <c r="D144" s="18"/>
      <c r="E144" s="6" t="s">
        <v>101</v>
      </c>
      <c r="F144" s="6">
        <v>20.71</v>
      </c>
      <c r="G144" s="6"/>
      <c r="H144" s="17"/>
      <c r="I144" s="17"/>
    </row>
    <row r="145" spans="2:9" ht="30" x14ac:dyDescent="0.25">
      <c r="B145" s="7"/>
      <c r="C145" s="18" t="s">
        <v>178</v>
      </c>
      <c r="D145" s="18"/>
      <c r="E145" s="6" t="s">
        <v>103</v>
      </c>
      <c r="F145" s="6">
        <v>0.26390000000000002</v>
      </c>
      <c r="G145" s="6"/>
      <c r="H145" s="17"/>
      <c r="I145" s="17"/>
    </row>
    <row r="146" spans="2:9" ht="45" x14ac:dyDescent="0.25">
      <c r="B146" s="7" t="s">
        <v>179</v>
      </c>
      <c r="C146" s="18" t="s">
        <v>163</v>
      </c>
      <c r="D146" s="18"/>
      <c r="E146" s="6" t="s">
        <v>103</v>
      </c>
      <c r="F146" s="6">
        <f>0.4141+1.242</f>
        <v>1.6560999999999999</v>
      </c>
      <c r="G146" s="6"/>
      <c r="H146" s="17"/>
      <c r="I146" s="17" t="s">
        <v>180</v>
      </c>
    </row>
    <row r="147" spans="2:9" ht="30" x14ac:dyDescent="0.25">
      <c r="B147" s="7"/>
      <c r="C147" s="18" t="s">
        <v>149</v>
      </c>
      <c r="D147" s="18"/>
      <c r="E147" s="6" t="s">
        <v>103</v>
      </c>
      <c r="F147" s="6">
        <v>0.56299999999999994</v>
      </c>
      <c r="G147" s="6"/>
      <c r="H147" s="17"/>
      <c r="I147" s="17"/>
    </row>
    <row r="148" spans="2:9" ht="18" x14ac:dyDescent="0.25">
      <c r="B148" s="7"/>
      <c r="C148" s="18" t="s">
        <v>161</v>
      </c>
      <c r="D148" s="18"/>
      <c r="E148" s="6" t="s">
        <v>103</v>
      </c>
      <c r="F148" s="6">
        <v>0.56299999999999994</v>
      </c>
      <c r="G148" s="6"/>
      <c r="H148" s="17"/>
      <c r="I148" s="17"/>
    </row>
    <row r="149" spans="2:9" ht="30" x14ac:dyDescent="0.25">
      <c r="B149" s="7" t="s">
        <v>194</v>
      </c>
      <c r="C149" s="18" t="s">
        <v>178</v>
      </c>
      <c r="D149" s="18"/>
      <c r="E149" s="6" t="s">
        <v>103</v>
      </c>
      <c r="F149" s="6">
        <v>0.1208</v>
      </c>
      <c r="G149" s="6"/>
      <c r="H149" s="17"/>
      <c r="I149" s="17"/>
    </row>
    <row r="150" spans="2:9" x14ac:dyDescent="0.25">
      <c r="B150" s="7" t="s">
        <v>195</v>
      </c>
      <c r="C150" s="18" t="s">
        <v>152</v>
      </c>
      <c r="D150" s="18"/>
      <c r="E150" s="6" t="s">
        <v>76</v>
      </c>
      <c r="F150" s="6">
        <f>0.1263+0.1263</f>
        <v>0.25259999999999999</v>
      </c>
      <c r="G150" s="6"/>
      <c r="H150" s="17"/>
      <c r="I150" s="17"/>
    </row>
    <row r="151" spans="2:9" x14ac:dyDescent="0.25">
      <c r="B151" s="7"/>
      <c r="C151" s="18" t="s">
        <v>154</v>
      </c>
      <c r="D151" s="18"/>
      <c r="E151" s="6" t="s">
        <v>153</v>
      </c>
      <c r="F151" s="6">
        <f>22.97*2</f>
        <v>45.94</v>
      </c>
      <c r="G151" s="6"/>
      <c r="H151" s="17"/>
      <c r="I151" s="17"/>
    </row>
    <row r="152" spans="2:9" ht="30" x14ac:dyDescent="0.25">
      <c r="B152" s="7"/>
      <c r="C152" s="18" t="s">
        <v>165</v>
      </c>
      <c r="D152" s="18"/>
      <c r="E152" s="6" t="s">
        <v>101</v>
      </c>
      <c r="F152" s="6">
        <v>27.42</v>
      </c>
      <c r="G152" s="6"/>
      <c r="H152" s="17"/>
      <c r="I152" s="17"/>
    </row>
    <row r="153" spans="2:9" x14ac:dyDescent="0.25">
      <c r="B153" s="7"/>
      <c r="C153" s="18" t="s">
        <v>155</v>
      </c>
      <c r="D153" s="18"/>
      <c r="E153" s="6" t="s">
        <v>76</v>
      </c>
      <c r="F153" s="6">
        <v>3.7400000000000003E-2</v>
      </c>
      <c r="G153" s="6"/>
      <c r="H153" s="17"/>
      <c r="I153" s="17"/>
    </row>
    <row r="154" spans="2:9" x14ac:dyDescent="0.25">
      <c r="B154" s="7"/>
      <c r="C154" s="18" t="s">
        <v>156</v>
      </c>
      <c r="D154" s="18"/>
      <c r="E154" s="6" t="s">
        <v>76</v>
      </c>
      <c r="F154" s="6">
        <v>3.09E-2</v>
      </c>
      <c r="G154" s="6"/>
      <c r="H154" s="17"/>
      <c r="I154" s="17"/>
    </row>
    <row r="155" spans="2:9" x14ac:dyDescent="0.25">
      <c r="B155" s="7"/>
      <c r="C155" s="18" t="s">
        <v>157</v>
      </c>
      <c r="D155" s="18"/>
      <c r="E155" s="6" t="s">
        <v>76</v>
      </c>
      <c r="F155" s="6">
        <v>0.45</v>
      </c>
      <c r="G155" s="6"/>
      <c r="H155" s="17"/>
      <c r="I155" s="17"/>
    </row>
    <row r="156" spans="2:9" x14ac:dyDescent="0.25">
      <c r="B156" s="7"/>
      <c r="C156" s="18" t="s">
        <v>196</v>
      </c>
      <c r="D156" s="18"/>
      <c r="E156" s="6" t="s">
        <v>76</v>
      </c>
      <c r="F156" s="6">
        <v>4.1000000000000002E-2</v>
      </c>
      <c r="G156" s="6"/>
      <c r="H156" s="17"/>
      <c r="I156" s="17"/>
    </row>
    <row r="157" spans="2:9" ht="30" x14ac:dyDescent="0.25">
      <c r="B157" s="7"/>
      <c r="C157" s="18" t="s">
        <v>178</v>
      </c>
      <c r="D157" s="18"/>
      <c r="E157" s="6" t="s">
        <v>103</v>
      </c>
      <c r="F157" s="6">
        <v>0.13919999999999999</v>
      </c>
      <c r="G157" s="6"/>
      <c r="H157" s="17"/>
      <c r="I157" s="17"/>
    </row>
    <row r="158" spans="2:9" ht="45" x14ac:dyDescent="0.25">
      <c r="B158" s="6" t="s">
        <v>197</v>
      </c>
      <c r="C158" s="18"/>
      <c r="D158" s="18"/>
      <c r="E158" s="6" t="s">
        <v>101</v>
      </c>
      <c r="F158" s="6">
        <v>109.1</v>
      </c>
      <c r="G158" s="6"/>
      <c r="H158" s="17"/>
      <c r="I158" s="17"/>
    </row>
    <row r="159" spans="2:9" x14ac:dyDescent="0.25">
      <c r="B159" s="7"/>
      <c r="C159" s="18" t="s">
        <v>152</v>
      </c>
      <c r="D159" s="18"/>
      <c r="E159" s="6" t="s">
        <v>76</v>
      </c>
      <c r="F159" s="6">
        <v>0.52800000000000002</v>
      </c>
      <c r="G159" s="6"/>
      <c r="H159" s="17"/>
      <c r="I159" s="17"/>
    </row>
    <row r="160" spans="2:9" x14ac:dyDescent="0.25">
      <c r="B160" s="7"/>
      <c r="C160" s="18" t="s">
        <v>154</v>
      </c>
      <c r="D160" s="18"/>
      <c r="E160" s="6" t="s">
        <v>153</v>
      </c>
      <c r="F160" s="6">
        <v>96.01</v>
      </c>
      <c r="G160" s="6"/>
      <c r="H160" s="17"/>
      <c r="I160" s="17"/>
    </row>
    <row r="161" spans="2:9" ht="30" x14ac:dyDescent="0.25">
      <c r="B161" s="7"/>
      <c r="C161" s="18" t="s">
        <v>165</v>
      </c>
      <c r="D161" s="18"/>
      <c r="E161" s="6" t="s">
        <v>101</v>
      </c>
      <c r="F161" s="6">
        <v>114.6</v>
      </c>
      <c r="G161" s="6"/>
      <c r="H161" s="17"/>
      <c r="I161" s="17"/>
    </row>
    <row r="162" spans="2:9" x14ac:dyDescent="0.25">
      <c r="B162" s="7"/>
      <c r="C162" s="18" t="s">
        <v>155</v>
      </c>
      <c r="D162" s="18"/>
      <c r="E162" s="6" t="s">
        <v>76</v>
      </c>
      <c r="F162" s="6">
        <v>0.15620000000000001</v>
      </c>
      <c r="G162" s="6"/>
      <c r="H162" s="17"/>
      <c r="I162" s="17"/>
    </row>
    <row r="163" spans="2:9" x14ac:dyDescent="0.25">
      <c r="B163" s="7"/>
      <c r="C163" s="18" t="s">
        <v>156</v>
      </c>
      <c r="D163" s="18"/>
      <c r="E163" s="6" t="s">
        <v>76</v>
      </c>
      <c r="F163" s="6">
        <v>0.12920000000000001</v>
      </c>
      <c r="G163" s="6"/>
      <c r="H163" s="17"/>
      <c r="I163" s="17"/>
    </row>
    <row r="164" spans="2:9" x14ac:dyDescent="0.25">
      <c r="B164" s="7"/>
      <c r="C164" s="18" t="s">
        <v>157</v>
      </c>
      <c r="D164" s="18"/>
      <c r="E164" s="6" t="s">
        <v>76</v>
      </c>
      <c r="F164" s="6">
        <v>1.881</v>
      </c>
      <c r="G164" s="6"/>
      <c r="H164" s="17"/>
      <c r="I164" s="17"/>
    </row>
    <row r="165" spans="2:9" x14ac:dyDescent="0.25">
      <c r="B165" s="7"/>
      <c r="C165" s="18"/>
      <c r="D165" s="18"/>
      <c r="E165" s="6"/>
      <c r="F165" s="6"/>
      <c r="G165" s="6"/>
      <c r="H165" s="17"/>
      <c r="I165" s="17"/>
    </row>
    <row r="166" spans="2:9" x14ac:dyDescent="0.25">
      <c r="B166" s="7"/>
      <c r="C166" s="15"/>
      <c r="D166" s="15"/>
      <c r="E166" s="15"/>
      <c r="F166" s="20"/>
      <c r="G166" s="6"/>
      <c r="H166" s="9"/>
      <c r="I166" s="9"/>
    </row>
  </sheetData>
  <mergeCells count="7">
    <mergeCell ref="B92:I92"/>
    <mergeCell ref="B66:I66"/>
    <mergeCell ref="B108:I108"/>
    <mergeCell ref="B99:B101"/>
    <mergeCell ref="B102:B104"/>
    <mergeCell ref="B105:B106"/>
    <mergeCell ref="B98:I9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2019-12-24T10:38:14Z</dcterms:modified>
</cp:coreProperties>
</file>