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11460"/>
  </bookViews>
  <sheets>
    <sheet name="склад щиты дуб " sheetId="1" r:id="rId1"/>
  </sheets>
  <calcPr calcId="145621" iterateDelta="1E-4"/>
</workbook>
</file>

<file path=xl/calcChain.xml><?xml version="1.0" encoding="utf-8"?>
<calcChain xmlns="http://schemas.openxmlformats.org/spreadsheetml/2006/main">
  <c r="J146" i="1" l="1"/>
  <c r="K146" i="1" s="1"/>
  <c r="I146" i="1"/>
  <c r="J145" i="1"/>
  <c r="K145" i="1" s="1"/>
  <c r="I145" i="1"/>
  <c r="F145" i="1"/>
  <c r="J144" i="1"/>
  <c r="K144" i="1" s="1"/>
  <c r="I144" i="1"/>
  <c r="G144" i="1"/>
  <c r="J143" i="1"/>
  <c r="K143" i="1" s="1"/>
  <c r="I143" i="1"/>
  <c r="G143" i="1"/>
  <c r="J142" i="1"/>
  <c r="K142" i="1" s="1"/>
  <c r="I142" i="1"/>
  <c r="G142" i="1"/>
  <c r="J141" i="1"/>
  <c r="K141" i="1" s="1"/>
  <c r="I141" i="1"/>
  <c r="G141" i="1"/>
  <c r="J140" i="1"/>
  <c r="K140" i="1" s="1"/>
  <c r="I140" i="1"/>
  <c r="J139" i="1"/>
  <c r="K139" i="1" s="1"/>
  <c r="I139" i="1"/>
  <c r="F139" i="1"/>
  <c r="J138" i="1"/>
  <c r="K138" i="1" s="1"/>
  <c r="I138" i="1"/>
  <c r="J137" i="1"/>
  <c r="K137" i="1" s="1"/>
  <c r="I137" i="1"/>
  <c r="J136" i="1"/>
  <c r="K136" i="1" s="1"/>
  <c r="I136" i="1"/>
  <c r="J135" i="1"/>
  <c r="K135" i="1" s="1"/>
  <c r="I135" i="1"/>
  <c r="G135" i="1"/>
  <c r="J134" i="1"/>
  <c r="K134" i="1" s="1"/>
  <c r="I134" i="1"/>
  <c r="G134" i="1"/>
  <c r="J133" i="1"/>
  <c r="K133" i="1" s="1"/>
  <c r="I133" i="1"/>
  <c r="F133" i="1"/>
  <c r="J132" i="1"/>
  <c r="K132" i="1" s="1"/>
  <c r="I132" i="1"/>
  <c r="F132" i="1"/>
  <c r="G132" i="1" s="1"/>
  <c r="J131" i="1"/>
  <c r="K131" i="1" s="1"/>
  <c r="I131" i="1"/>
  <c r="J130" i="1"/>
  <c r="K130" i="1" s="1"/>
  <c r="I130" i="1"/>
  <c r="F130" i="1"/>
  <c r="G130" i="1" s="1"/>
  <c r="J129" i="1"/>
  <c r="K129" i="1" s="1"/>
  <c r="I129" i="1"/>
  <c r="J128" i="1"/>
  <c r="K128" i="1" s="1"/>
  <c r="I128" i="1"/>
  <c r="J127" i="1"/>
  <c r="K127" i="1" s="1"/>
  <c r="I127" i="1"/>
  <c r="G127" i="1"/>
  <c r="J126" i="1"/>
  <c r="K126" i="1" s="1"/>
  <c r="I126" i="1"/>
  <c r="J125" i="1"/>
  <c r="K125" i="1" s="1"/>
  <c r="I125" i="1"/>
  <c r="G125" i="1"/>
  <c r="J124" i="1"/>
  <c r="K124" i="1" s="1"/>
  <c r="I124" i="1"/>
  <c r="F124" i="1"/>
  <c r="G124" i="1" s="1"/>
  <c r="J123" i="1"/>
  <c r="K123" i="1" s="1"/>
  <c r="I123" i="1"/>
  <c r="J122" i="1"/>
  <c r="K122" i="1" s="1"/>
  <c r="I122" i="1"/>
  <c r="F122" i="1"/>
  <c r="J121" i="1"/>
  <c r="K121" i="1" s="1"/>
  <c r="I121" i="1"/>
  <c r="G121" i="1"/>
  <c r="J120" i="1"/>
  <c r="K120" i="1" s="1"/>
  <c r="I120" i="1"/>
  <c r="G120" i="1"/>
  <c r="J119" i="1"/>
  <c r="K119" i="1" s="1"/>
  <c r="I119" i="1"/>
  <c r="F119" i="1"/>
  <c r="J118" i="1"/>
  <c r="K118" i="1" s="1"/>
  <c r="I118" i="1"/>
  <c r="J117" i="1"/>
  <c r="K117" i="1" s="1"/>
  <c r="I117" i="1"/>
  <c r="G117" i="1"/>
  <c r="J116" i="1"/>
  <c r="K116" i="1" s="1"/>
  <c r="I116" i="1"/>
  <c r="G116" i="1"/>
  <c r="J115" i="1"/>
  <c r="K115" i="1" s="1"/>
  <c r="I115" i="1"/>
  <c r="G115" i="1"/>
  <c r="J114" i="1"/>
  <c r="K114" i="1" s="1"/>
  <c r="I114" i="1"/>
  <c r="J113" i="1"/>
  <c r="K113" i="1" s="1"/>
  <c r="I113" i="1"/>
  <c r="J112" i="1"/>
  <c r="K112" i="1" s="1"/>
  <c r="I112" i="1"/>
  <c r="F112" i="1"/>
  <c r="J111" i="1"/>
  <c r="K111" i="1" s="1"/>
  <c r="I111" i="1"/>
  <c r="F111" i="1"/>
  <c r="J110" i="1"/>
  <c r="K110" i="1" s="1"/>
  <c r="I110" i="1"/>
  <c r="F110" i="1"/>
  <c r="J109" i="1"/>
  <c r="K109" i="1" s="1"/>
  <c r="I109" i="1"/>
  <c r="F109" i="1"/>
  <c r="J108" i="1"/>
  <c r="K108" i="1" s="1"/>
  <c r="I108" i="1"/>
  <c r="J107" i="1"/>
  <c r="K107" i="1" s="1"/>
  <c r="I107" i="1"/>
  <c r="F107" i="1"/>
  <c r="J106" i="1"/>
  <c r="K106" i="1" s="1"/>
  <c r="I106" i="1"/>
  <c r="F106" i="1"/>
  <c r="J105" i="1"/>
  <c r="K105" i="1" s="1"/>
  <c r="I105" i="1"/>
  <c r="J104" i="1"/>
  <c r="K104" i="1" s="1"/>
  <c r="I104" i="1"/>
  <c r="F104" i="1"/>
  <c r="J103" i="1"/>
  <c r="K103" i="1" s="1"/>
  <c r="I103" i="1"/>
  <c r="J102" i="1"/>
  <c r="K102" i="1" s="1"/>
  <c r="I102" i="1"/>
  <c r="G102" i="1"/>
  <c r="J101" i="1"/>
  <c r="K101" i="1" s="1"/>
  <c r="I101" i="1"/>
  <c r="J100" i="1"/>
  <c r="K100" i="1" s="1"/>
  <c r="I100" i="1"/>
  <c r="G100" i="1"/>
  <c r="J99" i="1"/>
  <c r="K99" i="1" s="1"/>
  <c r="I99" i="1"/>
  <c r="J98" i="1"/>
  <c r="K98" i="1" s="1"/>
  <c r="I98" i="1"/>
  <c r="G98" i="1"/>
  <c r="J97" i="1"/>
  <c r="K97" i="1" s="1"/>
  <c r="I97" i="1"/>
  <c r="G97" i="1"/>
  <c r="J96" i="1"/>
  <c r="K96" i="1" s="1"/>
  <c r="I96" i="1"/>
  <c r="G96" i="1"/>
  <c r="J95" i="1"/>
  <c r="K95" i="1" s="1"/>
  <c r="I95" i="1"/>
  <c r="G95" i="1"/>
  <c r="J94" i="1"/>
  <c r="K94" i="1" s="1"/>
  <c r="I94" i="1"/>
  <c r="G94" i="1"/>
  <c r="J93" i="1"/>
  <c r="K93" i="1" s="1"/>
  <c r="I93" i="1"/>
  <c r="G93" i="1"/>
  <c r="J92" i="1"/>
  <c r="K92" i="1" s="1"/>
  <c r="I92" i="1"/>
  <c r="G92" i="1"/>
  <c r="J91" i="1"/>
  <c r="K91" i="1" s="1"/>
  <c r="I91" i="1"/>
  <c r="F91" i="1"/>
  <c r="J90" i="1"/>
  <c r="K90" i="1" s="1"/>
  <c r="I90" i="1"/>
  <c r="F90" i="1"/>
  <c r="J89" i="1"/>
  <c r="K89" i="1" s="1"/>
  <c r="I89" i="1"/>
  <c r="G89" i="1"/>
  <c r="J88" i="1"/>
  <c r="K88" i="1" s="1"/>
  <c r="I88" i="1"/>
  <c r="F88" i="1"/>
  <c r="G88" i="1" s="1"/>
  <c r="J87" i="1"/>
  <c r="K87" i="1" s="1"/>
  <c r="I87" i="1"/>
  <c r="G87" i="1"/>
  <c r="J86" i="1"/>
  <c r="K86" i="1" s="1"/>
  <c r="I86" i="1"/>
  <c r="G86" i="1"/>
  <c r="J85" i="1"/>
  <c r="K85" i="1" s="1"/>
  <c r="I85" i="1"/>
  <c r="G85" i="1"/>
  <c r="J84" i="1"/>
  <c r="K84" i="1" s="1"/>
  <c r="I84" i="1"/>
  <c r="F84" i="1"/>
  <c r="J83" i="1"/>
  <c r="K83" i="1" s="1"/>
  <c r="I83" i="1"/>
  <c r="G83" i="1"/>
  <c r="J82" i="1"/>
  <c r="K82" i="1" s="1"/>
  <c r="I82" i="1"/>
  <c r="G82" i="1"/>
  <c r="J81" i="1"/>
  <c r="K81" i="1" s="1"/>
  <c r="I81" i="1"/>
  <c r="F81" i="1"/>
  <c r="J80" i="1"/>
  <c r="K80" i="1" s="1"/>
  <c r="I80" i="1"/>
  <c r="G80" i="1"/>
  <c r="J79" i="1"/>
  <c r="K79" i="1" s="1"/>
  <c r="I79" i="1"/>
  <c r="F79" i="1"/>
  <c r="J78" i="1"/>
  <c r="K78" i="1" s="1"/>
  <c r="I78" i="1"/>
  <c r="F78" i="1"/>
  <c r="G78" i="1" s="1"/>
  <c r="J77" i="1"/>
  <c r="K77" i="1" s="1"/>
  <c r="I77" i="1"/>
  <c r="G77" i="1"/>
  <c r="J76" i="1"/>
  <c r="K76" i="1" s="1"/>
  <c r="I76" i="1"/>
  <c r="G76" i="1"/>
  <c r="J75" i="1"/>
  <c r="K75" i="1" s="1"/>
  <c r="I75" i="1"/>
  <c r="G75" i="1"/>
  <c r="J74" i="1"/>
  <c r="K74" i="1" s="1"/>
  <c r="I74" i="1"/>
  <c r="G74" i="1"/>
  <c r="J73" i="1"/>
  <c r="K73" i="1" s="1"/>
  <c r="I73" i="1"/>
  <c r="J72" i="1"/>
  <c r="K72" i="1" s="1"/>
  <c r="I72" i="1"/>
  <c r="G72" i="1"/>
  <c r="J71" i="1"/>
  <c r="K71" i="1" s="1"/>
  <c r="I71" i="1"/>
  <c r="G71" i="1"/>
  <c r="J70" i="1"/>
  <c r="K70" i="1" s="1"/>
  <c r="I70" i="1"/>
  <c r="G70" i="1"/>
  <c r="J69" i="1"/>
  <c r="K69" i="1" s="1"/>
  <c r="I69" i="1"/>
  <c r="G69" i="1"/>
  <c r="J68" i="1"/>
  <c r="K68" i="1" s="1"/>
  <c r="I68" i="1"/>
  <c r="F68" i="1"/>
  <c r="J67" i="1"/>
  <c r="K67" i="1" s="1"/>
  <c r="I67" i="1"/>
  <c r="G67" i="1"/>
  <c r="J66" i="1"/>
  <c r="K66" i="1" s="1"/>
  <c r="I66" i="1"/>
  <c r="G66" i="1"/>
  <c r="J65" i="1"/>
  <c r="K65" i="1" s="1"/>
  <c r="I65" i="1"/>
  <c r="G65" i="1"/>
  <c r="J64" i="1"/>
  <c r="K64" i="1" s="1"/>
  <c r="I64" i="1"/>
  <c r="G64" i="1"/>
  <c r="J63" i="1"/>
  <c r="K63" i="1" s="1"/>
  <c r="I63" i="1"/>
  <c r="G63" i="1"/>
  <c r="J62" i="1"/>
  <c r="K62" i="1" s="1"/>
  <c r="I62" i="1"/>
  <c r="F62" i="1"/>
  <c r="J61" i="1"/>
  <c r="K61" i="1" s="1"/>
  <c r="I61" i="1"/>
  <c r="G61" i="1"/>
  <c r="J60" i="1"/>
  <c r="K60" i="1" s="1"/>
  <c r="I60" i="1"/>
  <c r="F60" i="1"/>
  <c r="J59" i="1"/>
  <c r="K59" i="1" s="1"/>
  <c r="I59" i="1"/>
  <c r="G59" i="1"/>
  <c r="J58" i="1"/>
  <c r="K58" i="1" s="1"/>
  <c r="I58" i="1"/>
  <c r="G58" i="1"/>
  <c r="J57" i="1"/>
  <c r="K57" i="1" s="1"/>
  <c r="I57" i="1"/>
  <c r="G57" i="1"/>
  <c r="J56" i="1"/>
  <c r="K56" i="1" s="1"/>
  <c r="I56" i="1"/>
  <c r="F56" i="1"/>
  <c r="J55" i="1"/>
  <c r="K55" i="1" s="1"/>
  <c r="I55" i="1"/>
  <c r="G55" i="1"/>
  <c r="J54" i="1"/>
  <c r="K54" i="1" s="1"/>
  <c r="I54" i="1"/>
  <c r="F54" i="1"/>
  <c r="J53" i="1"/>
  <c r="K53" i="1" s="1"/>
  <c r="I53" i="1"/>
  <c r="G53" i="1"/>
  <c r="J52" i="1"/>
  <c r="K52" i="1" s="1"/>
  <c r="I52" i="1"/>
  <c r="G52" i="1"/>
  <c r="J51" i="1"/>
  <c r="K51" i="1" s="1"/>
  <c r="I51" i="1"/>
  <c r="G51" i="1"/>
  <c r="J50" i="1"/>
  <c r="K50" i="1" s="1"/>
  <c r="I50" i="1"/>
  <c r="G50" i="1"/>
  <c r="J49" i="1"/>
  <c r="K49" i="1" s="1"/>
  <c r="I49" i="1"/>
  <c r="F49" i="1"/>
  <c r="G49" i="1" s="1"/>
  <c r="J48" i="1"/>
  <c r="K48" i="1" s="1"/>
  <c r="I48" i="1"/>
  <c r="J47" i="1"/>
  <c r="K47" i="1" s="1"/>
  <c r="I47" i="1"/>
  <c r="J46" i="1"/>
  <c r="K46" i="1" s="1"/>
  <c r="I46" i="1"/>
  <c r="G46" i="1"/>
  <c r="J45" i="1"/>
  <c r="K45" i="1" s="1"/>
  <c r="I45" i="1"/>
  <c r="G45" i="1"/>
  <c r="J44" i="1"/>
  <c r="K44" i="1" s="1"/>
  <c r="I44" i="1"/>
  <c r="F44" i="1"/>
  <c r="J43" i="1"/>
  <c r="K43" i="1" s="1"/>
  <c r="I43" i="1"/>
  <c r="G43" i="1"/>
  <c r="J42" i="1"/>
  <c r="K42" i="1" s="1"/>
  <c r="I42" i="1"/>
  <c r="G42" i="1"/>
  <c r="J41" i="1"/>
  <c r="K41" i="1" s="1"/>
  <c r="I41" i="1"/>
  <c r="G41" i="1"/>
  <c r="J40" i="1"/>
  <c r="K40" i="1" s="1"/>
  <c r="I40" i="1"/>
  <c r="G40" i="1"/>
  <c r="J39" i="1"/>
  <c r="K39" i="1" s="1"/>
  <c r="I39" i="1"/>
  <c r="G39" i="1"/>
  <c r="J38" i="1"/>
  <c r="K38" i="1" s="1"/>
  <c r="I38" i="1"/>
  <c r="G38" i="1"/>
  <c r="J37" i="1"/>
  <c r="K37" i="1" s="1"/>
  <c r="I37" i="1"/>
  <c r="G37" i="1"/>
  <c r="J36" i="1"/>
  <c r="K36" i="1" s="1"/>
  <c r="I36" i="1"/>
  <c r="G36" i="1"/>
  <c r="J35" i="1"/>
  <c r="K35" i="1" s="1"/>
  <c r="I35" i="1"/>
  <c r="G35" i="1"/>
  <c r="J34" i="1"/>
  <c r="K34" i="1" s="1"/>
  <c r="I34" i="1"/>
  <c r="G34" i="1"/>
  <c r="J33" i="1"/>
  <c r="K33" i="1" s="1"/>
  <c r="I33" i="1"/>
  <c r="F33" i="1"/>
  <c r="G33" i="1" s="1"/>
  <c r="J32" i="1"/>
  <c r="K32" i="1" s="1"/>
  <c r="I32" i="1"/>
  <c r="F32" i="1"/>
  <c r="J31" i="1"/>
  <c r="K31" i="1" s="1"/>
  <c r="I31" i="1"/>
  <c r="F31" i="1"/>
  <c r="G31" i="1" s="1"/>
  <c r="J30" i="1"/>
  <c r="K30" i="1" s="1"/>
  <c r="I30" i="1"/>
  <c r="F30" i="1"/>
  <c r="J29" i="1"/>
  <c r="K29" i="1" s="1"/>
  <c r="I29" i="1"/>
  <c r="F29" i="1"/>
  <c r="G29" i="1" s="1"/>
  <c r="J28" i="1"/>
  <c r="K28" i="1" s="1"/>
  <c r="I28" i="1"/>
  <c r="F28" i="1"/>
  <c r="J27" i="1"/>
  <c r="K27" i="1" s="1"/>
  <c r="I27" i="1"/>
  <c r="G27" i="1"/>
  <c r="J26" i="1"/>
  <c r="K26" i="1" s="1"/>
  <c r="I26" i="1"/>
  <c r="F26" i="1"/>
  <c r="G26" i="1" s="1"/>
  <c r="J25" i="1"/>
  <c r="K25" i="1" s="1"/>
  <c r="I25" i="1"/>
  <c r="G25" i="1"/>
  <c r="J24" i="1"/>
  <c r="K24" i="1" s="1"/>
  <c r="I24" i="1"/>
  <c r="G24" i="1"/>
  <c r="J23" i="1"/>
  <c r="K23" i="1" s="1"/>
  <c r="I23" i="1"/>
  <c r="G23" i="1"/>
  <c r="J22" i="1"/>
  <c r="K22" i="1" s="1"/>
  <c r="I22" i="1"/>
  <c r="J21" i="1"/>
  <c r="K21" i="1" s="1"/>
  <c r="I21" i="1"/>
  <c r="F21" i="1"/>
  <c r="J20" i="1"/>
  <c r="K20" i="1" s="1"/>
  <c r="I20" i="1"/>
  <c r="F20" i="1"/>
  <c r="J19" i="1"/>
  <c r="K19" i="1" s="1"/>
  <c r="I19" i="1"/>
  <c r="F19" i="1"/>
  <c r="J18" i="1"/>
  <c r="K18" i="1" s="1"/>
  <c r="I18" i="1"/>
  <c r="J17" i="1"/>
  <c r="K17" i="1" s="1"/>
  <c r="I17" i="1"/>
  <c r="J16" i="1"/>
  <c r="K16" i="1" s="1"/>
  <c r="I16" i="1"/>
  <c r="F16" i="1"/>
  <c r="J15" i="1"/>
  <c r="K15" i="1" s="1"/>
  <c r="I15" i="1"/>
  <c r="F15" i="1"/>
  <c r="J14" i="1"/>
  <c r="K14" i="1" s="1"/>
  <c r="I14" i="1"/>
  <c r="J13" i="1"/>
  <c r="K13" i="1" s="1"/>
  <c r="I13" i="1"/>
  <c r="J12" i="1"/>
  <c r="K12" i="1" s="1"/>
  <c r="I12" i="1"/>
  <c r="J11" i="1"/>
  <c r="K11" i="1" s="1"/>
  <c r="I11" i="1"/>
  <c r="J10" i="1"/>
  <c r="K10" i="1" s="1"/>
  <c r="I10" i="1"/>
  <c r="G10" i="1"/>
  <c r="J9" i="1"/>
  <c r="K9" i="1" s="1"/>
  <c r="I9" i="1"/>
  <c r="G9" i="1"/>
  <c r="J8" i="1"/>
  <c r="K8" i="1" s="1"/>
  <c r="I8" i="1"/>
  <c r="J7" i="1"/>
  <c r="K7" i="1" s="1"/>
  <c r="I7" i="1"/>
  <c r="G7" i="1"/>
  <c r="J6" i="1"/>
  <c r="K6" i="1" s="1"/>
  <c r="I6" i="1"/>
  <c r="F6" i="1"/>
  <c r="G13" i="1" l="1"/>
  <c r="G17" i="1"/>
  <c r="G21" i="1"/>
  <c r="G22" i="1"/>
  <c r="G79" i="1"/>
  <c r="G84" i="1"/>
  <c r="G101" i="1"/>
  <c r="G114" i="1"/>
  <c r="G118" i="1"/>
  <c r="G119" i="1"/>
  <c r="G122" i="1"/>
  <c r="G126" i="1"/>
  <c r="G131" i="1"/>
  <c r="G6" i="1"/>
  <c r="G14" i="1"/>
  <c r="G18" i="1"/>
  <c r="G47" i="1"/>
  <c r="G73" i="1"/>
  <c r="G90" i="1"/>
  <c r="G91" i="1"/>
  <c r="G103" i="1"/>
  <c r="G145" i="1"/>
  <c r="G11" i="1"/>
  <c r="G15" i="1"/>
  <c r="G19" i="1"/>
  <c r="G44" i="1"/>
  <c r="G60" i="1"/>
  <c r="G62" i="1"/>
  <c r="G106" i="1"/>
  <c r="G107" i="1"/>
  <c r="G133" i="1"/>
  <c r="G136" i="1"/>
  <c r="G137" i="1"/>
  <c r="G139" i="1"/>
  <c r="G140" i="1"/>
  <c r="G8" i="1"/>
  <c r="G12" i="1"/>
  <c r="G16" i="1"/>
  <c r="G20" i="1"/>
  <c r="G30" i="1"/>
  <c r="G54" i="1"/>
  <c r="G56" i="1"/>
  <c r="G81" i="1"/>
  <c r="G110" i="1"/>
  <c r="G111" i="1"/>
  <c r="G104" i="1"/>
  <c r="G108" i="1"/>
  <c r="G112" i="1"/>
  <c r="G128" i="1"/>
  <c r="G146" i="1"/>
  <c r="G28" i="1"/>
  <c r="G32" i="1"/>
  <c r="G48" i="1"/>
  <c r="G68" i="1"/>
  <c r="G99" i="1"/>
  <c r="G105" i="1"/>
  <c r="G109" i="1"/>
  <c r="G113" i="1"/>
  <c r="G123" i="1"/>
  <c r="G129" i="1"/>
  <c r="G138" i="1"/>
  <c r="G147" i="1" l="1"/>
</calcChain>
</file>

<file path=xl/sharedStrings.xml><?xml version="1.0" encoding="utf-8"?>
<sst xmlns="http://schemas.openxmlformats.org/spreadsheetml/2006/main" count="305" uniqueCount="29">
  <si>
    <t>г.Сходня ( За Химками, 10 км от МКАД), ул.Некрасова, д.2 (территория завода "Сходня Мебель")</t>
  </si>
  <si>
    <t>Порода: Дуб Кавказ</t>
  </si>
  <si>
    <t>Сорт Экстра (односторонняя)– лицевая сторона бездефектная, на нижней пласти допускаются сучки до 10-15 мм, цветовая неоднородность. Распил на щитах смешанный
Сорт ВС - сторона В: сильные цветовые перепады, заболонь, маленькие сучки. сторона С: сильные цветовые перепады, заболонь, сучки диаметром до 2см
Сорт АС - сторона А: лицевая сторона бездефектная
сторона С: сильные цветовые перепады, заболонь, сучки диаметром до 2см
Сорт ВВ : сильные цветовые перепады и сучки   с 2х сторон</t>
  </si>
  <si>
    <t>м</t>
  </si>
  <si>
    <t>Тип</t>
  </si>
  <si>
    <t>Длина</t>
  </si>
  <si>
    <t>Ширина</t>
  </si>
  <si>
    <t>Толщина</t>
  </si>
  <si>
    <t>Кол-во</t>
  </si>
  <si>
    <t>м3</t>
  </si>
  <si>
    <t>Цена за м3</t>
  </si>
  <si>
    <t>Цена за м2</t>
  </si>
  <si>
    <t>Цена 
за 1 шт</t>
  </si>
  <si>
    <t>Безналичный
расчет</t>
  </si>
  <si>
    <t>Дуб</t>
  </si>
  <si>
    <t>Цельноламельные Экстра</t>
  </si>
  <si>
    <t>Цельноламельные АВ 
(цветовая неоднородность, без сучков)</t>
  </si>
  <si>
    <t>Цельноламельные сорт АС</t>
  </si>
  <si>
    <t>Сращенный Экстра</t>
  </si>
  <si>
    <t>Сращенный Экстра (ламель 22-28мм)</t>
  </si>
  <si>
    <t>Сращенный Экстра (тетива)</t>
  </si>
  <si>
    <t>Сорт Экстра – лицевая сторона бездефектная, на нижней пласти допускаются сучки до 10-15 мм, цветовая неоднородность.</t>
  </si>
  <si>
    <t>Влажность древесины  8%+/-2%</t>
  </si>
  <si>
    <t xml:space="preserve">Допуск по толщине   0мм                         </t>
  </si>
  <si>
    <t>Допуски по ширине  0+3мм</t>
  </si>
  <si>
    <t>Допуск по длине  0+5мм</t>
  </si>
  <si>
    <t>Ширина ламели  40-45 мм.</t>
  </si>
  <si>
    <t>Шлифование  зернистость  не  менее  Р-120</t>
  </si>
  <si>
    <t>Склеивание на гладкую фугу, клей  Kleiberit 303.2  категория нагрузки 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</si>
</sst>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b/>
      <sz val="12"/>
      <color rgb="FF000080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b/>
      <sz val="10"/>
      <color rgb="FF17365D"/>
      <name val="Arial"/>
    </font>
    <font>
      <sz val="10"/>
      <color rgb="FF000000"/>
      <name val="Arial"/>
    </font>
    <font>
      <b/>
      <sz val="10"/>
      <color rgb="FF073763"/>
      <name val="Arial"/>
    </font>
    <font>
      <b/>
      <sz val="10"/>
      <color rgb="FFFF0000"/>
      <name val="Arial"/>
    </font>
    <font>
      <b/>
      <sz val="10"/>
      <color rgb="FF1F3864"/>
      <name val="Arial"/>
    </font>
    <font>
      <sz val="10"/>
      <name val="Arial"/>
    </font>
    <font>
      <b/>
      <sz val="10"/>
      <color rgb="FF000000"/>
      <name val="Arial"/>
    </font>
    <font>
      <sz val="11"/>
      <color rgb="FF000000"/>
      <name val="Calibri"/>
    </font>
    <font>
      <b/>
      <sz val="10"/>
      <color rgb="FF17365D"/>
      <name val="Arial"/>
    </font>
    <font>
      <b/>
      <sz val="10"/>
      <color rgb="FF003366"/>
      <name val="Arial"/>
    </font>
    <font>
      <b/>
      <sz val="10"/>
      <color rgb="FF0066CC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0" fontId="3" fillId="2" borderId="1" xfId="0" applyFont="1" applyFill="1" applyBorder="1" applyAlignment="1"/>
    <xf numFmtId="0" fontId="3" fillId="0" borderId="0" xfId="0" applyFont="1" applyAlignment="1">
      <alignment wrapText="1"/>
    </xf>
    <xf numFmtId="0" fontId="2" fillId="0" borderId="4" xfId="0" applyFont="1" applyBorder="1" applyAlignment="1"/>
    <xf numFmtId="0" fontId="2" fillId="0" borderId="6" xfId="0" applyFont="1" applyBorder="1" applyAlignment="1"/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 wrapText="1"/>
    </xf>
    <xf numFmtId="0" fontId="2" fillId="2" borderId="0" xfId="0" applyFont="1" applyFill="1" applyAlignment="1"/>
    <xf numFmtId="0" fontId="2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1" fillId="0" borderId="13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0" fillId="0" borderId="11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1" xfId="0" applyFont="1" applyFill="1" applyBorder="1" applyAlignment="1">
      <alignment horizontal="left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2" borderId="18" xfId="0" applyFont="1" applyFill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0" fillId="0" borderId="0" xfId="0" applyFont="1" applyAlignment="1"/>
    <xf numFmtId="0" fontId="4" fillId="0" borderId="5" xfId="0" applyFont="1" applyBorder="1"/>
    <xf numFmtId="0" fontId="3" fillId="0" borderId="0" xfId="0" applyFont="1" applyAlignment="1">
      <alignment wrapText="1"/>
    </xf>
  </cellXfs>
  <cellStyles count="1">
    <cellStyle name="Обычный" xfId="0" builtinId="0"/>
  </cellStyles>
  <dxfs count="9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3">
    <tableStyle name="склад щиты дуб -style" pivot="0" count="3">
      <tableStyleElement type="headerRow" dxfId="8"/>
      <tableStyleElement type="firstRowStripe" dxfId="7"/>
      <tableStyleElement type="secondRowStripe" dxfId="6"/>
    </tableStyle>
    <tableStyle name="склад щиты дуб -style 2" pivot="0" count="3">
      <tableStyleElement type="headerRow" dxfId="5"/>
      <tableStyleElement type="firstRowStripe" dxfId="4"/>
      <tableStyleElement type="secondRowStripe" dxfId="3"/>
    </tableStyle>
    <tableStyle name="склад щиты дуб -style 3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75" name="Text Box 15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73" name="Text Box 14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72" name="Text Box 14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70" name="Text Box 14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69" name="Text Box 14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19050</xdr:colOff>
      <xdr:row>6</xdr:row>
      <xdr:rowOff>133350</xdr:rowOff>
    </xdr:from>
    <xdr:to>
      <xdr:col>27</xdr:col>
      <xdr:colOff>0</xdr:colOff>
      <xdr:row>9</xdr:row>
      <xdr:rowOff>114300</xdr:rowOff>
    </xdr:to>
    <xdr:sp macro="" textlink="">
      <xdr:nvSpPr>
        <xdr:cNvPr id="1168" name="Text Box 144" hidden="1"/>
        <xdr:cNvSpPr txBox="1">
          <a:spLocks noChangeArrowheads="1"/>
        </xdr:cNvSpPr>
      </xdr:nvSpPr>
      <xdr:spPr bwMode="auto">
        <a:xfrm>
          <a:off x="14801850" y="2600325"/>
          <a:ext cx="14097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67" name="Text Box 14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66" name="Text Box 14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65" name="Text Box 14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19050</xdr:colOff>
      <xdr:row>6</xdr:row>
      <xdr:rowOff>133350</xdr:rowOff>
    </xdr:from>
    <xdr:to>
      <xdr:col>27</xdr:col>
      <xdr:colOff>0</xdr:colOff>
      <xdr:row>9</xdr:row>
      <xdr:rowOff>114300</xdr:rowOff>
    </xdr:to>
    <xdr:sp macro="" textlink="">
      <xdr:nvSpPr>
        <xdr:cNvPr id="1164" name="Text Box 140" hidden="1"/>
        <xdr:cNvSpPr txBox="1">
          <a:spLocks noChangeArrowheads="1"/>
        </xdr:cNvSpPr>
      </xdr:nvSpPr>
      <xdr:spPr bwMode="auto">
        <a:xfrm>
          <a:off x="14801850" y="2600325"/>
          <a:ext cx="14097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63" name="Text Box 13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62" name="Text Box 13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60" name="Text Box 13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9" name="Text Box 13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8" name="Text Box 13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7" name="Text Box 13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6" name="Text Box 13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5" name="Text Box 13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4" name="Text Box 13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3" name="Text Box 12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2" name="Text Box 12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1" name="Text Box 12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50" name="Text Box 12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49" name="Text Box 12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47" name="Text Box 12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46" name="Text Box 12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45" name="Text Box 12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44" name="Text Box 12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43" name="Text Box 11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42" name="Text Box 11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41" name="Text Box 11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40" name="Text Box 11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10</xdr:row>
      <xdr:rowOff>114300</xdr:rowOff>
    </xdr:to>
    <xdr:sp macro="" textlink="">
      <xdr:nvSpPr>
        <xdr:cNvPr id="1139" name="Text Box 115" hidden="1"/>
        <xdr:cNvSpPr txBox="1">
          <a:spLocks noChangeArrowheads="1"/>
        </xdr:cNvSpPr>
      </xdr:nvSpPr>
      <xdr:spPr bwMode="auto">
        <a:xfrm>
          <a:off x="17402175" y="2600325"/>
          <a:ext cx="1905000" cy="62865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38" name="Text Box 11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37" name="Text Box 11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36" name="Text Box 11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35" name="Text Box 11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33" name="Text Box 10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400050</xdr:colOff>
      <xdr:row>6</xdr:row>
      <xdr:rowOff>133350</xdr:rowOff>
    </xdr:from>
    <xdr:to>
      <xdr:col>27</xdr:col>
      <xdr:colOff>342900</xdr:colOff>
      <xdr:row>9</xdr:row>
      <xdr:rowOff>114300</xdr:rowOff>
    </xdr:to>
    <xdr:sp macro="" textlink="">
      <xdr:nvSpPr>
        <xdr:cNvPr id="1132" name="Text Box 108" hidden="1"/>
        <xdr:cNvSpPr txBox="1">
          <a:spLocks noChangeArrowheads="1"/>
        </xdr:cNvSpPr>
      </xdr:nvSpPr>
      <xdr:spPr bwMode="auto">
        <a:xfrm>
          <a:off x="15182850" y="2600325"/>
          <a:ext cx="13716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31" name="Text Box 10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30" name="Text Box 10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29" name="Text Box 10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28" name="Text Box 10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27" name="Text Box 10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400050</xdr:colOff>
      <xdr:row>6</xdr:row>
      <xdr:rowOff>133350</xdr:rowOff>
    </xdr:from>
    <xdr:to>
      <xdr:col>27</xdr:col>
      <xdr:colOff>342900</xdr:colOff>
      <xdr:row>9</xdr:row>
      <xdr:rowOff>114300</xdr:rowOff>
    </xdr:to>
    <xdr:sp macro="" textlink="">
      <xdr:nvSpPr>
        <xdr:cNvPr id="1126" name="Text Box 102" hidden="1"/>
        <xdr:cNvSpPr txBox="1">
          <a:spLocks noChangeArrowheads="1"/>
        </xdr:cNvSpPr>
      </xdr:nvSpPr>
      <xdr:spPr bwMode="auto">
        <a:xfrm>
          <a:off x="15182850" y="2600325"/>
          <a:ext cx="13716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400050</xdr:colOff>
      <xdr:row>6</xdr:row>
      <xdr:rowOff>133350</xdr:rowOff>
    </xdr:from>
    <xdr:to>
      <xdr:col>27</xdr:col>
      <xdr:colOff>342900</xdr:colOff>
      <xdr:row>9</xdr:row>
      <xdr:rowOff>114300</xdr:rowOff>
    </xdr:to>
    <xdr:sp macro="" textlink="">
      <xdr:nvSpPr>
        <xdr:cNvPr id="1125" name="Text Box 101" hidden="1"/>
        <xdr:cNvSpPr txBox="1">
          <a:spLocks noChangeArrowheads="1"/>
        </xdr:cNvSpPr>
      </xdr:nvSpPr>
      <xdr:spPr bwMode="auto">
        <a:xfrm>
          <a:off x="15182850" y="2600325"/>
          <a:ext cx="13716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400050</xdr:colOff>
      <xdr:row>6</xdr:row>
      <xdr:rowOff>133350</xdr:rowOff>
    </xdr:from>
    <xdr:to>
      <xdr:col>27</xdr:col>
      <xdr:colOff>342900</xdr:colOff>
      <xdr:row>9</xdr:row>
      <xdr:rowOff>114300</xdr:rowOff>
    </xdr:to>
    <xdr:sp macro="" textlink="">
      <xdr:nvSpPr>
        <xdr:cNvPr id="1124" name="Text Box 100" hidden="1"/>
        <xdr:cNvSpPr txBox="1">
          <a:spLocks noChangeArrowheads="1"/>
        </xdr:cNvSpPr>
      </xdr:nvSpPr>
      <xdr:spPr bwMode="auto">
        <a:xfrm>
          <a:off x="15182850" y="2600325"/>
          <a:ext cx="13716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400050</xdr:colOff>
      <xdr:row>6</xdr:row>
      <xdr:rowOff>133350</xdr:rowOff>
    </xdr:from>
    <xdr:to>
      <xdr:col>27</xdr:col>
      <xdr:colOff>342900</xdr:colOff>
      <xdr:row>9</xdr:row>
      <xdr:rowOff>114300</xdr:rowOff>
    </xdr:to>
    <xdr:sp macro="" textlink="">
      <xdr:nvSpPr>
        <xdr:cNvPr id="1123" name="Text Box 99" hidden="1"/>
        <xdr:cNvSpPr txBox="1">
          <a:spLocks noChangeArrowheads="1"/>
        </xdr:cNvSpPr>
      </xdr:nvSpPr>
      <xdr:spPr bwMode="auto">
        <a:xfrm>
          <a:off x="15182850" y="2600325"/>
          <a:ext cx="13716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400050</xdr:colOff>
      <xdr:row>6</xdr:row>
      <xdr:rowOff>133350</xdr:rowOff>
    </xdr:from>
    <xdr:to>
      <xdr:col>27</xdr:col>
      <xdr:colOff>342900</xdr:colOff>
      <xdr:row>9</xdr:row>
      <xdr:rowOff>114300</xdr:rowOff>
    </xdr:to>
    <xdr:sp macro="" textlink="">
      <xdr:nvSpPr>
        <xdr:cNvPr id="1122" name="Text Box 98" hidden="1"/>
        <xdr:cNvSpPr txBox="1">
          <a:spLocks noChangeArrowheads="1"/>
        </xdr:cNvSpPr>
      </xdr:nvSpPr>
      <xdr:spPr bwMode="auto">
        <a:xfrm>
          <a:off x="15182850" y="2600325"/>
          <a:ext cx="13716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400050</xdr:colOff>
      <xdr:row>6</xdr:row>
      <xdr:rowOff>133350</xdr:rowOff>
    </xdr:from>
    <xdr:to>
      <xdr:col>27</xdr:col>
      <xdr:colOff>342900</xdr:colOff>
      <xdr:row>9</xdr:row>
      <xdr:rowOff>114300</xdr:rowOff>
    </xdr:to>
    <xdr:sp macro="" textlink="">
      <xdr:nvSpPr>
        <xdr:cNvPr id="1121" name="Text Box 97" hidden="1"/>
        <xdr:cNvSpPr txBox="1">
          <a:spLocks noChangeArrowheads="1"/>
        </xdr:cNvSpPr>
      </xdr:nvSpPr>
      <xdr:spPr bwMode="auto">
        <a:xfrm>
          <a:off x="15182850" y="2600325"/>
          <a:ext cx="13716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400050</xdr:colOff>
      <xdr:row>6</xdr:row>
      <xdr:rowOff>133350</xdr:rowOff>
    </xdr:from>
    <xdr:to>
      <xdr:col>27</xdr:col>
      <xdr:colOff>342900</xdr:colOff>
      <xdr:row>13</xdr:row>
      <xdr:rowOff>114300</xdr:rowOff>
    </xdr:to>
    <xdr:sp macro="" textlink="">
      <xdr:nvSpPr>
        <xdr:cNvPr id="1120" name="Text Box 96" hidden="1"/>
        <xdr:cNvSpPr txBox="1">
          <a:spLocks noChangeArrowheads="1"/>
        </xdr:cNvSpPr>
      </xdr:nvSpPr>
      <xdr:spPr bwMode="auto">
        <a:xfrm>
          <a:off x="15182850" y="2600325"/>
          <a:ext cx="1371600" cy="11144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9" name="Text Box 9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8" name="Text Box 9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7" name="Text Box 9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6" name="Text Box 9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5" name="Text Box 9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4" name="Text Box 9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3" name="Text Box 8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2" name="Text Box 8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1" name="Text Box 8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10" name="Text Box 8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09" name="Text Box 8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08" name="Text Box 8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07" name="Text Box 8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06" name="Text Box 8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105" name="Text Box 81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04" name="Text Box 8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03" name="Text Box 7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02" name="Text Box 7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01" name="Text Box 7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100" name="Text Box 7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9" name="Text Box 7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8" name="Text Box 7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7" name="Text Box 7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6" name="Text Box 7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5" name="Text Box 7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4" name="Text Box 7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3" name="Text Box 6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2" name="Text Box 6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1" name="Text Box 6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90" name="Text Box 6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89" name="Text Box 6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88" name="Text Box 6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87" name="Text Box 6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86" name="Text Box 6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85" name="Text Box 6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84" name="Text Box 6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83" name="Text Box 5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82" name="Text Box 5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81" name="Text Box 5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79" name="Text Box 5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78" name="Text Box 5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76" name="Text Box 5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75" name="Text Box 5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74" name="Text Box 5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073" name="Text Box 49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72" name="Text Box 4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071" name="Text Box 47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70" name="Text Box 4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69" name="Text Box 4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68" name="Text Box 4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67" name="Text Box 4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66" name="Text Box 4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065" name="Text Box 41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64" name="Text Box 4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63" name="Text Box 39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062" name="Text Box 38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61" name="Text Box 3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060" name="Text Box 36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59" name="Text Box 3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058" name="Text Box 34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57" name="Text Box 3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56" name="Text Box 3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55" name="Text Box 3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54" name="Text Box 3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24</xdr:col>
      <xdr:colOff>400050</xdr:colOff>
      <xdr:row>6</xdr:row>
      <xdr:rowOff>133350</xdr:rowOff>
    </xdr:from>
    <xdr:to>
      <xdr:col>27</xdr:col>
      <xdr:colOff>342900</xdr:colOff>
      <xdr:row>9</xdr:row>
      <xdr:rowOff>114300</xdr:rowOff>
    </xdr:to>
    <xdr:sp macro="" textlink="">
      <xdr:nvSpPr>
        <xdr:cNvPr id="1053" name="Text Box 29" hidden="1"/>
        <xdr:cNvSpPr txBox="1">
          <a:spLocks noChangeArrowheads="1"/>
        </xdr:cNvSpPr>
      </xdr:nvSpPr>
      <xdr:spPr bwMode="auto">
        <a:xfrm>
          <a:off x="15182850" y="2600325"/>
          <a:ext cx="13716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52" name="Text Box 2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51" name="Text Box 2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50" name="Text Box 2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49" name="Text Box 2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48" name="Text Box 2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47" name="Text Box 2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46" name="Text Box 2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45" name="Text Box 2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44" name="Text Box 20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42" name="Text Box 1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41" name="Text Box 1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40" name="Text Box 1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39" name="Text Box 1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38" name="Text Box 14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37" name="Text Box 1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36" name="Text Box 1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35" name="Text Box 11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034" name="Text Box 10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033" name="Text Box 9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32" name="Text Box 8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31" name="Text Box 7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30" name="Text Box 6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29" name="Text Box 5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11</xdr:row>
      <xdr:rowOff>114300</xdr:rowOff>
    </xdr:to>
    <xdr:sp macro="" textlink="">
      <xdr:nvSpPr>
        <xdr:cNvPr id="1028" name="Text Box 4" hidden="1"/>
        <xdr:cNvSpPr txBox="1">
          <a:spLocks noChangeArrowheads="1"/>
        </xdr:cNvSpPr>
      </xdr:nvSpPr>
      <xdr:spPr bwMode="auto">
        <a:xfrm>
          <a:off x="17402175" y="2600325"/>
          <a:ext cx="1905000" cy="79057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27" name="Text Box 3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6</xdr:row>
      <xdr:rowOff>133350</xdr:rowOff>
    </xdr:from>
    <xdr:to>
      <xdr:col>33</xdr:col>
      <xdr:colOff>238125</xdr:colOff>
      <xdr:row>9</xdr:row>
      <xdr:rowOff>114300</xdr:rowOff>
    </xdr:to>
    <xdr:sp macro="" textlink="">
      <xdr:nvSpPr>
        <xdr:cNvPr id="1026" name="Text Box 2" hidden="1"/>
        <xdr:cNvSpPr txBox="1">
          <a:spLocks noChangeArrowheads="1"/>
        </xdr:cNvSpPr>
      </xdr:nvSpPr>
      <xdr:spPr bwMode="auto">
        <a:xfrm>
          <a:off x="17402175" y="2600325"/>
          <a:ext cx="1905000" cy="4667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29</xdr:col>
      <xdr:colOff>238125</xdr:colOff>
      <xdr:row>175</xdr:row>
      <xdr:rowOff>19050</xdr:rowOff>
    </xdr:from>
    <xdr:to>
      <xdr:col>33</xdr:col>
      <xdr:colOff>238125</xdr:colOff>
      <xdr:row>177</xdr:row>
      <xdr:rowOff>123825</xdr:rowOff>
    </xdr:to>
    <xdr:sp macro="" textlink="">
      <xdr:nvSpPr>
        <xdr:cNvPr id="1025" name="Text Box 1" hidden="1"/>
        <xdr:cNvSpPr txBox="1">
          <a:spLocks noChangeArrowheads="1"/>
        </xdr:cNvSpPr>
      </xdr:nvSpPr>
      <xdr:spPr bwMode="auto">
        <a:xfrm>
          <a:off x="17402175" y="30861000"/>
          <a:ext cx="1905000" cy="428625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A1055"/>
  <sheetViews>
    <sheetView tabSelected="1" workbookViewId="0">
      <selection activeCell="N5" sqref="N5"/>
    </sheetView>
  </sheetViews>
  <sheetFormatPr defaultColWidth="14.42578125" defaultRowHeight="15" customHeight="1" x14ac:dyDescent="0.2"/>
  <cols>
    <col min="1" max="1" width="5.42578125" customWidth="1"/>
    <col min="2" max="2" width="40.140625" customWidth="1"/>
    <col min="3" max="3" width="7.7109375" customWidth="1"/>
    <col min="4" max="4" width="8" customWidth="1"/>
    <col min="5" max="5" width="9.140625" customWidth="1"/>
    <col min="6" max="6" width="6.85546875" customWidth="1"/>
    <col min="7" max="7" width="8.85546875" customWidth="1"/>
    <col min="8" max="8" width="11.5703125" customWidth="1"/>
    <col min="9" max="9" width="9.42578125" customWidth="1"/>
    <col min="10" max="10" width="7.7109375" customWidth="1"/>
    <col min="11" max="11" width="14" customWidth="1"/>
    <col min="12" max="53" width="7.140625" customWidth="1"/>
  </cols>
  <sheetData>
    <row r="1" spans="1:53" ht="15.75" customHeight="1" x14ac:dyDescent="0.25">
      <c r="A1" s="2" t="s">
        <v>0</v>
      </c>
      <c r="B1" s="3"/>
      <c r="C1" s="3"/>
      <c r="D1" s="3"/>
      <c r="E1" s="3"/>
      <c r="F1" s="3"/>
      <c r="G1" s="3"/>
      <c r="H1" s="3"/>
    </row>
    <row r="2" spans="1:53" ht="13.5" customHeight="1" x14ac:dyDescent="0.2">
      <c r="A2" s="4" t="s">
        <v>1</v>
      </c>
      <c r="B2" s="5"/>
      <c r="C2" s="5"/>
      <c r="D2" s="5"/>
      <c r="E2" s="5"/>
      <c r="F2" s="5"/>
      <c r="G2" s="5"/>
      <c r="H2" s="5"/>
    </row>
    <row r="3" spans="1:53" ht="46.5" customHeight="1" x14ac:dyDescent="0.2">
      <c r="A3" s="100" t="s">
        <v>2</v>
      </c>
      <c r="B3" s="101"/>
      <c r="C3" s="101"/>
      <c r="D3" s="101"/>
      <c r="E3" s="101"/>
      <c r="F3" s="101"/>
      <c r="G3" s="101"/>
      <c r="H3" s="102"/>
      <c r="I3" s="6"/>
    </row>
    <row r="4" spans="1:53" ht="66" customHeight="1" x14ac:dyDescent="0.2">
      <c r="A4" s="103"/>
      <c r="B4" s="103"/>
      <c r="C4" s="103"/>
      <c r="D4" s="103"/>
      <c r="E4" s="103"/>
      <c r="F4" s="103"/>
      <c r="G4" s="103"/>
      <c r="H4" s="104"/>
      <c r="I4" s="7"/>
    </row>
    <row r="5" spans="1:53" ht="38.25" customHeight="1" x14ac:dyDescent="0.2">
      <c r="A5" s="8" t="s">
        <v>3</v>
      </c>
      <c r="B5" s="9" t="s">
        <v>4</v>
      </c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1" t="s">
        <v>10</v>
      </c>
      <c r="I5" s="12" t="s">
        <v>11</v>
      </c>
      <c r="J5" s="13" t="s">
        <v>12</v>
      </c>
      <c r="K5" s="96" t="s">
        <v>13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</row>
    <row r="6" spans="1:53" ht="14.25" customHeight="1" x14ac:dyDescent="0.2">
      <c r="A6" s="16" t="s">
        <v>14</v>
      </c>
      <c r="B6" s="16" t="s">
        <v>15</v>
      </c>
      <c r="C6" s="16">
        <v>900</v>
      </c>
      <c r="D6" s="16">
        <v>200</v>
      </c>
      <c r="E6" s="16">
        <v>20</v>
      </c>
      <c r="F6" s="17">
        <f>32-10</f>
        <v>22</v>
      </c>
      <c r="G6" s="16">
        <f t="shared" ref="G6:G113" si="0">E6*D6*C6*F6/1000/1000/1000</f>
        <v>7.9200000000000007E-2</v>
      </c>
      <c r="H6" s="21">
        <v>145000</v>
      </c>
      <c r="I6" s="19">
        <f t="shared" ref="I6:I113" si="1">H6/1000*E6</f>
        <v>2900</v>
      </c>
      <c r="J6" s="20">
        <f t="shared" ref="J6:J113" si="2">C6*D6*E6*H6/1000/1000/1000</f>
        <v>522</v>
      </c>
      <c r="K6" s="97">
        <f t="shared" ref="K6:K146" si="3">J6*0.02+J6</f>
        <v>532.44000000000005</v>
      </c>
    </row>
    <row r="7" spans="1:53" ht="12.75" customHeight="1" x14ac:dyDescent="0.2">
      <c r="A7" s="15" t="s">
        <v>14</v>
      </c>
      <c r="B7" s="16" t="s">
        <v>15</v>
      </c>
      <c r="C7" s="17">
        <v>1300</v>
      </c>
      <c r="D7" s="17">
        <v>400</v>
      </c>
      <c r="E7" s="15">
        <v>20</v>
      </c>
      <c r="F7" s="17">
        <v>20</v>
      </c>
      <c r="G7" s="16">
        <f t="shared" si="0"/>
        <v>0.20799999999999999</v>
      </c>
      <c r="H7" s="23">
        <v>170000</v>
      </c>
      <c r="I7" s="19">
        <f t="shared" si="1"/>
        <v>3400</v>
      </c>
      <c r="J7" s="20">
        <f t="shared" si="2"/>
        <v>1768</v>
      </c>
      <c r="K7" s="97">
        <f t="shared" si="3"/>
        <v>1803.36</v>
      </c>
    </row>
    <row r="8" spans="1:53" ht="12.75" customHeight="1" x14ac:dyDescent="0.2">
      <c r="A8" s="15" t="s">
        <v>14</v>
      </c>
      <c r="B8" s="16" t="s">
        <v>15</v>
      </c>
      <c r="C8" s="17">
        <v>1500</v>
      </c>
      <c r="D8" s="17">
        <v>400</v>
      </c>
      <c r="E8" s="15">
        <v>20</v>
      </c>
      <c r="F8" s="17">
        <v>50</v>
      </c>
      <c r="G8" s="16">
        <f t="shared" si="0"/>
        <v>0.6</v>
      </c>
      <c r="H8" s="23">
        <v>190000</v>
      </c>
      <c r="I8" s="19">
        <f t="shared" si="1"/>
        <v>3800</v>
      </c>
      <c r="J8" s="20">
        <f t="shared" si="2"/>
        <v>2280</v>
      </c>
      <c r="K8" s="97">
        <f t="shared" si="3"/>
        <v>2325.6</v>
      </c>
    </row>
    <row r="9" spans="1:53" ht="12.75" customHeight="1" x14ac:dyDescent="0.2">
      <c r="A9" s="15" t="s">
        <v>14</v>
      </c>
      <c r="B9" s="16" t="s">
        <v>15</v>
      </c>
      <c r="C9" s="17">
        <v>1800</v>
      </c>
      <c r="D9" s="17">
        <v>400</v>
      </c>
      <c r="E9" s="15">
        <v>20</v>
      </c>
      <c r="F9" s="17">
        <v>74</v>
      </c>
      <c r="G9" s="16">
        <f t="shared" si="0"/>
        <v>1.0655999999999999</v>
      </c>
      <c r="H9" s="23">
        <v>190000</v>
      </c>
      <c r="I9" s="19">
        <f t="shared" si="1"/>
        <v>3800</v>
      </c>
      <c r="J9" s="20">
        <f t="shared" si="2"/>
        <v>2736</v>
      </c>
      <c r="K9" s="97">
        <f t="shared" si="3"/>
        <v>2790.72</v>
      </c>
    </row>
    <row r="10" spans="1:53" ht="12.75" customHeight="1" x14ac:dyDescent="0.2">
      <c r="A10" s="15" t="s">
        <v>14</v>
      </c>
      <c r="B10" s="16" t="s">
        <v>15</v>
      </c>
      <c r="C10" s="17">
        <v>1900</v>
      </c>
      <c r="D10" s="17">
        <v>400</v>
      </c>
      <c r="E10" s="15">
        <v>20</v>
      </c>
      <c r="F10" s="17">
        <v>1</v>
      </c>
      <c r="G10" s="16">
        <f t="shared" si="0"/>
        <v>1.52E-2</v>
      </c>
      <c r="H10" s="23">
        <v>190000</v>
      </c>
      <c r="I10" s="19">
        <f t="shared" si="1"/>
        <v>3800</v>
      </c>
      <c r="J10" s="20">
        <f t="shared" si="2"/>
        <v>2888</v>
      </c>
      <c r="K10" s="97">
        <f t="shared" si="3"/>
        <v>2945.76</v>
      </c>
    </row>
    <row r="11" spans="1:53" ht="12.75" customHeight="1" x14ac:dyDescent="0.2">
      <c r="A11" s="15" t="s">
        <v>14</v>
      </c>
      <c r="B11" s="16" t="s">
        <v>15</v>
      </c>
      <c r="C11" s="16">
        <v>900</v>
      </c>
      <c r="D11" s="16">
        <v>600</v>
      </c>
      <c r="E11" s="16">
        <v>20</v>
      </c>
      <c r="F11" s="17">
        <v>62</v>
      </c>
      <c r="G11" s="16">
        <f t="shared" si="0"/>
        <v>0.66959999999999997</v>
      </c>
      <c r="H11" s="24">
        <v>145000</v>
      </c>
      <c r="I11" s="19">
        <f t="shared" si="1"/>
        <v>2900</v>
      </c>
      <c r="J11" s="20">
        <f t="shared" si="2"/>
        <v>1566</v>
      </c>
      <c r="K11" s="97">
        <f t="shared" si="3"/>
        <v>1597.32</v>
      </c>
    </row>
    <row r="12" spans="1:53" ht="12.75" customHeight="1" x14ac:dyDescent="0.2">
      <c r="A12" s="15" t="s">
        <v>14</v>
      </c>
      <c r="B12" s="16" t="s">
        <v>15</v>
      </c>
      <c r="C12" s="15">
        <v>1000</v>
      </c>
      <c r="D12" s="15">
        <v>600</v>
      </c>
      <c r="E12" s="15">
        <v>20</v>
      </c>
      <c r="F12" s="22">
        <v>116</v>
      </c>
      <c r="G12" s="16">
        <f t="shared" si="0"/>
        <v>1.3919999999999999</v>
      </c>
      <c r="H12" s="23">
        <v>170000</v>
      </c>
      <c r="I12" s="19">
        <f t="shared" si="1"/>
        <v>3400</v>
      </c>
      <c r="J12" s="20">
        <f t="shared" si="2"/>
        <v>2040</v>
      </c>
      <c r="K12" s="97">
        <f t="shared" si="3"/>
        <v>2080.8000000000002</v>
      </c>
    </row>
    <row r="13" spans="1:53" ht="12.75" customHeight="1" x14ac:dyDescent="0.2">
      <c r="A13" s="15" t="s">
        <v>14</v>
      </c>
      <c r="B13" s="16" t="s">
        <v>15</v>
      </c>
      <c r="C13" s="15">
        <v>1100</v>
      </c>
      <c r="D13" s="15">
        <v>600</v>
      </c>
      <c r="E13" s="15">
        <v>20</v>
      </c>
      <c r="F13" s="22">
        <v>127</v>
      </c>
      <c r="G13" s="16">
        <f t="shared" si="0"/>
        <v>1.6764000000000001</v>
      </c>
      <c r="H13" s="23">
        <v>170000</v>
      </c>
      <c r="I13" s="19">
        <f t="shared" si="1"/>
        <v>3400</v>
      </c>
      <c r="J13" s="20">
        <f t="shared" si="2"/>
        <v>2244</v>
      </c>
      <c r="K13" s="97">
        <f t="shared" si="3"/>
        <v>2288.88</v>
      </c>
    </row>
    <row r="14" spans="1:53" ht="12.75" customHeight="1" x14ac:dyDescent="0.2">
      <c r="A14" s="15" t="s">
        <v>14</v>
      </c>
      <c r="B14" s="16" t="s">
        <v>15</v>
      </c>
      <c r="C14" s="15">
        <v>1200</v>
      </c>
      <c r="D14" s="15">
        <v>600</v>
      </c>
      <c r="E14" s="15">
        <v>20</v>
      </c>
      <c r="F14" s="22">
        <v>146</v>
      </c>
      <c r="G14" s="16">
        <f t="shared" si="0"/>
        <v>2.1024000000000003</v>
      </c>
      <c r="H14" s="23">
        <v>170000</v>
      </c>
      <c r="I14" s="19">
        <f t="shared" si="1"/>
        <v>3400</v>
      </c>
      <c r="J14" s="20">
        <f t="shared" si="2"/>
        <v>2448</v>
      </c>
      <c r="K14" s="97">
        <f t="shared" si="3"/>
        <v>2496.96</v>
      </c>
    </row>
    <row r="15" spans="1:53" ht="13.5" customHeight="1" x14ac:dyDescent="0.2">
      <c r="A15" s="15" t="s">
        <v>14</v>
      </c>
      <c r="B15" s="15" t="s">
        <v>15</v>
      </c>
      <c r="C15" s="15">
        <v>1300</v>
      </c>
      <c r="D15" s="15">
        <v>600</v>
      </c>
      <c r="E15" s="15">
        <v>20</v>
      </c>
      <c r="F15" s="22">
        <f>261+13-1-17</f>
        <v>256</v>
      </c>
      <c r="G15" s="16">
        <f t="shared" si="0"/>
        <v>3.9935999999999998</v>
      </c>
      <c r="H15" s="23">
        <v>170000</v>
      </c>
      <c r="I15" s="19">
        <f t="shared" si="1"/>
        <v>3400</v>
      </c>
      <c r="J15" s="20">
        <f t="shared" si="2"/>
        <v>2652</v>
      </c>
      <c r="K15" s="97">
        <f t="shared" si="3"/>
        <v>2705.04</v>
      </c>
    </row>
    <row r="16" spans="1:53" ht="12.75" customHeight="1" x14ac:dyDescent="0.2">
      <c r="A16" s="15" t="s">
        <v>14</v>
      </c>
      <c r="B16" s="15" t="s">
        <v>15</v>
      </c>
      <c r="C16" s="22">
        <v>1400</v>
      </c>
      <c r="D16" s="15">
        <v>600</v>
      </c>
      <c r="E16" s="15">
        <v>20</v>
      </c>
      <c r="F16" s="22">
        <f>55-3+12-1</f>
        <v>63</v>
      </c>
      <c r="G16" s="16">
        <f t="shared" si="0"/>
        <v>1.0584</v>
      </c>
      <c r="H16" s="23">
        <v>170000</v>
      </c>
      <c r="I16" s="19">
        <f t="shared" si="1"/>
        <v>3400</v>
      </c>
      <c r="J16" s="20">
        <f t="shared" si="2"/>
        <v>2856</v>
      </c>
      <c r="K16" s="97">
        <f t="shared" si="3"/>
        <v>2913.12</v>
      </c>
    </row>
    <row r="17" spans="1:11" ht="12.75" customHeight="1" x14ac:dyDescent="0.2">
      <c r="A17" s="25" t="s">
        <v>14</v>
      </c>
      <c r="B17" s="25" t="s">
        <v>15</v>
      </c>
      <c r="C17" s="25">
        <v>1500</v>
      </c>
      <c r="D17" s="25">
        <v>600</v>
      </c>
      <c r="E17" s="25">
        <v>20</v>
      </c>
      <c r="F17" s="26">
        <v>349</v>
      </c>
      <c r="G17" s="25">
        <f t="shared" si="0"/>
        <v>6.282</v>
      </c>
      <c r="H17" s="27">
        <v>155000</v>
      </c>
      <c r="I17" s="25">
        <f t="shared" si="1"/>
        <v>3100</v>
      </c>
      <c r="J17" s="28">
        <f t="shared" si="2"/>
        <v>2790</v>
      </c>
      <c r="K17" s="98">
        <f t="shared" si="3"/>
        <v>2845.8</v>
      </c>
    </row>
    <row r="18" spans="1:11" ht="12.75" customHeight="1" x14ac:dyDescent="0.2">
      <c r="A18" s="15" t="s">
        <v>14</v>
      </c>
      <c r="B18" s="16" t="s">
        <v>15</v>
      </c>
      <c r="C18" s="22">
        <v>1600</v>
      </c>
      <c r="D18" s="15">
        <v>600</v>
      </c>
      <c r="E18" s="15">
        <v>20</v>
      </c>
      <c r="F18" s="22">
        <v>71</v>
      </c>
      <c r="G18" s="16">
        <f t="shared" si="0"/>
        <v>1.3632</v>
      </c>
      <c r="H18" s="23">
        <v>190000</v>
      </c>
      <c r="I18" s="19">
        <f t="shared" si="1"/>
        <v>3800</v>
      </c>
      <c r="J18" s="20">
        <f t="shared" si="2"/>
        <v>3648</v>
      </c>
      <c r="K18" s="97">
        <f t="shared" si="3"/>
        <v>3720.96</v>
      </c>
    </row>
    <row r="19" spans="1:11" ht="12.75" customHeight="1" x14ac:dyDescent="0.2">
      <c r="A19" s="15" t="s">
        <v>14</v>
      </c>
      <c r="B19" s="16" t="s">
        <v>15</v>
      </c>
      <c r="C19" s="22">
        <v>1700</v>
      </c>
      <c r="D19" s="15">
        <v>600</v>
      </c>
      <c r="E19" s="15">
        <v>20</v>
      </c>
      <c r="F19" s="22">
        <f>55-5+2</f>
        <v>52</v>
      </c>
      <c r="G19" s="16">
        <f t="shared" si="0"/>
        <v>1.0608</v>
      </c>
      <c r="H19" s="23">
        <v>190000</v>
      </c>
      <c r="I19" s="19">
        <f t="shared" si="1"/>
        <v>3800</v>
      </c>
      <c r="J19" s="20">
        <f t="shared" si="2"/>
        <v>3876</v>
      </c>
      <c r="K19" s="97">
        <f t="shared" si="3"/>
        <v>3953.52</v>
      </c>
    </row>
    <row r="20" spans="1:11" ht="12.75" customHeight="1" x14ac:dyDescent="0.2">
      <c r="A20" s="15" t="s">
        <v>14</v>
      </c>
      <c r="B20" s="16" t="s">
        <v>15</v>
      </c>
      <c r="C20" s="15">
        <v>1800</v>
      </c>
      <c r="D20" s="15">
        <v>600</v>
      </c>
      <c r="E20" s="15">
        <v>20</v>
      </c>
      <c r="F20" s="22">
        <f>221+6</f>
        <v>227</v>
      </c>
      <c r="G20" s="16">
        <f t="shared" si="0"/>
        <v>4.9032</v>
      </c>
      <c r="H20" s="23">
        <v>190000</v>
      </c>
      <c r="I20" s="19">
        <f t="shared" si="1"/>
        <v>3800</v>
      </c>
      <c r="J20" s="20">
        <f t="shared" si="2"/>
        <v>4104</v>
      </c>
      <c r="K20" s="97">
        <f t="shared" si="3"/>
        <v>4186.08</v>
      </c>
    </row>
    <row r="21" spans="1:11" ht="12.75" customHeight="1" x14ac:dyDescent="0.2">
      <c r="A21" s="15" t="s">
        <v>14</v>
      </c>
      <c r="B21" s="16" t="s">
        <v>15</v>
      </c>
      <c r="C21" s="22">
        <v>1900</v>
      </c>
      <c r="D21" s="15">
        <v>600</v>
      </c>
      <c r="E21" s="15">
        <v>20</v>
      </c>
      <c r="F21" s="22">
        <f>46-1</f>
        <v>45</v>
      </c>
      <c r="G21" s="16">
        <f t="shared" si="0"/>
        <v>1.026</v>
      </c>
      <c r="H21" s="23">
        <v>190000</v>
      </c>
      <c r="I21" s="19">
        <f t="shared" si="1"/>
        <v>3800</v>
      </c>
      <c r="J21" s="20">
        <f t="shared" si="2"/>
        <v>4332</v>
      </c>
      <c r="K21" s="97">
        <f t="shared" si="3"/>
        <v>4418.6400000000003</v>
      </c>
    </row>
    <row r="22" spans="1:11" ht="12.75" customHeight="1" x14ac:dyDescent="0.2">
      <c r="A22" s="15" t="s">
        <v>14</v>
      </c>
      <c r="B22" s="16" t="s">
        <v>15</v>
      </c>
      <c r="C22" s="29">
        <v>2000</v>
      </c>
      <c r="D22" s="15">
        <v>600</v>
      </c>
      <c r="E22" s="15">
        <v>20</v>
      </c>
      <c r="F22" s="29">
        <v>18</v>
      </c>
      <c r="G22" s="16">
        <f t="shared" si="0"/>
        <v>0.432</v>
      </c>
      <c r="H22" s="23">
        <v>190000</v>
      </c>
      <c r="I22" s="19">
        <f t="shared" si="1"/>
        <v>3800</v>
      </c>
      <c r="J22" s="20">
        <f t="shared" si="2"/>
        <v>4560</v>
      </c>
      <c r="K22" s="97">
        <f t="shared" si="3"/>
        <v>4651.2</v>
      </c>
    </row>
    <row r="23" spans="1:11" ht="12.75" customHeight="1" x14ac:dyDescent="0.2">
      <c r="A23" s="15" t="s">
        <v>14</v>
      </c>
      <c r="B23" s="16" t="s">
        <v>15</v>
      </c>
      <c r="C23" s="29">
        <v>2300</v>
      </c>
      <c r="D23" s="15">
        <v>600</v>
      </c>
      <c r="E23" s="15">
        <v>20</v>
      </c>
      <c r="F23" s="29">
        <v>103</v>
      </c>
      <c r="G23" s="16">
        <f t="shared" si="0"/>
        <v>2.8428</v>
      </c>
      <c r="H23" s="23">
        <v>190000</v>
      </c>
      <c r="I23" s="19">
        <f t="shared" si="1"/>
        <v>3800</v>
      </c>
      <c r="J23" s="20">
        <f t="shared" si="2"/>
        <v>5244</v>
      </c>
      <c r="K23" s="97">
        <f t="shared" si="3"/>
        <v>5348.88</v>
      </c>
    </row>
    <row r="24" spans="1:11" ht="12.75" customHeight="1" x14ac:dyDescent="0.2">
      <c r="A24" s="15" t="s">
        <v>14</v>
      </c>
      <c r="B24" s="16" t="s">
        <v>15</v>
      </c>
      <c r="C24" s="29">
        <v>2400</v>
      </c>
      <c r="D24" s="15">
        <v>600</v>
      </c>
      <c r="E24" s="15">
        <v>20</v>
      </c>
      <c r="F24" s="29">
        <v>27</v>
      </c>
      <c r="G24" s="16">
        <f t="shared" si="0"/>
        <v>0.77760000000000007</v>
      </c>
      <c r="H24" s="23">
        <v>190000</v>
      </c>
      <c r="I24" s="19">
        <f t="shared" si="1"/>
        <v>3800</v>
      </c>
      <c r="J24" s="20">
        <f t="shared" si="2"/>
        <v>5472</v>
      </c>
      <c r="K24" s="97">
        <f t="shared" si="3"/>
        <v>5581.44</v>
      </c>
    </row>
    <row r="25" spans="1:11" ht="12.75" customHeight="1" x14ac:dyDescent="0.2">
      <c r="A25" s="15" t="s">
        <v>14</v>
      </c>
      <c r="B25" s="16" t="s">
        <v>15</v>
      </c>
      <c r="C25" s="29">
        <v>2500</v>
      </c>
      <c r="D25" s="15">
        <v>600</v>
      </c>
      <c r="E25" s="15">
        <v>20</v>
      </c>
      <c r="F25" s="29">
        <v>20</v>
      </c>
      <c r="G25" s="16">
        <f t="shared" si="0"/>
        <v>0.6</v>
      </c>
      <c r="H25" s="30">
        <v>198000</v>
      </c>
      <c r="I25" s="19">
        <f t="shared" si="1"/>
        <v>3960</v>
      </c>
      <c r="J25" s="20">
        <f t="shared" si="2"/>
        <v>5940</v>
      </c>
      <c r="K25" s="97">
        <f t="shared" si="3"/>
        <v>6058.8</v>
      </c>
    </row>
    <row r="26" spans="1:11" ht="12.75" customHeight="1" x14ac:dyDescent="0.2">
      <c r="A26" s="31" t="s">
        <v>14</v>
      </c>
      <c r="B26" s="29" t="s">
        <v>15</v>
      </c>
      <c r="C26" s="29">
        <v>2600</v>
      </c>
      <c r="D26" s="29">
        <v>600</v>
      </c>
      <c r="E26" s="29">
        <v>20</v>
      </c>
      <c r="F26" s="29">
        <f>59+1</f>
        <v>60</v>
      </c>
      <c r="G26" s="16">
        <f t="shared" si="0"/>
        <v>1.8720000000000001</v>
      </c>
      <c r="H26" s="32">
        <v>198000</v>
      </c>
      <c r="I26" s="19">
        <f t="shared" si="1"/>
        <v>3960</v>
      </c>
      <c r="J26" s="20">
        <f t="shared" si="2"/>
        <v>6177.6</v>
      </c>
      <c r="K26" s="97">
        <f t="shared" si="3"/>
        <v>6301.152</v>
      </c>
    </row>
    <row r="27" spans="1:11" ht="12.75" customHeight="1" x14ac:dyDescent="0.2">
      <c r="A27" s="33" t="s">
        <v>14</v>
      </c>
      <c r="B27" s="34" t="s">
        <v>15</v>
      </c>
      <c r="C27" s="34">
        <v>2700</v>
      </c>
      <c r="D27" s="34">
        <v>600</v>
      </c>
      <c r="E27" s="34">
        <v>20</v>
      </c>
      <c r="F27" s="35">
        <v>34</v>
      </c>
      <c r="G27" s="16">
        <f t="shared" si="0"/>
        <v>1.1015999999999999</v>
      </c>
      <c r="H27" s="36">
        <v>198000</v>
      </c>
      <c r="I27" s="19">
        <f t="shared" si="1"/>
        <v>3960</v>
      </c>
      <c r="J27" s="20">
        <f t="shared" si="2"/>
        <v>6415.2</v>
      </c>
      <c r="K27" s="97">
        <f t="shared" si="3"/>
        <v>6543.5039999999999</v>
      </c>
    </row>
    <row r="28" spans="1:11" ht="12.75" customHeight="1" x14ac:dyDescent="0.2">
      <c r="A28" s="31" t="s">
        <v>14</v>
      </c>
      <c r="B28" s="29" t="s">
        <v>15</v>
      </c>
      <c r="C28" s="29">
        <v>2800</v>
      </c>
      <c r="D28" s="29">
        <v>600</v>
      </c>
      <c r="E28" s="29">
        <v>20</v>
      </c>
      <c r="F28" s="29">
        <f>56+7</f>
        <v>63</v>
      </c>
      <c r="G28" s="16">
        <f t="shared" si="0"/>
        <v>2.1168</v>
      </c>
      <c r="H28" s="32">
        <v>198000</v>
      </c>
      <c r="I28" s="19">
        <f t="shared" si="1"/>
        <v>3960</v>
      </c>
      <c r="J28" s="20">
        <f t="shared" si="2"/>
        <v>6652.8</v>
      </c>
      <c r="K28" s="97">
        <f t="shared" si="3"/>
        <v>6785.8559999999998</v>
      </c>
    </row>
    <row r="29" spans="1:11" ht="12.75" customHeight="1" x14ac:dyDescent="0.2">
      <c r="A29" s="31" t="s">
        <v>14</v>
      </c>
      <c r="B29" s="29" t="s">
        <v>15</v>
      </c>
      <c r="C29" s="29">
        <v>2900</v>
      </c>
      <c r="D29" s="29">
        <v>600</v>
      </c>
      <c r="E29" s="29">
        <v>20</v>
      </c>
      <c r="F29" s="29">
        <f>108-9-1-1-6</f>
        <v>91</v>
      </c>
      <c r="G29" s="16">
        <f t="shared" si="0"/>
        <v>3.1668000000000003</v>
      </c>
      <c r="H29" s="32">
        <v>198000</v>
      </c>
      <c r="I29" s="19">
        <f t="shared" si="1"/>
        <v>3960</v>
      </c>
      <c r="J29" s="20">
        <f t="shared" si="2"/>
        <v>6890.4</v>
      </c>
      <c r="K29" s="97">
        <f t="shared" si="3"/>
        <v>7028.2079999999996</v>
      </c>
    </row>
    <row r="30" spans="1:11" ht="12.75" customHeight="1" x14ac:dyDescent="0.2">
      <c r="A30" s="31" t="s">
        <v>14</v>
      </c>
      <c r="B30" s="29" t="s">
        <v>15</v>
      </c>
      <c r="C30" s="29">
        <v>3000</v>
      </c>
      <c r="D30" s="29">
        <v>600</v>
      </c>
      <c r="E30" s="29">
        <v>20</v>
      </c>
      <c r="F30" s="29">
        <f>129-8-2-2</f>
        <v>117</v>
      </c>
      <c r="G30" s="16">
        <f t="shared" si="0"/>
        <v>4.2119999999999997</v>
      </c>
      <c r="H30" s="32">
        <v>198000</v>
      </c>
      <c r="I30" s="19">
        <f t="shared" si="1"/>
        <v>3960</v>
      </c>
      <c r="J30" s="20">
        <f t="shared" si="2"/>
        <v>7128</v>
      </c>
      <c r="K30" s="97">
        <f t="shared" si="3"/>
        <v>7270.56</v>
      </c>
    </row>
    <row r="31" spans="1:11" ht="12.75" customHeight="1" x14ac:dyDescent="0.2">
      <c r="A31" s="31" t="s">
        <v>14</v>
      </c>
      <c r="B31" s="29" t="s">
        <v>15</v>
      </c>
      <c r="C31" s="17">
        <v>1000</v>
      </c>
      <c r="D31" s="29">
        <v>620</v>
      </c>
      <c r="E31" s="17">
        <v>20</v>
      </c>
      <c r="F31" s="17">
        <f>213-3</f>
        <v>210</v>
      </c>
      <c r="G31" s="16">
        <f t="shared" si="0"/>
        <v>2.6040000000000001</v>
      </c>
      <c r="H31" s="37">
        <v>170000</v>
      </c>
      <c r="I31" s="19">
        <f t="shared" si="1"/>
        <v>3400</v>
      </c>
      <c r="J31" s="20">
        <f t="shared" si="2"/>
        <v>2108</v>
      </c>
      <c r="K31" s="97">
        <f t="shared" si="3"/>
        <v>2150.16</v>
      </c>
    </row>
    <row r="32" spans="1:11" ht="12.75" customHeight="1" x14ac:dyDescent="0.2">
      <c r="A32" s="31" t="s">
        <v>14</v>
      </c>
      <c r="B32" s="29" t="s">
        <v>15</v>
      </c>
      <c r="C32" s="17">
        <v>1100</v>
      </c>
      <c r="D32" s="17">
        <v>620</v>
      </c>
      <c r="E32" s="17">
        <v>20</v>
      </c>
      <c r="F32" s="17">
        <f>59-4</f>
        <v>55</v>
      </c>
      <c r="G32" s="16">
        <f t="shared" si="0"/>
        <v>0.75020000000000009</v>
      </c>
      <c r="H32" s="37">
        <v>170000</v>
      </c>
      <c r="I32" s="19">
        <f t="shared" si="1"/>
        <v>3400</v>
      </c>
      <c r="J32" s="20">
        <f t="shared" si="2"/>
        <v>2318.8000000000002</v>
      </c>
      <c r="K32" s="97">
        <f t="shared" si="3"/>
        <v>2365.1760000000004</v>
      </c>
    </row>
    <row r="33" spans="1:11" ht="12.75" customHeight="1" x14ac:dyDescent="0.2">
      <c r="A33" s="31" t="s">
        <v>14</v>
      </c>
      <c r="B33" s="29" t="s">
        <v>15</v>
      </c>
      <c r="C33" s="17">
        <v>1200</v>
      </c>
      <c r="D33" s="17">
        <v>620</v>
      </c>
      <c r="E33" s="17">
        <v>20</v>
      </c>
      <c r="F33" s="17">
        <f>109-17</f>
        <v>92</v>
      </c>
      <c r="G33" s="16">
        <f t="shared" si="0"/>
        <v>1.36896</v>
      </c>
      <c r="H33" s="37">
        <v>170000</v>
      </c>
      <c r="I33" s="19">
        <f t="shared" si="1"/>
        <v>3400</v>
      </c>
      <c r="J33" s="20">
        <f t="shared" si="2"/>
        <v>2529.6</v>
      </c>
      <c r="K33" s="97">
        <f t="shared" si="3"/>
        <v>2580.192</v>
      </c>
    </row>
    <row r="34" spans="1:11" ht="12.75" customHeight="1" x14ac:dyDescent="0.2">
      <c r="A34" s="31" t="s">
        <v>14</v>
      </c>
      <c r="B34" s="29" t="s">
        <v>15</v>
      </c>
      <c r="C34" s="17">
        <v>1300</v>
      </c>
      <c r="D34" s="17">
        <v>620</v>
      </c>
      <c r="E34" s="17">
        <v>20</v>
      </c>
      <c r="F34" s="17">
        <v>37</v>
      </c>
      <c r="G34" s="16">
        <f t="shared" si="0"/>
        <v>0.59644000000000008</v>
      </c>
      <c r="H34" s="37">
        <v>170000</v>
      </c>
      <c r="I34" s="19">
        <f t="shared" si="1"/>
        <v>3400</v>
      </c>
      <c r="J34" s="20">
        <f t="shared" si="2"/>
        <v>2740.4</v>
      </c>
      <c r="K34" s="97">
        <f t="shared" si="3"/>
        <v>2795.2080000000001</v>
      </c>
    </row>
    <row r="35" spans="1:11" ht="12.75" customHeight="1" x14ac:dyDescent="0.2">
      <c r="A35" s="31" t="s">
        <v>14</v>
      </c>
      <c r="B35" s="29" t="s">
        <v>15</v>
      </c>
      <c r="C35" s="17">
        <v>1400</v>
      </c>
      <c r="D35" s="17">
        <v>620</v>
      </c>
      <c r="E35" s="17">
        <v>20</v>
      </c>
      <c r="F35" s="17">
        <v>69</v>
      </c>
      <c r="G35" s="16">
        <f t="shared" si="0"/>
        <v>1.19784</v>
      </c>
      <c r="H35" s="37">
        <v>170000</v>
      </c>
      <c r="I35" s="19">
        <f t="shared" si="1"/>
        <v>3400</v>
      </c>
      <c r="J35" s="20">
        <f t="shared" si="2"/>
        <v>2951.2</v>
      </c>
      <c r="K35" s="97">
        <f t="shared" si="3"/>
        <v>3010.2239999999997</v>
      </c>
    </row>
    <row r="36" spans="1:11" ht="12.75" customHeight="1" x14ac:dyDescent="0.2">
      <c r="A36" s="38" t="s">
        <v>14</v>
      </c>
      <c r="B36" s="39" t="s">
        <v>15</v>
      </c>
      <c r="C36" s="26">
        <v>1500</v>
      </c>
      <c r="D36" s="26">
        <v>620</v>
      </c>
      <c r="E36" s="26">
        <v>20</v>
      </c>
      <c r="F36" s="26">
        <v>85</v>
      </c>
      <c r="G36" s="25">
        <f t="shared" si="0"/>
        <v>1.581</v>
      </c>
      <c r="H36" s="26">
        <v>155000</v>
      </c>
      <c r="I36" s="25">
        <f t="shared" si="1"/>
        <v>3100</v>
      </c>
      <c r="J36" s="28">
        <f t="shared" si="2"/>
        <v>2883</v>
      </c>
      <c r="K36" s="98">
        <f t="shared" si="3"/>
        <v>2940.66</v>
      </c>
    </row>
    <row r="37" spans="1:11" ht="12.75" customHeight="1" x14ac:dyDescent="0.2">
      <c r="A37" s="31" t="s">
        <v>14</v>
      </c>
      <c r="B37" s="29" t="s">
        <v>15</v>
      </c>
      <c r="C37" s="17">
        <v>1600</v>
      </c>
      <c r="D37" s="17">
        <v>620</v>
      </c>
      <c r="E37" s="17">
        <v>20</v>
      </c>
      <c r="F37" s="17">
        <v>61</v>
      </c>
      <c r="G37" s="16">
        <f t="shared" si="0"/>
        <v>1.21024</v>
      </c>
      <c r="H37" s="37">
        <v>190000</v>
      </c>
      <c r="I37" s="19">
        <f t="shared" si="1"/>
        <v>3800</v>
      </c>
      <c r="J37" s="20">
        <f t="shared" si="2"/>
        <v>3769.6</v>
      </c>
      <c r="K37" s="97">
        <f t="shared" si="3"/>
        <v>3844.9919999999997</v>
      </c>
    </row>
    <row r="38" spans="1:11" ht="12.75" customHeight="1" x14ac:dyDescent="0.2">
      <c r="A38" s="31" t="s">
        <v>14</v>
      </c>
      <c r="B38" s="29" t="s">
        <v>15</v>
      </c>
      <c r="C38" s="17">
        <v>1700</v>
      </c>
      <c r="D38" s="17">
        <v>620</v>
      </c>
      <c r="E38" s="17">
        <v>20</v>
      </c>
      <c r="F38" s="17">
        <v>36</v>
      </c>
      <c r="G38" s="16">
        <f t="shared" si="0"/>
        <v>0.75888</v>
      </c>
      <c r="H38" s="37">
        <v>190000</v>
      </c>
      <c r="I38" s="19">
        <f t="shared" si="1"/>
        <v>3800</v>
      </c>
      <c r="J38" s="20">
        <f t="shared" si="2"/>
        <v>4005.2</v>
      </c>
      <c r="K38" s="97">
        <f t="shared" si="3"/>
        <v>4085.3039999999996</v>
      </c>
    </row>
    <row r="39" spans="1:11" ht="12.75" customHeight="1" x14ac:dyDescent="0.2">
      <c r="A39" s="31" t="s">
        <v>14</v>
      </c>
      <c r="B39" s="29" t="s">
        <v>15</v>
      </c>
      <c r="C39" s="17">
        <v>1800</v>
      </c>
      <c r="D39" s="17">
        <v>620</v>
      </c>
      <c r="E39" s="17">
        <v>20</v>
      </c>
      <c r="F39" s="17">
        <v>32</v>
      </c>
      <c r="G39" s="16">
        <f t="shared" si="0"/>
        <v>0.71423999999999999</v>
      </c>
      <c r="H39" s="37">
        <v>190000</v>
      </c>
      <c r="I39" s="19">
        <f t="shared" si="1"/>
        <v>3800</v>
      </c>
      <c r="J39" s="20">
        <f t="shared" si="2"/>
        <v>4240.8</v>
      </c>
      <c r="K39" s="97">
        <f t="shared" si="3"/>
        <v>4325.616</v>
      </c>
    </row>
    <row r="40" spans="1:11" ht="12.75" customHeight="1" x14ac:dyDescent="0.2">
      <c r="A40" s="31" t="s">
        <v>14</v>
      </c>
      <c r="B40" s="29" t="s">
        <v>15</v>
      </c>
      <c r="C40" s="17">
        <v>1900</v>
      </c>
      <c r="D40" s="17">
        <v>620</v>
      </c>
      <c r="E40" s="17">
        <v>20</v>
      </c>
      <c r="F40" s="17">
        <v>17</v>
      </c>
      <c r="G40" s="16">
        <f t="shared" si="0"/>
        <v>0.40051999999999999</v>
      </c>
      <c r="H40" s="37">
        <v>190000</v>
      </c>
      <c r="I40" s="19">
        <f t="shared" si="1"/>
        <v>3800</v>
      </c>
      <c r="J40" s="20">
        <f t="shared" si="2"/>
        <v>4476.3999999999996</v>
      </c>
      <c r="K40" s="97">
        <f t="shared" si="3"/>
        <v>4565.9279999999999</v>
      </c>
    </row>
    <row r="41" spans="1:11" ht="12.75" customHeight="1" x14ac:dyDescent="0.2">
      <c r="A41" s="31" t="s">
        <v>14</v>
      </c>
      <c r="B41" s="29" t="s">
        <v>15</v>
      </c>
      <c r="C41" s="17">
        <v>2000</v>
      </c>
      <c r="D41" s="17">
        <v>620</v>
      </c>
      <c r="E41" s="17">
        <v>20</v>
      </c>
      <c r="F41" s="17">
        <v>9</v>
      </c>
      <c r="G41" s="16">
        <f t="shared" si="0"/>
        <v>0.22319999999999998</v>
      </c>
      <c r="H41" s="37">
        <v>190000</v>
      </c>
      <c r="I41" s="19">
        <f t="shared" si="1"/>
        <v>3800</v>
      </c>
      <c r="J41" s="20">
        <f t="shared" si="2"/>
        <v>4712</v>
      </c>
      <c r="K41" s="97">
        <f t="shared" si="3"/>
        <v>4806.24</v>
      </c>
    </row>
    <row r="42" spans="1:11" ht="12.75" customHeight="1" x14ac:dyDescent="0.2">
      <c r="A42" s="31" t="s">
        <v>14</v>
      </c>
      <c r="B42" s="29" t="s">
        <v>15</v>
      </c>
      <c r="C42" s="17">
        <v>2600</v>
      </c>
      <c r="D42" s="17">
        <v>620</v>
      </c>
      <c r="E42" s="17">
        <v>20</v>
      </c>
      <c r="F42" s="17">
        <v>29</v>
      </c>
      <c r="G42" s="16">
        <f t="shared" si="0"/>
        <v>0.93496000000000001</v>
      </c>
      <c r="H42" s="37">
        <v>198000</v>
      </c>
      <c r="I42" s="19">
        <f t="shared" si="1"/>
        <v>3960</v>
      </c>
      <c r="J42" s="20">
        <f t="shared" si="2"/>
        <v>6383.52</v>
      </c>
      <c r="K42" s="97">
        <f t="shared" si="3"/>
        <v>6511.1904000000004</v>
      </c>
    </row>
    <row r="43" spans="1:11" ht="12.75" customHeight="1" x14ac:dyDescent="0.2">
      <c r="A43" s="31" t="s">
        <v>14</v>
      </c>
      <c r="B43" s="29" t="s">
        <v>15</v>
      </c>
      <c r="C43" s="17">
        <v>2700</v>
      </c>
      <c r="D43" s="17">
        <v>620</v>
      </c>
      <c r="E43" s="17">
        <v>20</v>
      </c>
      <c r="F43" s="17">
        <v>13</v>
      </c>
      <c r="G43" s="16">
        <f t="shared" si="0"/>
        <v>0.43524000000000002</v>
      </c>
      <c r="H43" s="37">
        <v>198000</v>
      </c>
      <c r="I43" s="19">
        <f t="shared" si="1"/>
        <v>3960</v>
      </c>
      <c r="J43" s="20">
        <f t="shared" si="2"/>
        <v>6629.04</v>
      </c>
      <c r="K43" s="97">
        <f t="shared" si="3"/>
        <v>6761.6207999999997</v>
      </c>
    </row>
    <row r="44" spans="1:11" ht="12.75" customHeight="1" x14ac:dyDescent="0.2">
      <c r="A44" s="31" t="s">
        <v>14</v>
      </c>
      <c r="B44" s="29" t="s">
        <v>15</v>
      </c>
      <c r="C44" s="17">
        <v>2800</v>
      </c>
      <c r="D44" s="17">
        <v>620</v>
      </c>
      <c r="E44" s="17">
        <v>20</v>
      </c>
      <c r="F44" s="17">
        <f>58-1</f>
        <v>57</v>
      </c>
      <c r="G44" s="16">
        <f t="shared" si="0"/>
        <v>1.9790399999999999</v>
      </c>
      <c r="H44" s="37">
        <v>198000</v>
      </c>
      <c r="I44" s="19">
        <f t="shared" si="1"/>
        <v>3960</v>
      </c>
      <c r="J44" s="20">
        <f t="shared" si="2"/>
        <v>6874.56</v>
      </c>
      <c r="K44" s="97">
        <f t="shared" si="3"/>
        <v>7012.0512000000008</v>
      </c>
    </row>
    <row r="45" spans="1:11" ht="12.75" customHeight="1" x14ac:dyDescent="0.2">
      <c r="A45" s="31" t="s">
        <v>14</v>
      </c>
      <c r="B45" s="29" t="s">
        <v>15</v>
      </c>
      <c r="C45" s="17">
        <v>2900</v>
      </c>
      <c r="D45" s="17">
        <v>620</v>
      </c>
      <c r="E45" s="17">
        <v>20</v>
      </c>
      <c r="F45" s="17">
        <v>24</v>
      </c>
      <c r="G45" s="16">
        <f t="shared" si="0"/>
        <v>0.86303999999999992</v>
      </c>
      <c r="H45" s="37">
        <v>198000</v>
      </c>
      <c r="I45" s="19">
        <f t="shared" si="1"/>
        <v>3960</v>
      </c>
      <c r="J45" s="20">
        <f t="shared" si="2"/>
        <v>7120.08</v>
      </c>
      <c r="K45" s="97">
        <f t="shared" si="3"/>
        <v>7262.4816000000001</v>
      </c>
    </row>
    <row r="46" spans="1:11" ht="13.5" customHeight="1" x14ac:dyDescent="0.2">
      <c r="A46" s="31" t="s">
        <v>14</v>
      </c>
      <c r="B46" s="29" t="s">
        <v>15</v>
      </c>
      <c r="C46" s="17">
        <v>3000</v>
      </c>
      <c r="D46" s="17">
        <v>620</v>
      </c>
      <c r="E46" s="17">
        <v>20</v>
      </c>
      <c r="F46" s="17">
        <v>1</v>
      </c>
      <c r="G46" s="16">
        <f t="shared" si="0"/>
        <v>3.7200000000000004E-2</v>
      </c>
      <c r="H46" s="37">
        <v>198000</v>
      </c>
      <c r="I46" s="19">
        <f t="shared" si="1"/>
        <v>3960</v>
      </c>
      <c r="J46" s="20">
        <f t="shared" si="2"/>
        <v>7365.6</v>
      </c>
      <c r="K46" s="97">
        <f t="shared" si="3"/>
        <v>7512.9120000000003</v>
      </c>
    </row>
    <row r="47" spans="1:11" ht="12.75" customHeight="1" x14ac:dyDescent="0.2">
      <c r="A47" s="31" t="s">
        <v>14</v>
      </c>
      <c r="B47" s="29" t="s">
        <v>15</v>
      </c>
      <c r="C47" s="29">
        <v>1000</v>
      </c>
      <c r="D47" s="29">
        <v>1000</v>
      </c>
      <c r="E47" s="29">
        <v>20</v>
      </c>
      <c r="F47" s="29">
        <v>13</v>
      </c>
      <c r="G47" s="16">
        <f t="shared" si="0"/>
        <v>0.26</v>
      </c>
      <c r="H47" s="37">
        <v>170000</v>
      </c>
      <c r="I47" s="19">
        <f t="shared" si="1"/>
        <v>3400</v>
      </c>
      <c r="J47" s="20">
        <f t="shared" si="2"/>
        <v>3400</v>
      </c>
      <c r="K47" s="97">
        <f t="shared" si="3"/>
        <v>3468</v>
      </c>
    </row>
    <row r="48" spans="1:11" ht="12.75" customHeight="1" x14ac:dyDescent="0.2">
      <c r="A48" s="31" t="s">
        <v>14</v>
      </c>
      <c r="B48" s="29" t="s">
        <v>15</v>
      </c>
      <c r="C48" s="29">
        <v>1300</v>
      </c>
      <c r="D48" s="29">
        <v>1000</v>
      </c>
      <c r="E48" s="29">
        <v>20</v>
      </c>
      <c r="F48" s="29">
        <v>23</v>
      </c>
      <c r="G48" s="16">
        <f t="shared" si="0"/>
        <v>0.59799999999999998</v>
      </c>
      <c r="H48" s="37">
        <v>170000</v>
      </c>
      <c r="I48" s="19">
        <f t="shared" si="1"/>
        <v>3400</v>
      </c>
      <c r="J48" s="20">
        <f t="shared" si="2"/>
        <v>4420</v>
      </c>
      <c r="K48" s="97">
        <f t="shared" si="3"/>
        <v>4508.3999999999996</v>
      </c>
    </row>
    <row r="49" spans="1:11" ht="12.75" customHeight="1" x14ac:dyDescent="0.2">
      <c r="A49" s="31" t="s">
        <v>14</v>
      </c>
      <c r="B49" s="29" t="s">
        <v>15</v>
      </c>
      <c r="C49" s="29">
        <v>1500</v>
      </c>
      <c r="D49" s="29">
        <v>1000</v>
      </c>
      <c r="E49" s="29">
        <v>20</v>
      </c>
      <c r="F49" s="29">
        <f>22+13</f>
        <v>35</v>
      </c>
      <c r="G49" s="16">
        <f t="shared" si="0"/>
        <v>1.05</v>
      </c>
      <c r="H49" s="37">
        <v>190000</v>
      </c>
      <c r="I49" s="19">
        <f t="shared" si="1"/>
        <v>3800</v>
      </c>
      <c r="J49" s="20">
        <f t="shared" si="2"/>
        <v>5700</v>
      </c>
      <c r="K49" s="97">
        <f t="shared" si="3"/>
        <v>5814</v>
      </c>
    </row>
    <row r="50" spans="1:11" ht="27" customHeight="1" x14ac:dyDescent="0.2">
      <c r="A50" s="31" t="s">
        <v>14</v>
      </c>
      <c r="B50" s="40" t="s">
        <v>16</v>
      </c>
      <c r="C50" s="41">
        <v>1000</v>
      </c>
      <c r="D50" s="41">
        <v>600</v>
      </c>
      <c r="E50" s="29">
        <v>20</v>
      </c>
      <c r="F50" s="41">
        <v>66</v>
      </c>
      <c r="G50" s="16">
        <f t="shared" si="0"/>
        <v>0.79200000000000004</v>
      </c>
      <c r="H50" s="37">
        <v>140000</v>
      </c>
      <c r="I50" s="19">
        <f t="shared" si="1"/>
        <v>2800</v>
      </c>
      <c r="J50" s="20">
        <f t="shared" si="2"/>
        <v>1680</v>
      </c>
      <c r="K50" s="97">
        <f t="shared" si="3"/>
        <v>1713.6</v>
      </c>
    </row>
    <row r="51" spans="1:11" ht="27" customHeight="1" x14ac:dyDescent="0.2">
      <c r="A51" s="31" t="s">
        <v>14</v>
      </c>
      <c r="B51" s="40" t="s">
        <v>16</v>
      </c>
      <c r="C51" s="41">
        <v>1200</v>
      </c>
      <c r="D51" s="41">
        <v>600</v>
      </c>
      <c r="E51" s="29">
        <v>20</v>
      </c>
      <c r="F51" s="41">
        <v>79</v>
      </c>
      <c r="G51" s="16">
        <f t="shared" si="0"/>
        <v>1.1375999999999999</v>
      </c>
      <c r="H51" s="37">
        <v>140000</v>
      </c>
      <c r="I51" s="19">
        <f t="shared" si="1"/>
        <v>2800</v>
      </c>
      <c r="J51" s="20">
        <f t="shared" si="2"/>
        <v>2016</v>
      </c>
      <c r="K51" s="97">
        <f t="shared" si="3"/>
        <v>2056.3200000000002</v>
      </c>
    </row>
    <row r="52" spans="1:11" ht="27" customHeight="1" x14ac:dyDescent="0.2">
      <c r="A52" s="31" t="s">
        <v>14</v>
      </c>
      <c r="B52" s="40" t="s">
        <v>16</v>
      </c>
      <c r="C52" s="41">
        <v>1500</v>
      </c>
      <c r="D52" s="41">
        <v>600</v>
      </c>
      <c r="E52" s="29">
        <v>20</v>
      </c>
      <c r="F52" s="41">
        <v>85</v>
      </c>
      <c r="G52" s="16">
        <f t="shared" si="0"/>
        <v>1.53</v>
      </c>
      <c r="H52" s="37">
        <v>144000</v>
      </c>
      <c r="I52" s="19">
        <f t="shared" si="1"/>
        <v>2880</v>
      </c>
      <c r="J52" s="20">
        <f t="shared" si="2"/>
        <v>2592</v>
      </c>
      <c r="K52" s="97">
        <f t="shared" si="3"/>
        <v>2643.84</v>
      </c>
    </row>
    <row r="53" spans="1:11" ht="27" customHeight="1" x14ac:dyDescent="0.2">
      <c r="A53" s="31" t="s">
        <v>14</v>
      </c>
      <c r="B53" s="40" t="s">
        <v>16</v>
      </c>
      <c r="C53" s="41">
        <v>2000</v>
      </c>
      <c r="D53" s="41">
        <v>600</v>
      </c>
      <c r="E53" s="29">
        <v>20</v>
      </c>
      <c r="F53" s="41">
        <v>85</v>
      </c>
      <c r="G53" s="16">
        <f t="shared" si="0"/>
        <v>2.04</v>
      </c>
      <c r="H53" s="37">
        <v>160000</v>
      </c>
      <c r="I53" s="19">
        <f t="shared" si="1"/>
        <v>3200</v>
      </c>
      <c r="J53" s="20">
        <f t="shared" si="2"/>
        <v>3840</v>
      </c>
      <c r="K53" s="97">
        <f t="shared" si="3"/>
        <v>3916.8</v>
      </c>
    </row>
    <row r="54" spans="1:11" ht="27" customHeight="1" x14ac:dyDescent="0.2">
      <c r="A54" s="31" t="s">
        <v>14</v>
      </c>
      <c r="B54" s="40" t="s">
        <v>16</v>
      </c>
      <c r="C54" s="42">
        <v>1000</v>
      </c>
      <c r="D54" s="42">
        <v>620</v>
      </c>
      <c r="E54" s="42">
        <v>20</v>
      </c>
      <c r="F54" s="40">
        <f>83-2</f>
        <v>81</v>
      </c>
      <c r="G54" s="16">
        <f t="shared" si="0"/>
        <v>1.0044</v>
      </c>
      <c r="H54" s="37">
        <v>140000</v>
      </c>
      <c r="I54" s="19">
        <f t="shared" si="1"/>
        <v>2800</v>
      </c>
      <c r="J54" s="20">
        <f t="shared" si="2"/>
        <v>1736</v>
      </c>
      <c r="K54" s="97">
        <f t="shared" si="3"/>
        <v>1770.72</v>
      </c>
    </row>
    <row r="55" spans="1:11" ht="12.75" customHeight="1" x14ac:dyDescent="0.2">
      <c r="A55" s="43" t="s">
        <v>14</v>
      </c>
      <c r="B55" s="40" t="s">
        <v>16</v>
      </c>
      <c r="C55" s="44">
        <v>1100</v>
      </c>
      <c r="D55" s="44">
        <v>620</v>
      </c>
      <c r="E55" s="44">
        <v>20</v>
      </c>
      <c r="F55" s="41">
        <v>18</v>
      </c>
      <c r="G55" s="16">
        <f t="shared" si="0"/>
        <v>0.24552000000000002</v>
      </c>
      <c r="H55" s="37">
        <v>140000</v>
      </c>
      <c r="I55" s="19">
        <f t="shared" si="1"/>
        <v>2800</v>
      </c>
      <c r="J55" s="20">
        <f t="shared" si="2"/>
        <v>1909.6</v>
      </c>
      <c r="K55" s="97">
        <f t="shared" si="3"/>
        <v>1947.7919999999999</v>
      </c>
    </row>
    <row r="56" spans="1:11" ht="12.75" customHeight="1" x14ac:dyDescent="0.2">
      <c r="A56" s="43" t="s">
        <v>14</v>
      </c>
      <c r="B56" s="40" t="s">
        <v>16</v>
      </c>
      <c r="C56" s="44">
        <v>1200</v>
      </c>
      <c r="D56" s="44">
        <v>620</v>
      </c>
      <c r="E56" s="44">
        <v>20</v>
      </c>
      <c r="F56" s="41">
        <f>49-4</f>
        <v>45</v>
      </c>
      <c r="G56" s="16">
        <f t="shared" si="0"/>
        <v>0.66959999999999997</v>
      </c>
      <c r="H56" s="37">
        <v>140000</v>
      </c>
      <c r="I56" s="19">
        <f t="shared" si="1"/>
        <v>2800</v>
      </c>
      <c r="J56" s="20">
        <f t="shared" si="2"/>
        <v>2083.1999999999998</v>
      </c>
      <c r="K56" s="97">
        <f t="shared" si="3"/>
        <v>2124.864</v>
      </c>
    </row>
    <row r="57" spans="1:11" ht="12.75" customHeight="1" x14ac:dyDescent="0.2">
      <c r="A57" s="43" t="s">
        <v>14</v>
      </c>
      <c r="B57" s="40" t="s">
        <v>16</v>
      </c>
      <c r="C57" s="44">
        <v>1300</v>
      </c>
      <c r="D57" s="44">
        <v>620</v>
      </c>
      <c r="E57" s="44">
        <v>20</v>
      </c>
      <c r="F57" s="41">
        <v>9</v>
      </c>
      <c r="G57" s="16">
        <f t="shared" si="0"/>
        <v>0.14508000000000001</v>
      </c>
      <c r="H57" s="37">
        <v>144000</v>
      </c>
      <c r="I57" s="19">
        <f t="shared" si="1"/>
        <v>2880</v>
      </c>
      <c r="J57" s="20">
        <f t="shared" si="2"/>
        <v>2321.2800000000002</v>
      </c>
      <c r="K57" s="97">
        <f t="shared" si="3"/>
        <v>2367.7056000000002</v>
      </c>
    </row>
    <row r="58" spans="1:11" ht="12.75" customHeight="1" x14ac:dyDescent="0.2">
      <c r="A58" s="43" t="s">
        <v>14</v>
      </c>
      <c r="B58" s="40" t="s">
        <v>16</v>
      </c>
      <c r="C58" s="44">
        <v>1400</v>
      </c>
      <c r="D58" s="44">
        <v>620</v>
      </c>
      <c r="E58" s="44">
        <v>20</v>
      </c>
      <c r="F58" s="41">
        <v>4</v>
      </c>
      <c r="G58" s="16">
        <f t="shared" si="0"/>
        <v>6.9440000000000002E-2</v>
      </c>
      <c r="H58" s="37">
        <v>144000</v>
      </c>
      <c r="I58" s="19">
        <f t="shared" si="1"/>
        <v>2880</v>
      </c>
      <c r="J58" s="20">
        <f t="shared" si="2"/>
        <v>2499.84</v>
      </c>
      <c r="K58" s="97">
        <f t="shared" si="3"/>
        <v>2549.8368</v>
      </c>
    </row>
    <row r="59" spans="1:11" ht="12.75" customHeight="1" x14ac:dyDescent="0.2">
      <c r="A59" s="43" t="s">
        <v>14</v>
      </c>
      <c r="B59" s="40" t="s">
        <v>16</v>
      </c>
      <c r="C59" s="44">
        <v>1500</v>
      </c>
      <c r="D59" s="44">
        <v>620</v>
      </c>
      <c r="E59" s="44">
        <v>20</v>
      </c>
      <c r="F59" s="41">
        <v>146</v>
      </c>
      <c r="G59" s="16">
        <f t="shared" si="0"/>
        <v>2.7155999999999998</v>
      </c>
      <c r="H59" s="37">
        <v>144000</v>
      </c>
      <c r="I59" s="19">
        <f t="shared" si="1"/>
        <v>2880</v>
      </c>
      <c r="J59" s="20">
        <f t="shared" si="2"/>
        <v>2678.4</v>
      </c>
      <c r="K59" s="97">
        <f t="shared" si="3"/>
        <v>2731.9680000000003</v>
      </c>
    </row>
    <row r="60" spans="1:11" ht="12.75" customHeight="1" x14ac:dyDescent="0.2">
      <c r="A60" s="43" t="s">
        <v>14</v>
      </c>
      <c r="B60" s="40" t="s">
        <v>16</v>
      </c>
      <c r="C60" s="44">
        <v>1600</v>
      </c>
      <c r="D60" s="44">
        <v>620</v>
      </c>
      <c r="E60" s="44">
        <v>20</v>
      </c>
      <c r="F60" s="41">
        <f>3-1</f>
        <v>2</v>
      </c>
      <c r="G60" s="16">
        <f t="shared" si="0"/>
        <v>3.968E-2</v>
      </c>
      <c r="H60" s="37">
        <v>150000</v>
      </c>
      <c r="I60" s="19">
        <f t="shared" si="1"/>
        <v>3000</v>
      </c>
      <c r="J60" s="20">
        <f t="shared" si="2"/>
        <v>2976</v>
      </c>
      <c r="K60" s="97">
        <f t="shared" si="3"/>
        <v>3035.52</v>
      </c>
    </row>
    <row r="61" spans="1:11" ht="12.75" customHeight="1" x14ac:dyDescent="0.2">
      <c r="A61" s="43" t="s">
        <v>14</v>
      </c>
      <c r="B61" s="40" t="s">
        <v>16</v>
      </c>
      <c r="C61" s="44">
        <v>1800</v>
      </c>
      <c r="D61" s="44">
        <v>620</v>
      </c>
      <c r="E61" s="44">
        <v>20</v>
      </c>
      <c r="F61" s="41">
        <v>1</v>
      </c>
      <c r="G61" s="16">
        <f t="shared" si="0"/>
        <v>2.232E-2</v>
      </c>
      <c r="H61" s="37">
        <v>150000</v>
      </c>
      <c r="I61" s="19">
        <f t="shared" si="1"/>
        <v>3000</v>
      </c>
      <c r="J61" s="20">
        <f t="shared" si="2"/>
        <v>3348</v>
      </c>
      <c r="K61" s="97">
        <f t="shared" si="3"/>
        <v>3414.96</v>
      </c>
    </row>
    <row r="62" spans="1:11" ht="12.75" customHeight="1" x14ac:dyDescent="0.2">
      <c r="A62" s="43" t="s">
        <v>14</v>
      </c>
      <c r="B62" s="40" t="s">
        <v>16</v>
      </c>
      <c r="C62" s="44">
        <v>2000</v>
      </c>
      <c r="D62" s="44">
        <v>620</v>
      </c>
      <c r="E62" s="44">
        <v>20</v>
      </c>
      <c r="F62" s="41">
        <f>7-2</f>
        <v>5</v>
      </c>
      <c r="G62" s="16">
        <f t="shared" si="0"/>
        <v>0.124</v>
      </c>
      <c r="H62" s="37">
        <v>160000</v>
      </c>
      <c r="I62" s="19">
        <f t="shared" si="1"/>
        <v>3200</v>
      </c>
      <c r="J62" s="20">
        <f t="shared" si="2"/>
        <v>3968</v>
      </c>
      <c r="K62" s="97">
        <f t="shared" si="3"/>
        <v>4047.36</v>
      </c>
    </row>
    <row r="63" spans="1:11" ht="12.75" customHeight="1" x14ac:dyDescent="0.2">
      <c r="A63" s="43" t="s">
        <v>14</v>
      </c>
      <c r="B63" s="40" t="s">
        <v>16</v>
      </c>
      <c r="C63" s="44">
        <v>2600</v>
      </c>
      <c r="D63" s="44">
        <v>620</v>
      </c>
      <c r="E63" s="44">
        <v>20</v>
      </c>
      <c r="F63" s="41">
        <v>1</v>
      </c>
      <c r="G63" s="16">
        <f t="shared" si="0"/>
        <v>3.2240000000000005E-2</v>
      </c>
      <c r="H63" s="37">
        <v>170000</v>
      </c>
      <c r="I63" s="19">
        <f t="shared" si="1"/>
        <v>3400</v>
      </c>
      <c r="J63" s="20">
        <f t="shared" si="2"/>
        <v>5480.8</v>
      </c>
      <c r="K63" s="97">
        <f t="shared" si="3"/>
        <v>5590.4160000000002</v>
      </c>
    </row>
    <row r="64" spans="1:11" ht="12.75" customHeight="1" x14ac:dyDescent="0.2">
      <c r="A64" s="43" t="s">
        <v>14</v>
      </c>
      <c r="B64" s="40" t="s">
        <v>16</v>
      </c>
      <c r="C64" s="44">
        <v>2800</v>
      </c>
      <c r="D64" s="44">
        <v>620</v>
      </c>
      <c r="E64" s="44">
        <v>20</v>
      </c>
      <c r="F64" s="41">
        <v>5</v>
      </c>
      <c r="G64" s="16">
        <f t="shared" si="0"/>
        <v>0.1736</v>
      </c>
      <c r="H64" s="37">
        <v>170000</v>
      </c>
      <c r="I64" s="19">
        <f t="shared" si="1"/>
        <v>3400</v>
      </c>
      <c r="J64" s="20">
        <f t="shared" si="2"/>
        <v>5902.4</v>
      </c>
      <c r="K64" s="97">
        <f t="shared" si="3"/>
        <v>6020.4479999999994</v>
      </c>
    </row>
    <row r="65" spans="1:11" ht="12.75" customHeight="1" x14ac:dyDescent="0.2">
      <c r="A65" s="43" t="s">
        <v>14</v>
      </c>
      <c r="B65" s="40" t="s">
        <v>16</v>
      </c>
      <c r="C65" s="44">
        <v>2900</v>
      </c>
      <c r="D65" s="44">
        <v>620</v>
      </c>
      <c r="E65" s="44">
        <v>20</v>
      </c>
      <c r="F65" s="41">
        <v>5</v>
      </c>
      <c r="G65" s="16">
        <f t="shared" si="0"/>
        <v>0.17980000000000002</v>
      </c>
      <c r="H65" s="37">
        <v>170000</v>
      </c>
      <c r="I65" s="19">
        <f t="shared" si="1"/>
        <v>3400</v>
      </c>
      <c r="J65" s="20">
        <f t="shared" si="2"/>
        <v>6113.2</v>
      </c>
      <c r="K65" s="97">
        <f t="shared" si="3"/>
        <v>6235.4639999999999</v>
      </c>
    </row>
    <row r="66" spans="1:11" ht="12.75" customHeight="1" x14ac:dyDescent="0.2">
      <c r="A66" s="45" t="s">
        <v>14</v>
      </c>
      <c r="B66" s="46" t="s">
        <v>17</v>
      </c>
      <c r="C66" s="47">
        <v>900</v>
      </c>
      <c r="D66" s="46">
        <v>300</v>
      </c>
      <c r="E66" s="46">
        <v>40</v>
      </c>
      <c r="F66" s="48">
        <v>6</v>
      </c>
      <c r="G66" s="16">
        <f t="shared" si="0"/>
        <v>6.4799999999999996E-2</v>
      </c>
      <c r="H66" s="37">
        <v>139500</v>
      </c>
      <c r="I66" s="19">
        <f t="shared" si="1"/>
        <v>5580</v>
      </c>
      <c r="J66" s="20">
        <f t="shared" si="2"/>
        <v>1506.6</v>
      </c>
      <c r="K66" s="97">
        <f t="shared" si="3"/>
        <v>1536.732</v>
      </c>
    </row>
    <row r="67" spans="1:11" ht="12.75" customHeight="1" x14ac:dyDescent="0.2">
      <c r="A67" s="45" t="s">
        <v>14</v>
      </c>
      <c r="B67" s="46" t="s">
        <v>17</v>
      </c>
      <c r="C67" s="46">
        <v>1000</v>
      </c>
      <c r="D67" s="46">
        <v>300</v>
      </c>
      <c r="E67" s="46">
        <v>40</v>
      </c>
      <c r="F67" s="47">
        <v>48</v>
      </c>
      <c r="G67" s="16">
        <f t="shared" si="0"/>
        <v>0.57599999999999996</v>
      </c>
      <c r="H67" s="37">
        <v>139500</v>
      </c>
      <c r="I67" s="19">
        <f t="shared" si="1"/>
        <v>5580</v>
      </c>
      <c r="J67" s="20">
        <f t="shared" si="2"/>
        <v>1674</v>
      </c>
      <c r="K67" s="97">
        <f t="shared" si="3"/>
        <v>1707.48</v>
      </c>
    </row>
    <row r="68" spans="1:11" ht="12.75" customHeight="1" x14ac:dyDescent="0.2">
      <c r="A68" s="49" t="s">
        <v>14</v>
      </c>
      <c r="B68" s="46" t="s">
        <v>17</v>
      </c>
      <c r="C68" s="46">
        <v>1100</v>
      </c>
      <c r="D68" s="46">
        <v>300</v>
      </c>
      <c r="E68" s="46">
        <v>40</v>
      </c>
      <c r="F68" s="47">
        <f>31-25</f>
        <v>6</v>
      </c>
      <c r="G68" s="16">
        <f t="shared" si="0"/>
        <v>7.9200000000000007E-2</v>
      </c>
      <c r="H68" s="37">
        <v>139500</v>
      </c>
      <c r="I68" s="19">
        <f t="shared" si="1"/>
        <v>5580</v>
      </c>
      <c r="J68" s="20">
        <f t="shared" si="2"/>
        <v>1841.4</v>
      </c>
      <c r="K68" s="97">
        <f t="shared" si="3"/>
        <v>1878.2280000000001</v>
      </c>
    </row>
    <row r="69" spans="1:11" ht="13.5" customHeight="1" x14ac:dyDescent="0.2">
      <c r="A69" s="49" t="s">
        <v>14</v>
      </c>
      <c r="B69" s="46" t="s">
        <v>17</v>
      </c>
      <c r="C69" s="47">
        <v>1200</v>
      </c>
      <c r="D69" s="46">
        <v>300</v>
      </c>
      <c r="E69" s="46">
        <v>40</v>
      </c>
      <c r="F69" s="47">
        <v>36</v>
      </c>
      <c r="G69" s="16">
        <f t="shared" si="0"/>
        <v>0.51839999999999997</v>
      </c>
      <c r="H69" s="37">
        <v>139500</v>
      </c>
      <c r="I69" s="19">
        <f t="shared" si="1"/>
        <v>5580</v>
      </c>
      <c r="J69" s="20">
        <f t="shared" si="2"/>
        <v>2008.8</v>
      </c>
      <c r="K69" s="97">
        <f t="shared" si="3"/>
        <v>2048.9760000000001</v>
      </c>
    </row>
    <row r="70" spans="1:11" ht="13.5" customHeight="1" x14ac:dyDescent="0.2">
      <c r="A70" s="49" t="s">
        <v>14</v>
      </c>
      <c r="B70" s="46" t="s">
        <v>17</v>
      </c>
      <c r="C70" s="50">
        <v>1400</v>
      </c>
      <c r="D70" s="50">
        <v>600</v>
      </c>
      <c r="E70" s="46">
        <v>40</v>
      </c>
      <c r="F70" s="47">
        <v>2</v>
      </c>
      <c r="G70" s="16">
        <f t="shared" si="0"/>
        <v>6.720000000000001E-2</v>
      </c>
      <c r="H70" s="37">
        <v>139500</v>
      </c>
      <c r="I70" s="19">
        <f t="shared" si="1"/>
        <v>5580</v>
      </c>
      <c r="J70" s="20">
        <f t="shared" si="2"/>
        <v>4687.2</v>
      </c>
      <c r="K70" s="97">
        <f t="shared" si="3"/>
        <v>4780.9439999999995</v>
      </c>
    </row>
    <row r="71" spans="1:11" ht="13.5" customHeight="1" x14ac:dyDescent="0.2">
      <c r="A71" s="49" t="s">
        <v>14</v>
      </c>
      <c r="B71" s="46" t="s">
        <v>17</v>
      </c>
      <c r="C71" s="50">
        <v>1800</v>
      </c>
      <c r="D71" s="50">
        <v>600</v>
      </c>
      <c r="E71" s="46">
        <v>40</v>
      </c>
      <c r="F71" s="47">
        <v>2</v>
      </c>
      <c r="G71" s="16">
        <f t="shared" si="0"/>
        <v>8.6400000000000005E-2</v>
      </c>
      <c r="H71" s="18">
        <v>162000</v>
      </c>
      <c r="I71" s="19">
        <f t="shared" si="1"/>
        <v>6480</v>
      </c>
      <c r="J71" s="20">
        <f t="shared" si="2"/>
        <v>6998.4</v>
      </c>
      <c r="K71" s="97">
        <f t="shared" si="3"/>
        <v>7138.3679999999995</v>
      </c>
    </row>
    <row r="72" spans="1:11" ht="13.5" customHeight="1" x14ac:dyDescent="0.2">
      <c r="A72" s="51" t="s">
        <v>14</v>
      </c>
      <c r="B72" s="51" t="s">
        <v>15</v>
      </c>
      <c r="C72" s="51">
        <v>900</v>
      </c>
      <c r="D72" s="51">
        <v>300</v>
      </c>
      <c r="E72" s="51">
        <v>40</v>
      </c>
      <c r="F72" s="17">
        <v>271</v>
      </c>
      <c r="G72" s="16">
        <f t="shared" si="0"/>
        <v>2.9268000000000001</v>
      </c>
      <c r="H72" s="18">
        <v>155000</v>
      </c>
      <c r="I72" s="19">
        <f t="shared" si="1"/>
        <v>6200</v>
      </c>
      <c r="J72" s="20">
        <f t="shared" si="2"/>
        <v>1674</v>
      </c>
      <c r="K72" s="97">
        <f t="shared" si="3"/>
        <v>1707.48</v>
      </c>
    </row>
    <row r="73" spans="1:11" ht="13.5" customHeight="1" x14ac:dyDescent="0.2">
      <c r="A73" s="15" t="s">
        <v>14</v>
      </c>
      <c r="B73" s="16" t="s">
        <v>15</v>
      </c>
      <c r="C73" s="16">
        <v>1000</v>
      </c>
      <c r="D73" s="16">
        <v>300</v>
      </c>
      <c r="E73" s="16">
        <v>40</v>
      </c>
      <c r="F73" s="17">
        <v>425</v>
      </c>
      <c r="G73" s="16">
        <f t="shared" si="0"/>
        <v>5.0999999999999996</v>
      </c>
      <c r="H73" s="18">
        <v>155000</v>
      </c>
      <c r="I73" s="19">
        <f t="shared" si="1"/>
        <v>6200</v>
      </c>
      <c r="J73" s="20">
        <f t="shared" si="2"/>
        <v>1860</v>
      </c>
      <c r="K73" s="97">
        <f t="shared" si="3"/>
        <v>1897.2</v>
      </c>
    </row>
    <row r="74" spans="1:11" ht="12.75" customHeight="1" x14ac:dyDescent="0.2">
      <c r="A74" s="15" t="s">
        <v>14</v>
      </c>
      <c r="B74" s="16" t="s">
        <v>15</v>
      </c>
      <c r="C74" s="16">
        <v>1100</v>
      </c>
      <c r="D74" s="16">
        <v>300</v>
      </c>
      <c r="E74" s="16">
        <v>40</v>
      </c>
      <c r="F74" s="17">
        <v>233</v>
      </c>
      <c r="G74" s="16">
        <f t="shared" si="0"/>
        <v>3.0756000000000001</v>
      </c>
      <c r="H74" s="18">
        <v>155000</v>
      </c>
      <c r="I74" s="19">
        <f t="shared" si="1"/>
        <v>6200</v>
      </c>
      <c r="J74" s="20">
        <f t="shared" si="2"/>
        <v>2046</v>
      </c>
      <c r="K74" s="97">
        <f t="shared" si="3"/>
        <v>2086.92</v>
      </c>
    </row>
    <row r="75" spans="1:11" ht="12.75" customHeight="1" x14ac:dyDescent="0.2">
      <c r="A75" s="15" t="s">
        <v>14</v>
      </c>
      <c r="B75" s="16" t="s">
        <v>15</v>
      </c>
      <c r="C75" s="15">
        <v>1200</v>
      </c>
      <c r="D75" s="15">
        <v>300</v>
      </c>
      <c r="E75" s="15">
        <v>40</v>
      </c>
      <c r="F75" s="22">
        <v>247</v>
      </c>
      <c r="G75" s="16">
        <f t="shared" si="0"/>
        <v>3.5568</v>
      </c>
      <c r="H75" s="18">
        <v>155000</v>
      </c>
      <c r="I75" s="19">
        <f t="shared" si="1"/>
        <v>6200</v>
      </c>
      <c r="J75" s="20">
        <f t="shared" si="2"/>
        <v>2232</v>
      </c>
      <c r="K75" s="97">
        <f t="shared" si="3"/>
        <v>2276.64</v>
      </c>
    </row>
    <row r="76" spans="1:11" ht="12.75" customHeight="1" x14ac:dyDescent="0.2">
      <c r="A76" s="15" t="s">
        <v>14</v>
      </c>
      <c r="B76" s="16" t="s">
        <v>15</v>
      </c>
      <c r="C76" s="22">
        <v>1300</v>
      </c>
      <c r="D76" s="22">
        <v>400</v>
      </c>
      <c r="E76" s="15">
        <v>40</v>
      </c>
      <c r="F76" s="22">
        <v>12</v>
      </c>
      <c r="G76" s="16">
        <f t="shared" si="0"/>
        <v>0.24959999999999999</v>
      </c>
      <c r="H76" s="18">
        <v>155000</v>
      </c>
      <c r="I76" s="19">
        <f t="shared" si="1"/>
        <v>6200</v>
      </c>
      <c r="J76" s="20">
        <f t="shared" si="2"/>
        <v>3224</v>
      </c>
      <c r="K76" s="97">
        <f t="shared" si="3"/>
        <v>3288.48</v>
      </c>
    </row>
    <row r="77" spans="1:11" ht="12.75" customHeight="1" x14ac:dyDescent="0.2">
      <c r="A77" s="52" t="s">
        <v>14</v>
      </c>
      <c r="B77" s="53" t="s">
        <v>15</v>
      </c>
      <c r="C77" s="54">
        <v>1400</v>
      </c>
      <c r="D77" s="55">
        <v>400</v>
      </c>
      <c r="E77" s="55">
        <v>40</v>
      </c>
      <c r="F77" s="54">
        <v>140</v>
      </c>
      <c r="G77" s="16">
        <f t="shared" si="0"/>
        <v>3.1360000000000001</v>
      </c>
      <c r="H77" s="18">
        <v>155000</v>
      </c>
      <c r="I77" s="19">
        <f t="shared" si="1"/>
        <v>6200</v>
      </c>
      <c r="J77" s="20">
        <f t="shared" si="2"/>
        <v>3472</v>
      </c>
      <c r="K77" s="97">
        <f t="shared" si="3"/>
        <v>3541.44</v>
      </c>
    </row>
    <row r="78" spans="1:11" ht="12.75" customHeight="1" x14ac:dyDescent="0.2">
      <c r="A78" s="52" t="s">
        <v>14</v>
      </c>
      <c r="B78" s="53" t="s">
        <v>15</v>
      </c>
      <c r="C78" s="54">
        <v>1500</v>
      </c>
      <c r="D78" s="55">
        <v>400</v>
      </c>
      <c r="E78" s="55">
        <v>40</v>
      </c>
      <c r="F78" s="54">
        <f>120-2-1</f>
        <v>117</v>
      </c>
      <c r="G78" s="16">
        <f t="shared" si="0"/>
        <v>2.8079999999999998</v>
      </c>
      <c r="H78" s="18">
        <v>155000</v>
      </c>
      <c r="I78" s="19">
        <f t="shared" si="1"/>
        <v>6200</v>
      </c>
      <c r="J78" s="20">
        <f t="shared" si="2"/>
        <v>3720</v>
      </c>
      <c r="K78" s="97">
        <f t="shared" si="3"/>
        <v>3794.4</v>
      </c>
    </row>
    <row r="79" spans="1:11" ht="12.75" customHeight="1" x14ac:dyDescent="0.2">
      <c r="A79" s="52" t="s">
        <v>14</v>
      </c>
      <c r="B79" s="53" t="s">
        <v>15</v>
      </c>
      <c r="C79" s="54">
        <v>1600</v>
      </c>
      <c r="D79" s="55">
        <v>400</v>
      </c>
      <c r="E79" s="55">
        <v>40</v>
      </c>
      <c r="F79" s="54">
        <f>107-2-1-1</f>
        <v>103</v>
      </c>
      <c r="G79" s="16">
        <f t="shared" si="0"/>
        <v>2.6368</v>
      </c>
      <c r="H79" s="56">
        <v>180000</v>
      </c>
      <c r="I79" s="19">
        <f t="shared" si="1"/>
        <v>7200</v>
      </c>
      <c r="J79" s="20">
        <f t="shared" si="2"/>
        <v>4608</v>
      </c>
      <c r="K79" s="97">
        <f t="shared" si="3"/>
        <v>4700.16</v>
      </c>
    </row>
    <row r="80" spans="1:11" ht="12.75" customHeight="1" x14ac:dyDescent="0.2">
      <c r="A80" s="52" t="s">
        <v>14</v>
      </c>
      <c r="B80" s="53" t="s">
        <v>15</v>
      </c>
      <c r="C80" s="54">
        <v>1700</v>
      </c>
      <c r="D80" s="55">
        <v>400</v>
      </c>
      <c r="E80" s="55">
        <v>40</v>
      </c>
      <c r="F80" s="54">
        <v>25</v>
      </c>
      <c r="G80" s="16">
        <f t="shared" si="0"/>
        <v>0.68</v>
      </c>
      <c r="H80" s="56">
        <v>180000</v>
      </c>
      <c r="I80" s="19">
        <f t="shared" si="1"/>
        <v>7200</v>
      </c>
      <c r="J80" s="20">
        <f t="shared" si="2"/>
        <v>4896</v>
      </c>
      <c r="K80" s="97">
        <f t="shared" si="3"/>
        <v>4993.92</v>
      </c>
    </row>
    <row r="81" spans="1:11" ht="12.75" customHeight="1" x14ac:dyDescent="0.2">
      <c r="A81" s="52" t="s">
        <v>14</v>
      </c>
      <c r="B81" s="53" t="s">
        <v>15</v>
      </c>
      <c r="C81" s="54">
        <v>1800</v>
      </c>
      <c r="D81" s="57">
        <v>400</v>
      </c>
      <c r="E81" s="55">
        <v>40</v>
      </c>
      <c r="F81" s="54">
        <f>111-1-1-1</f>
        <v>108</v>
      </c>
      <c r="G81" s="16">
        <f t="shared" si="0"/>
        <v>3.1104000000000003</v>
      </c>
      <c r="H81" s="56">
        <v>180000</v>
      </c>
      <c r="I81" s="19">
        <f t="shared" si="1"/>
        <v>7200</v>
      </c>
      <c r="J81" s="20">
        <f t="shared" si="2"/>
        <v>5184</v>
      </c>
      <c r="K81" s="97">
        <f t="shared" si="3"/>
        <v>5287.68</v>
      </c>
    </row>
    <row r="82" spans="1:11" ht="12.75" customHeight="1" x14ac:dyDescent="0.2">
      <c r="A82" s="52" t="s">
        <v>14</v>
      </c>
      <c r="B82" s="53" t="s">
        <v>15</v>
      </c>
      <c r="C82" s="54">
        <v>1900</v>
      </c>
      <c r="D82" s="57">
        <v>400</v>
      </c>
      <c r="E82" s="55">
        <v>40</v>
      </c>
      <c r="F82" s="54">
        <v>88</v>
      </c>
      <c r="G82" s="16">
        <f t="shared" si="0"/>
        <v>2.6751999999999998</v>
      </c>
      <c r="H82" s="56">
        <v>180000</v>
      </c>
      <c r="I82" s="19">
        <f t="shared" si="1"/>
        <v>7200</v>
      </c>
      <c r="J82" s="20">
        <f t="shared" si="2"/>
        <v>5472</v>
      </c>
      <c r="K82" s="97">
        <f t="shared" si="3"/>
        <v>5581.44</v>
      </c>
    </row>
    <row r="83" spans="1:11" ht="12.75" customHeight="1" x14ac:dyDescent="0.2">
      <c r="A83" s="52" t="s">
        <v>14</v>
      </c>
      <c r="B83" s="53" t="s">
        <v>15</v>
      </c>
      <c r="C83" s="29">
        <v>2000</v>
      </c>
      <c r="D83" s="57">
        <v>400</v>
      </c>
      <c r="E83" s="55">
        <v>40</v>
      </c>
      <c r="F83" s="29">
        <v>99</v>
      </c>
      <c r="G83" s="16">
        <f t="shared" si="0"/>
        <v>3.1680000000000001</v>
      </c>
      <c r="H83" s="56">
        <v>180000</v>
      </c>
      <c r="I83" s="19">
        <f t="shared" si="1"/>
        <v>7200</v>
      </c>
      <c r="J83" s="20">
        <f t="shared" si="2"/>
        <v>5760</v>
      </c>
      <c r="K83" s="97">
        <f t="shared" si="3"/>
        <v>5875.2</v>
      </c>
    </row>
    <row r="84" spans="1:11" ht="12.75" customHeight="1" x14ac:dyDescent="0.2">
      <c r="A84" s="52" t="s">
        <v>14</v>
      </c>
      <c r="B84" s="53" t="s">
        <v>15</v>
      </c>
      <c r="C84" s="29">
        <v>2100</v>
      </c>
      <c r="D84" s="57">
        <v>400</v>
      </c>
      <c r="E84" s="55">
        <v>40</v>
      </c>
      <c r="F84" s="29">
        <f>14-1</f>
        <v>13</v>
      </c>
      <c r="G84" s="16">
        <f t="shared" si="0"/>
        <v>0.43680000000000002</v>
      </c>
      <c r="H84" s="56">
        <v>180000</v>
      </c>
      <c r="I84" s="19">
        <f t="shared" si="1"/>
        <v>7200</v>
      </c>
      <c r="J84" s="20">
        <f t="shared" si="2"/>
        <v>6048</v>
      </c>
      <c r="K84" s="97">
        <f t="shared" si="3"/>
        <v>6168.96</v>
      </c>
    </row>
    <row r="85" spans="1:11" ht="12.75" customHeight="1" x14ac:dyDescent="0.2">
      <c r="A85" s="52" t="s">
        <v>14</v>
      </c>
      <c r="B85" s="53" t="s">
        <v>15</v>
      </c>
      <c r="C85" s="29">
        <v>2200</v>
      </c>
      <c r="D85" s="57">
        <v>400</v>
      </c>
      <c r="E85" s="55">
        <v>40</v>
      </c>
      <c r="F85" s="29">
        <v>8</v>
      </c>
      <c r="G85" s="16">
        <f t="shared" si="0"/>
        <v>0.28160000000000002</v>
      </c>
      <c r="H85" s="56">
        <v>180000</v>
      </c>
      <c r="I85" s="19">
        <f t="shared" si="1"/>
        <v>7200</v>
      </c>
      <c r="J85" s="20">
        <f t="shared" si="2"/>
        <v>6336</v>
      </c>
      <c r="K85" s="97">
        <f t="shared" si="3"/>
        <v>6462.72</v>
      </c>
    </row>
    <row r="86" spans="1:11" ht="12.75" customHeight="1" x14ac:dyDescent="0.2">
      <c r="A86" s="52" t="s">
        <v>14</v>
      </c>
      <c r="B86" s="53" t="s">
        <v>15</v>
      </c>
      <c r="C86" s="29">
        <v>2300</v>
      </c>
      <c r="D86" s="57">
        <v>400</v>
      </c>
      <c r="E86" s="55">
        <v>40</v>
      </c>
      <c r="F86" s="29">
        <v>89</v>
      </c>
      <c r="G86" s="16">
        <f t="shared" si="0"/>
        <v>3.2751999999999999</v>
      </c>
      <c r="H86" s="56">
        <v>180000</v>
      </c>
      <c r="I86" s="19">
        <f t="shared" si="1"/>
        <v>7200</v>
      </c>
      <c r="J86" s="20">
        <f t="shared" si="2"/>
        <v>6624</v>
      </c>
      <c r="K86" s="97">
        <f t="shared" si="3"/>
        <v>6756.48</v>
      </c>
    </row>
    <row r="87" spans="1:11" ht="12.75" customHeight="1" x14ac:dyDescent="0.2">
      <c r="A87" s="52" t="s">
        <v>14</v>
      </c>
      <c r="B87" s="53" t="s">
        <v>15</v>
      </c>
      <c r="C87" s="29">
        <v>2400</v>
      </c>
      <c r="D87" s="57">
        <v>400</v>
      </c>
      <c r="E87" s="55">
        <v>40</v>
      </c>
      <c r="F87" s="29">
        <v>24</v>
      </c>
      <c r="G87" s="16">
        <f t="shared" si="0"/>
        <v>0.92159999999999997</v>
      </c>
      <c r="H87" s="56">
        <v>180000</v>
      </c>
      <c r="I87" s="19">
        <f t="shared" si="1"/>
        <v>7200</v>
      </c>
      <c r="J87" s="20">
        <f t="shared" si="2"/>
        <v>6912</v>
      </c>
      <c r="K87" s="97">
        <f t="shared" si="3"/>
        <v>7050.24</v>
      </c>
    </row>
    <row r="88" spans="1:11" ht="12.75" customHeight="1" x14ac:dyDescent="0.2">
      <c r="A88" s="52" t="s">
        <v>14</v>
      </c>
      <c r="B88" s="53" t="s">
        <v>15</v>
      </c>
      <c r="C88" s="29">
        <v>2500</v>
      </c>
      <c r="D88" s="57">
        <v>400</v>
      </c>
      <c r="E88" s="55">
        <v>40</v>
      </c>
      <c r="F88" s="29">
        <f>88-1</f>
        <v>87</v>
      </c>
      <c r="G88" s="16">
        <f t="shared" si="0"/>
        <v>3.48</v>
      </c>
      <c r="H88" s="58">
        <v>190000</v>
      </c>
      <c r="I88" s="19">
        <f t="shared" si="1"/>
        <v>7600</v>
      </c>
      <c r="J88" s="20">
        <f t="shared" si="2"/>
        <v>7600</v>
      </c>
      <c r="K88" s="97">
        <f t="shared" si="3"/>
        <v>7752</v>
      </c>
    </row>
    <row r="89" spans="1:11" ht="12.75" customHeight="1" x14ac:dyDescent="0.2">
      <c r="A89" s="52" t="s">
        <v>14</v>
      </c>
      <c r="B89" s="53" t="s">
        <v>15</v>
      </c>
      <c r="C89" s="29">
        <v>2600</v>
      </c>
      <c r="D89" s="57">
        <v>400</v>
      </c>
      <c r="E89" s="55">
        <v>40</v>
      </c>
      <c r="F89" s="29">
        <v>27</v>
      </c>
      <c r="G89" s="16">
        <f t="shared" si="0"/>
        <v>1.1232</v>
      </c>
      <c r="H89" s="58">
        <v>190000</v>
      </c>
      <c r="I89" s="19">
        <f t="shared" si="1"/>
        <v>7600</v>
      </c>
      <c r="J89" s="20">
        <f t="shared" si="2"/>
        <v>7904</v>
      </c>
      <c r="K89" s="97">
        <f t="shared" si="3"/>
        <v>8062.08</v>
      </c>
    </row>
    <row r="90" spans="1:11" ht="12.75" customHeight="1" x14ac:dyDescent="0.2">
      <c r="A90" s="52" t="s">
        <v>14</v>
      </c>
      <c r="B90" s="53" t="s">
        <v>15</v>
      </c>
      <c r="C90" s="29">
        <v>2700</v>
      </c>
      <c r="D90" s="57">
        <v>400</v>
      </c>
      <c r="E90" s="55">
        <v>40</v>
      </c>
      <c r="F90" s="29">
        <f>41-1</f>
        <v>40</v>
      </c>
      <c r="G90" s="16">
        <f t="shared" si="0"/>
        <v>1.728</v>
      </c>
      <c r="H90" s="58">
        <v>190000</v>
      </c>
      <c r="I90" s="19">
        <f t="shared" si="1"/>
        <v>7600</v>
      </c>
      <c r="J90" s="20">
        <f t="shared" si="2"/>
        <v>8208</v>
      </c>
      <c r="K90" s="97">
        <f t="shared" si="3"/>
        <v>8372.16</v>
      </c>
    </row>
    <row r="91" spans="1:11" ht="12.75" customHeight="1" x14ac:dyDescent="0.2">
      <c r="A91" s="52" t="s">
        <v>14</v>
      </c>
      <c r="B91" s="53" t="s">
        <v>15</v>
      </c>
      <c r="C91" s="29">
        <v>2800</v>
      </c>
      <c r="D91" s="57">
        <v>400</v>
      </c>
      <c r="E91" s="55">
        <v>40</v>
      </c>
      <c r="F91" s="29">
        <f>77-1</f>
        <v>76</v>
      </c>
      <c r="G91" s="16">
        <f t="shared" si="0"/>
        <v>3.4048000000000003</v>
      </c>
      <c r="H91" s="58">
        <v>190000</v>
      </c>
      <c r="I91" s="19">
        <f t="shared" si="1"/>
        <v>7600</v>
      </c>
      <c r="J91" s="20">
        <f t="shared" si="2"/>
        <v>8512</v>
      </c>
      <c r="K91" s="97">
        <f t="shared" si="3"/>
        <v>8682.24</v>
      </c>
    </row>
    <row r="92" spans="1:11" ht="12.75" customHeight="1" x14ac:dyDescent="0.2">
      <c r="A92" s="52" t="s">
        <v>14</v>
      </c>
      <c r="B92" s="53" t="s">
        <v>15</v>
      </c>
      <c r="C92" s="29">
        <v>2900</v>
      </c>
      <c r="D92" s="57">
        <v>400</v>
      </c>
      <c r="E92" s="55">
        <v>40</v>
      </c>
      <c r="F92" s="29">
        <v>143</v>
      </c>
      <c r="G92" s="16">
        <f t="shared" si="0"/>
        <v>6.6352000000000002</v>
      </c>
      <c r="H92" s="58">
        <v>190000</v>
      </c>
      <c r="I92" s="19">
        <f t="shared" si="1"/>
        <v>7600</v>
      </c>
      <c r="J92" s="20">
        <f t="shared" si="2"/>
        <v>8816</v>
      </c>
      <c r="K92" s="97">
        <f t="shared" si="3"/>
        <v>8992.32</v>
      </c>
    </row>
    <row r="93" spans="1:11" ht="12.75" customHeight="1" x14ac:dyDescent="0.2">
      <c r="A93" s="52" t="s">
        <v>14</v>
      </c>
      <c r="B93" s="53" t="s">
        <v>15</v>
      </c>
      <c r="C93" s="29">
        <v>3000</v>
      </c>
      <c r="D93" s="57">
        <v>400</v>
      </c>
      <c r="E93" s="55">
        <v>40</v>
      </c>
      <c r="F93" s="29">
        <v>16</v>
      </c>
      <c r="G93" s="16">
        <f t="shared" si="0"/>
        <v>0.76800000000000002</v>
      </c>
      <c r="H93" s="58">
        <v>190000</v>
      </c>
      <c r="I93" s="19">
        <f t="shared" si="1"/>
        <v>7600</v>
      </c>
      <c r="J93" s="20">
        <f t="shared" si="2"/>
        <v>9120</v>
      </c>
      <c r="K93" s="97">
        <f t="shared" si="3"/>
        <v>9302.4</v>
      </c>
    </row>
    <row r="94" spans="1:11" ht="12.75" customHeight="1" x14ac:dyDescent="0.2">
      <c r="A94" s="52" t="s">
        <v>14</v>
      </c>
      <c r="B94" s="53" t="s">
        <v>15</v>
      </c>
      <c r="C94" s="29">
        <v>1200</v>
      </c>
      <c r="D94" s="59">
        <v>600</v>
      </c>
      <c r="E94" s="55">
        <v>40</v>
      </c>
      <c r="F94" s="29">
        <v>45</v>
      </c>
      <c r="G94" s="16">
        <f t="shared" si="0"/>
        <v>1.296</v>
      </c>
      <c r="H94" s="37">
        <v>155000</v>
      </c>
      <c r="I94" s="19">
        <f t="shared" si="1"/>
        <v>6200</v>
      </c>
      <c r="J94" s="20">
        <f t="shared" si="2"/>
        <v>4464</v>
      </c>
      <c r="K94" s="97">
        <f t="shared" si="3"/>
        <v>4553.28</v>
      </c>
    </row>
    <row r="95" spans="1:11" ht="12.75" customHeight="1" x14ac:dyDescent="0.2">
      <c r="A95" s="52" t="s">
        <v>14</v>
      </c>
      <c r="B95" s="16" t="s">
        <v>15</v>
      </c>
      <c r="C95" s="17">
        <v>1300</v>
      </c>
      <c r="D95" s="22">
        <v>600</v>
      </c>
      <c r="E95" s="55">
        <v>40</v>
      </c>
      <c r="F95" s="17">
        <v>83</v>
      </c>
      <c r="G95" s="16">
        <f t="shared" si="0"/>
        <v>2.5895999999999999</v>
      </c>
      <c r="H95" s="37">
        <v>155000</v>
      </c>
      <c r="I95" s="19">
        <f t="shared" si="1"/>
        <v>6200</v>
      </c>
      <c r="J95" s="20">
        <f t="shared" si="2"/>
        <v>4836</v>
      </c>
      <c r="K95" s="97">
        <f t="shared" si="3"/>
        <v>4932.72</v>
      </c>
    </row>
    <row r="96" spans="1:11" ht="12.75" customHeight="1" x14ac:dyDescent="0.2">
      <c r="A96" s="60" t="s">
        <v>14</v>
      </c>
      <c r="B96" s="61" t="s">
        <v>15</v>
      </c>
      <c r="C96" s="62">
        <v>1400</v>
      </c>
      <c r="D96" s="62">
        <v>600</v>
      </c>
      <c r="E96" s="62">
        <v>40</v>
      </c>
      <c r="F96" s="35">
        <v>26</v>
      </c>
      <c r="G96" s="16">
        <f t="shared" si="0"/>
        <v>0.87360000000000004</v>
      </c>
      <c r="H96" s="37">
        <v>155000</v>
      </c>
      <c r="I96" s="19">
        <f t="shared" si="1"/>
        <v>6200</v>
      </c>
      <c r="J96" s="20">
        <f t="shared" si="2"/>
        <v>5208</v>
      </c>
      <c r="K96" s="97">
        <f t="shared" si="3"/>
        <v>5312.16</v>
      </c>
    </row>
    <row r="97" spans="1:11" ht="12.75" customHeight="1" x14ac:dyDescent="0.2">
      <c r="A97" s="15" t="s">
        <v>14</v>
      </c>
      <c r="B97" s="16" t="s">
        <v>15</v>
      </c>
      <c r="C97" s="15">
        <v>1500</v>
      </c>
      <c r="D97" s="15">
        <v>600</v>
      </c>
      <c r="E97" s="15">
        <v>40</v>
      </c>
      <c r="F97" s="17">
        <v>82</v>
      </c>
      <c r="G97" s="16">
        <f t="shared" si="0"/>
        <v>2.952</v>
      </c>
      <c r="H97" s="37">
        <v>155000</v>
      </c>
      <c r="I97" s="19">
        <f t="shared" si="1"/>
        <v>6200</v>
      </c>
      <c r="J97" s="20">
        <f t="shared" si="2"/>
        <v>5580</v>
      </c>
      <c r="K97" s="97">
        <f t="shared" si="3"/>
        <v>5691.6</v>
      </c>
    </row>
    <row r="98" spans="1:11" ht="13.5" customHeight="1" x14ac:dyDescent="0.2">
      <c r="A98" s="25" t="s">
        <v>14</v>
      </c>
      <c r="B98" s="25" t="s">
        <v>15</v>
      </c>
      <c r="C98" s="25">
        <v>1600</v>
      </c>
      <c r="D98" s="25">
        <v>600</v>
      </c>
      <c r="E98" s="25">
        <v>40</v>
      </c>
      <c r="F98" s="26">
        <v>345</v>
      </c>
      <c r="G98" s="25">
        <f t="shared" si="0"/>
        <v>13.247999999999999</v>
      </c>
      <c r="H98" s="26">
        <v>170000</v>
      </c>
      <c r="I98" s="25">
        <f t="shared" si="1"/>
        <v>6800</v>
      </c>
      <c r="J98" s="28">
        <f t="shared" si="2"/>
        <v>6528</v>
      </c>
      <c r="K98" s="98">
        <f t="shared" si="3"/>
        <v>6658.56</v>
      </c>
    </row>
    <row r="99" spans="1:11" ht="12.75" customHeight="1" x14ac:dyDescent="0.2">
      <c r="A99" s="15" t="s">
        <v>14</v>
      </c>
      <c r="B99" s="16" t="s">
        <v>15</v>
      </c>
      <c r="C99" s="22">
        <v>1700</v>
      </c>
      <c r="D99" s="15">
        <v>600</v>
      </c>
      <c r="E99" s="15">
        <v>40</v>
      </c>
      <c r="F99" s="17">
        <v>11</v>
      </c>
      <c r="G99" s="16">
        <f t="shared" si="0"/>
        <v>0.44880000000000003</v>
      </c>
      <c r="H99" s="37">
        <v>180000</v>
      </c>
      <c r="I99" s="19">
        <f t="shared" si="1"/>
        <v>7200</v>
      </c>
      <c r="J99" s="20">
        <f t="shared" si="2"/>
        <v>7344</v>
      </c>
      <c r="K99" s="97">
        <f t="shared" si="3"/>
        <v>7490.88</v>
      </c>
    </row>
    <row r="100" spans="1:11" ht="12.75" customHeight="1" x14ac:dyDescent="0.2">
      <c r="A100" s="25" t="s">
        <v>14</v>
      </c>
      <c r="B100" s="25" t="s">
        <v>15</v>
      </c>
      <c r="C100" s="25">
        <v>1800</v>
      </c>
      <c r="D100" s="25">
        <v>600</v>
      </c>
      <c r="E100" s="25">
        <v>40</v>
      </c>
      <c r="F100" s="26">
        <v>238</v>
      </c>
      <c r="G100" s="25">
        <f t="shared" si="0"/>
        <v>10.281600000000001</v>
      </c>
      <c r="H100" s="26">
        <v>170000</v>
      </c>
      <c r="I100" s="25">
        <f t="shared" si="1"/>
        <v>6800</v>
      </c>
      <c r="J100" s="28">
        <f t="shared" si="2"/>
        <v>7344</v>
      </c>
      <c r="K100" s="98">
        <f t="shared" si="3"/>
        <v>7490.88</v>
      </c>
    </row>
    <row r="101" spans="1:11" ht="12.75" customHeight="1" x14ac:dyDescent="0.2">
      <c r="A101" s="25" t="s">
        <v>14</v>
      </c>
      <c r="B101" s="25" t="s">
        <v>15</v>
      </c>
      <c r="C101" s="25">
        <v>1900</v>
      </c>
      <c r="D101" s="25">
        <v>600</v>
      </c>
      <c r="E101" s="25">
        <v>40</v>
      </c>
      <c r="F101" s="26">
        <v>353</v>
      </c>
      <c r="G101" s="25">
        <f t="shared" si="0"/>
        <v>16.096799999999998</v>
      </c>
      <c r="H101" s="26">
        <v>170000</v>
      </c>
      <c r="I101" s="25">
        <f t="shared" si="1"/>
        <v>6800</v>
      </c>
      <c r="J101" s="28">
        <f t="shared" si="2"/>
        <v>7752</v>
      </c>
      <c r="K101" s="98">
        <f t="shared" si="3"/>
        <v>7907.04</v>
      </c>
    </row>
    <row r="102" spans="1:11" ht="12.75" customHeight="1" x14ac:dyDescent="0.25">
      <c r="A102" s="63" t="s">
        <v>14</v>
      </c>
      <c r="B102" s="16" t="s">
        <v>15</v>
      </c>
      <c r="C102" s="64">
        <v>1950</v>
      </c>
      <c r="D102" s="64">
        <v>600</v>
      </c>
      <c r="E102" s="64">
        <v>40</v>
      </c>
      <c r="F102" s="65">
        <v>1</v>
      </c>
      <c r="G102" s="16">
        <f t="shared" si="0"/>
        <v>4.6799999999999994E-2</v>
      </c>
      <c r="H102" s="66">
        <v>180000</v>
      </c>
      <c r="I102" s="19">
        <f t="shared" si="1"/>
        <v>7200</v>
      </c>
      <c r="J102" s="20">
        <f t="shared" si="2"/>
        <v>8424</v>
      </c>
      <c r="K102" s="97">
        <f t="shared" si="3"/>
        <v>8592.48</v>
      </c>
    </row>
    <row r="103" spans="1:11" ht="12.75" customHeight="1" x14ac:dyDescent="0.2">
      <c r="A103" s="16" t="s">
        <v>14</v>
      </c>
      <c r="B103" s="16" t="s">
        <v>15</v>
      </c>
      <c r="C103" s="16">
        <v>2000</v>
      </c>
      <c r="D103" s="16">
        <v>600</v>
      </c>
      <c r="E103" s="16">
        <v>40</v>
      </c>
      <c r="F103" s="17">
        <v>133</v>
      </c>
      <c r="G103" s="16">
        <f t="shared" si="0"/>
        <v>6.3840000000000003</v>
      </c>
      <c r="H103" s="67">
        <v>180000</v>
      </c>
      <c r="I103" s="16">
        <f t="shared" si="1"/>
        <v>7200</v>
      </c>
      <c r="J103" s="68">
        <f t="shared" si="2"/>
        <v>8640</v>
      </c>
      <c r="K103" s="99">
        <f t="shared" si="3"/>
        <v>8812.7999999999993</v>
      </c>
    </row>
    <row r="104" spans="1:11" ht="12.75" customHeight="1" x14ac:dyDescent="0.2">
      <c r="A104" s="60" t="s">
        <v>14</v>
      </c>
      <c r="B104" s="61" t="s">
        <v>15</v>
      </c>
      <c r="C104" s="34">
        <v>2100</v>
      </c>
      <c r="D104" s="61">
        <v>600</v>
      </c>
      <c r="E104" s="61">
        <v>40</v>
      </c>
      <c r="F104" s="35">
        <f>7-1+6-1-1</f>
        <v>10</v>
      </c>
      <c r="G104" s="16">
        <f t="shared" si="0"/>
        <v>0.504</v>
      </c>
      <c r="H104" s="37">
        <v>180000</v>
      </c>
      <c r="I104" s="19">
        <f t="shared" si="1"/>
        <v>7200</v>
      </c>
      <c r="J104" s="20">
        <f t="shared" si="2"/>
        <v>9072</v>
      </c>
      <c r="K104" s="97">
        <f t="shared" si="3"/>
        <v>9253.44</v>
      </c>
    </row>
    <row r="105" spans="1:11" ht="12.75" customHeight="1" x14ac:dyDescent="0.2">
      <c r="A105" s="15" t="s">
        <v>14</v>
      </c>
      <c r="B105" s="16" t="s">
        <v>15</v>
      </c>
      <c r="C105" s="17">
        <v>2200</v>
      </c>
      <c r="D105" s="16">
        <v>600</v>
      </c>
      <c r="E105" s="16">
        <v>40</v>
      </c>
      <c r="F105" s="17">
        <v>0</v>
      </c>
      <c r="G105" s="16">
        <f t="shared" si="0"/>
        <v>0</v>
      </c>
      <c r="H105" s="37">
        <v>180000</v>
      </c>
      <c r="I105" s="19">
        <f t="shared" si="1"/>
        <v>7200</v>
      </c>
      <c r="J105" s="20">
        <f t="shared" si="2"/>
        <v>9504</v>
      </c>
      <c r="K105" s="97">
        <f t="shared" si="3"/>
        <v>9694.08</v>
      </c>
    </row>
    <row r="106" spans="1:11" ht="12.75" customHeight="1" x14ac:dyDescent="0.2">
      <c r="A106" s="15" t="s">
        <v>14</v>
      </c>
      <c r="B106" s="16" t="s">
        <v>15</v>
      </c>
      <c r="C106" s="17">
        <v>2300</v>
      </c>
      <c r="D106" s="17">
        <v>600</v>
      </c>
      <c r="E106" s="17">
        <v>40</v>
      </c>
      <c r="F106" s="17">
        <f>47+22+12-1-1-6</f>
        <v>73</v>
      </c>
      <c r="G106" s="16">
        <f t="shared" si="0"/>
        <v>4.0296000000000003</v>
      </c>
      <c r="H106" s="37">
        <v>180000</v>
      </c>
      <c r="I106" s="19">
        <f t="shared" si="1"/>
        <v>7200</v>
      </c>
      <c r="J106" s="20">
        <f t="shared" si="2"/>
        <v>9936</v>
      </c>
      <c r="K106" s="97">
        <f t="shared" si="3"/>
        <v>10134.719999999999</v>
      </c>
    </row>
    <row r="107" spans="1:11" ht="12.75" customHeight="1" x14ac:dyDescent="0.2">
      <c r="A107" s="15" t="s">
        <v>14</v>
      </c>
      <c r="B107" s="16" t="s">
        <v>15</v>
      </c>
      <c r="C107" s="16">
        <v>2400</v>
      </c>
      <c r="D107" s="16">
        <v>600</v>
      </c>
      <c r="E107" s="16">
        <v>40</v>
      </c>
      <c r="F107" s="17">
        <f>13+1+1+14</f>
        <v>29</v>
      </c>
      <c r="G107" s="16">
        <f t="shared" si="0"/>
        <v>1.6704000000000001</v>
      </c>
      <c r="H107" s="37">
        <v>180000</v>
      </c>
      <c r="I107" s="19">
        <f t="shared" si="1"/>
        <v>7200</v>
      </c>
      <c r="J107" s="20">
        <f t="shared" si="2"/>
        <v>10368</v>
      </c>
      <c r="K107" s="97">
        <f t="shared" si="3"/>
        <v>10575.36</v>
      </c>
    </row>
    <row r="108" spans="1:11" ht="12.75" customHeight="1" x14ac:dyDescent="0.2">
      <c r="A108" s="25" t="s">
        <v>14</v>
      </c>
      <c r="B108" s="25" t="s">
        <v>15</v>
      </c>
      <c r="C108" s="25">
        <v>2500</v>
      </c>
      <c r="D108" s="25">
        <v>600</v>
      </c>
      <c r="E108" s="25">
        <v>40</v>
      </c>
      <c r="F108" s="26">
        <v>83</v>
      </c>
      <c r="G108" s="25">
        <f t="shared" si="0"/>
        <v>4.9800000000000004</v>
      </c>
      <c r="H108" s="26">
        <v>170000</v>
      </c>
      <c r="I108" s="25">
        <f t="shared" si="1"/>
        <v>6800</v>
      </c>
      <c r="J108" s="28">
        <f t="shared" si="2"/>
        <v>10200</v>
      </c>
      <c r="K108" s="98">
        <f t="shared" si="3"/>
        <v>10404</v>
      </c>
    </row>
    <row r="109" spans="1:11" ht="12.75" customHeight="1" x14ac:dyDescent="0.2">
      <c r="A109" s="25" t="s">
        <v>14</v>
      </c>
      <c r="B109" s="25" t="s">
        <v>15</v>
      </c>
      <c r="C109" s="25">
        <v>2600</v>
      </c>
      <c r="D109" s="25">
        <v>600</v>
      </c>
      <c r="E109" s="25">
        <v>40</v>
      </c>
      <c r="F109" s="26">
        <f>61+3+12</f>
        <v>76</v>
      </c>
      <c r="G109" s="25">
        <f t="shared" si="0"/>
        <v>4.7423999999999999</v>
      </c>
      <c r="H109" s="26">
        <v>170000</v>
      </c>
      <c r="I109" s="25">
        <f t="shared" si="1"/>
        <v>6800</v>
      </c>
      <c r="J109" s="28">
        <f t="shared" si="2"/>
        <v>10608</v>
      </c>
      <c r="K109" s="98">
        <f t="shared" si="3"/>
        <v>10820.16</v>
      </c>
    </row>
    <row r="110" spans="1:11" ht="12.75" customHeight="1" x14ac:dyDescent="0.2">
      <c r="A110" s="25" t="s">
        <v>14</v>
      </c>
      <c r="B110" s="25" t="s">
        <v>15</v>
      </c>
      <c r="C110" s="25">
        <v>2700</v>
      </c>
      <c r="D110" s="25">
        <v>600</v>
      </c>
      <c r="E110" s="25">
        <v>40</v>
      </c>
      <c r="F110" s="26">
        <f>114+21</f>
        <v>135</v>
      </c>
      <c r="G110" s="25">
        <f t="shared" si="0"/>
        <v>8.7479999999999993</v>
      </c>
      <c r="H110" s="26">
        <v>170000</v>
      </c>
      <c r="I110" s="25">
        <f t="shared" si="1"/>
        <v>6800</v>
      </c>
      <c r="J110" s="28">
        <f t="shared" si="2"/>
        <v>11016</v>
      </c>
      <c r="K110" s="98">
        <f t="shared" si="3"/>
        <v>11236.32</v>
      </c>
    </row>
    <row r="111" spans="1:11" ht="12.75" customHeight="1" x14ac:dyDescent="0.2">
      <c r="A111" s="25" t="s">
        <v>14</v>
      </c>
      <c r="B111" s="25" t="s">
        <v>15</v>
      </c>
      <c r="C111" s="25">
        <v>2800</v>
      </c>
      <c r="D111" s="25">
        <v>600</v>
      </c>
      <c r="E111" s="25">
        <v>40</v>
      </c>
      <c r="F111" s="26">
        <f>132+14+17</f>
        <v>163</v>
      </c>
      <c r="G111" s="25">
        <f t="shared" si="0"/>
        <v>10.9536</v>
      </c>
      <c r="H111" s="26">
        <v>170000</v>
      </c>
      <c r="I111" s="25">
        <f t="shared" si="1"/>
        <v>6800</v>
      </c>
      <c r="J111" s="28">
        <f t="shared" si="2"/>
        <v>11424</v>
      </c>
      <c r="K111" s="98">
        <f t="shared" si="3"/>
        <v>11652.48</v>
      </c>
    </row>
    <row r="112" spans="1:11" ht="12.75" customHeight="1" x14ac:dyDescent="0.2">
      <c r="A112" s="69" t="s">
        <v>14</v>
      </c>
      <c r="B112" s="70" t="s">
        <v>15</v>
      </c>
      <c r="C112" s="70">
        <v>2900</v>
      </c>
      <c r="D112" s="70">
        <v>600</v>
      </c>
      <c r="E112" s="70">
        <v>40</v>
      </c>
      <c r="F112" s="71">
        <f>155+29-1</f>
        <v>183</v>
      </c>
      <c r="G112" s="25">
        <f t="shared" si="0"/>
        <v>12.736799999999999</v>
      </c>
      <c r="H112" s="26">
        <v>170000</v>
      </c>
      <c r="I112" s="25">
        <f t="shared" si="1"/>
        <v>6800</v>
      </c>
      <c r="J112" s="28">
        <f t="shared" si="2"/>
        <v>11832</v>
      </c>
      <c r="K112" s="98">
        <f t="shared" si="3"/>
        <v>12068.64</v>
      </c>
    </row>
    <row r="113" spans="1:11" ht="12.75" customHeight="1" x14ac:dyDescent="0.2">
      <c r="A113" s="15" t="s">
        <v>14</v>
      </c>
      <c r="B113" s="16" t="s">
        <v>15</v>
      </c>
      <c r="C113" s="16">
        <v>3000</v>
      </c>
      <c r="D113" s="16">
        <v>600</v>
      </c>
      <c r="E113" s="16">
        <v>40</v>
      </c>
      <c r="F113" s="17">
        <v>48</v>
      </c>
      <c r="G113" s="16">
        <f t="shared" si="0"/>
        <v>3.456</v>
      </c>
      <c r="H113" s="37">
        <v>190000</v>
      </c>
      <c r="I113" s="19">
        <f t="shared" si="1"/>
        <v>7600</v>
      </c>
      <c r="J113" s="20">
        <f t="shared" si="2"/>
        <v>13680</v>
      </c>
      <c r="K113" s="97">
        <f t="shared" si="3"/>
        <v>13953.6</v>
      </c>
    </row>
    <row r="114" spans="1:11" ht="12.75" customHeight="1" x14ac:dyDescent="0.2">
      <c r="A114" s="60" t="s">
        <v>14</v>
      </c>
      <c r="B114" s="61" t="s">
        <v>15</v>
      </c>
      <c r="C114" s="34">
        <v>1600</v>
      </c>
      <c r="D114" s="34">
        <v>800</v>
      </c>
      <c r="E114" s="61">
        <v>40</v>
      </c>
      <c r="F114" s="35">
        <v>25</v>
      </c>
      <c r="G114" s="61">
        <f t="shared" ref="G114:G116" si="4">E114*D114*C114*F114/1000/1000/1000</f>
        <v>1.28</v>
      </c>
      <c r="H114" s="72">
        <v>180000</v>
      </c>
      <c r="I114" s="73">
        <f t="shared" ref="I114:I116" si="5">H114/1000*E114</f>
        <v>7200</v>
      </c>
      <c r="J114" s="94">
        <f t="shared" ref="J114:J116" si="6">C114*D114*E114*H114/1000/1000/1000</f>
        <v>9216</v>
      </c>
      <c r="K114" s="97">
        <f t="shared" si="3"/>
        <v>9400.32</v>
      </c>
    </row>
    <row r="115" spans="1:11" ht="12.75" customHeight="1" x14ac:dyDescent="0.2">
      <c r="A115" s="52" t="s">
        <v>14</v>
      </c>
      <c r="B115" s="53" t="s">
        <v>15</v>
      </c>
      <c r="C115" s="74">
        <v>1800</v>
      </c>
      <c r="D115" s="74">
        <v>800</v>
      </c>
      <c r="E115" s="53">
        <v>40</v>
      </c>
      <c r="F115" s="54">
        <v>10</v>
      </c>
      <c r="G115" s="53">
        <f t="shared" si="4"/>
        <v>0.57599999999999996</v>
      </c>
      <c r="H115" s="75">
        <v>180000</v>
      </c>
      <c r="I115" s="76">
        <f t="shared" si="5"/>
        <v>7200</v>
      </c>
      <c r="J115" s="95">
        <f t="shared" si="6"/>
        <v>10368</v>
      </c>
      <c r="K115" s="97">
        <f t="shared" si="3"/>
        <v>10575.36</v>
      </c>
    </row>
    <row r="116" spans="1:11" ht="12.75" customHeight="1" x14ac:dyDescent="0.2">
      <c r="A116" s="52" t="s">
        <v>14</v>
      </c>
      <c r="B116" s="53" t="s">
        <v>15</v>
      </c>
      <c r="C116" s="74">
        <v>1900</v>
      </c>
      <c r="D116" s="74">
        <v>800</v>
      </c>
      <c r="E116" s="53">
        <v>40</v>
      </c>
      <c r="F116" s="54">
        <v>6</v>
      </c>
      <c r="G116" s="53">
        <f t="shared" si="4"/>
        <v>0.36480000000000001</v>
      </c>
      <c r="H116" s="75">
        <v>180000</v>
      </c>
      <c r="I116" s="76">
        <f t="shared" si="5"/>
        <v>7200</v>
      </c>
      <c r="J116" s="95">
        <f t="shared" si="6"/>
        <v>10944</v>
      </c>
      <c r="K116" s="97">
        <f t="shared" si="3"/>
        <v>11162.88</v>
      </c>
    </row>
    <row r="117" spans="1:11" ht="12.75" customHeight="1" x14ac:dyDescent="0.2">
      <c r="A117" s="15" t="s">
        <v>14</v>
      </c>
      <c r="B117" s="16" t="s">
        <v>15</v>
      </c>
      <c r="C117" s="17">
        <v>1000</v>
      </c>
      <c r="D117" s="17">
        <v>1000</v>
      </c>
      <c r="E117" s="17">
        <v>40</v>
      </c>
      <c r="F117" s="17">
        <v>2</v>
      </c>
      <c r="G117" s="16">
        <f t="shared" ref="G117:G146" si="7">E117*D117*C117*F117/1000/1000/1000</f>
        <v>0.08</v>
      </c>
      <c r="H117" s="37">
        <v>180000</v>
      </c>
      <c r="I117" s="19">
        <f t="shared" ref="I117:I146" si="8">H117/1000*E117</f>
        <v>7200</v>
      </c>
      <c r="J117" s="20">
        <f t="shared" ref="J117:J146" si="9">C117*D117*E117*H117/1000/1000/1000</f>
        <v>7200</v>
      </c>
      <c r="K117" s="97">
        <f t="shared" si="3"/>
        <v>7344</v>
      </c>
    </row>
    <row r="118" spans="1:11" ht="12.75" customHeight="1" x14ac:dyDescent="0.2">
      <c r="A118" s="15" t="s">
        <v>14</v>
      </c>
      <c r="B118" s="16" t="s">
        <v>15</v>
      </c>
      <c r="C118" s="17">
        <v>1200</v>
      </c>
      <c r="D118" s="17">
        <v>1000</v>
      </c>
      <c r="E118" s="17">
        <v>40</v>
      </c>
      <c r="F118" s="17">
        <v>46</v>
      </c>
      <c r="G118" s="16">
        <f t="shared" si="7"/>
        <v>2.2080000000000002</v>
      </c>
      <c r="H118" s="37">
        <v>180000</v>
      </c>
      <c r="I118" s="19">
        <f t="shared" si="8"/>
        <v>7200</v>
      </c>
      <c r="J118" s="20">
        <f t="shared" si="9"/>
        <v>8640</v>
      </c>
      <c r="K118" s="97">
        <f t="shared" si="3"/>
        <v>8812.7999999999993</v>
      </c>
    </row>
    <row r="119" spans="1:11" ht="12.75" customHeight="1" x14ac:dyDescent="0.2">
      <c r="A119" s="15" t="s">
        <v>14</v>
      </c>
      <c r="B119" s="16" t="s">
        <v>15</v>
      </c>
      <c r="C119" s="17">
        <v>1600</v>
      </c>
      <c r="D119" s="17">
        <v>1000</v>
      </c>
      <c r="E119" s="16">
        <v>40</v>
      </c>
      <c r="F119" s="17">
        <f>50-1</f>
        <v>49</v>
      </c>
      <c r="G119" s="16">
        <f t="shared" si="7"/>
        <v>3.1360000000000001</v>
      </c>
      <c r="H119" s="37">
        <v>180000</v>
      </c>
      <c r="I119" s="19">
        <f t="shared" si="8"/>
        <v>7200</v>
      </c>
      <c r="J119" s="20">
        <f t="shared" si="9"/>
        <v>11520</v>
      </c>
      <c r="K119" s="97">
        <f t="shared" si="3"/>
        <v>11750.4</v>
      </c>
    </row>
    <row r="120" spans="1:11" ht="12.75" customHeight="1" x14ac:dyDescent="0.2">
      <c r="A120" s="15" t="s">
        <v>14</v>
      </c>
      <c r="B120" s="16" t="s">
        <v>15</v>
      </c>
      <c r="C120" s="17">
        <v>1800</v>
      </c>
      <c r="D120" s="17">
        <v>1000</v>
      </c>
      <c r="E120" s="16">
        <v>40</v>
      </c>
      <c r="F120" s="17">
        <v>13</v>
      </c>
      <c r="G120" s="16">
        <f t="shared" si="7"/>
        <v>0.93600000000000005</v>
      </c>
      <c r="H120" s="37">
        <v>180000</v>
      </c>
      <c r="I120" s="19">
        <f t="shared" si="8"/>
        <v>7200</v>
      </c>
      <c r="J120" s="20">
        <f t="shared" si="9"/>
        <v>12960</v>
      </c>
      <c r="K120" s="97">
        <f t="shared" si="3"/>
        <v>13219.2</v>
      </c>
    </row>
    <row r="121" spans="1:11" ht="12.75" customHeight="1" x14ac:dyDescent="0.2">
      <c r="A121" s="15" t="s">
        <v>14</v>
      </c>
      <c r="B121" s="16" t="s">
        <v>15</v>
      </c>
      <c r="C121" s="17">
        <v>1900</v>
      </c>
      <c r="D121" s="17">
        <v>1000</v>
      </c>
      <c r="E121" s="16">
        <v>40</v>
      </c>
      <c r="F121" s="17">
        <v>2</v>
      </c>
      <c r="G121" s="16">
        <f t="shared" si="7"/>
        <v>0.152</v>
      </c>
      <c r="H121" s="37">
        <v>180000</v>
      </c>
      <c r="I121" s="19">
        <f t="shared" si="8"/>
        <v>7200</v>
      </c>
      <c r="J121" s="20">
        <f t="shared" si="9"/>
        <v>13680</v>
      </c>
      <c r="K121" s="97">
        <f t="shared" si="3"/>
        <v>13953.6</v>
      </c>
    </row>
    <row r="122" spans="1:11" ht="12.75" customHeight="1" x14ac:dyDescent="0.2">
      <c r="A122" s="15" t="s">
        <v>14</v>
      </c>
      <c r="B122" s="16" t="s">
        <v>15</v>
      </c>
      <c r="C122" s="17">
        <v>2000</v>
      </c>
      <c r="D122" s="17">
        <v>1000</v>
      </c>
      <c r="E122" s="16">
        <v>40</v>
      </c>
      <c r="F122" s="17">
        <f>31-1-1-2</f>
        <v>27</v>
      </c>
      <c r="G122" s="16">
        <f t="shared" si="7"/>
        <v>2.16</v>
      </c>
      <c r="H122" s="37">
        <v>180000</v>
      </c>
      <c r="I122" s="19">
        <f t="shared" si="8"/>
        <v>7200</v>
      </c>
      <c r="J122" s="20">
        <f t="shared" si="9"/>
        <v>14400</v>
      </c>
      <c r="K122" s="97">
        <f t="shared" si="3"/>
        <v>14688</v>
      </c>
    </row>
    <row r="123" spans="1:11" ht="12.75" customHeight="1" x14ac:dyDescent="0.2">
      <c r="A123" s="15" t="s">
        <v>14</v>
      </c>
      <c r="B123" s="16" t="s">
        <v>15</v>
      </c>
      <c r="C123" s="17">
        <v>2500</v>
      </c>
      <c r="D123" s="17">
        <v>1000</v>
      </c>
      <c r="E123" s="16">
        <v>40</v>
      </c>
      <c r="F123" s="17">
        <v>30</v>
      </c>
      <c r="G123" s="16">
        <f t="shared" si="7"/>
        <v>3</v>
      </c>
      <c r="H123" s="37">
        <v>190000</v>
      </c>
      <c r="I123" s="19">
        <f t="shared" si="8"/>
        <v>7600</v>
      </c>
      <c r="J123" s="20">
        <f t="shared" si="9"/>
        <v>19000</v>
      </c>
      <c r="K123" s="97">
        <f t="shared" si="3"/>
        <v>19380</v>
      </c>
    </row>
    <row r="124" spans="1:11" ht="12.75" customHeight="1" x14ac:dyDescent="0.2">
      <c r="A124" s="15" t="s">
        <v>14</v>
      </c>
      <c r="B124" s="16" t="s">
        <v>15</v>
      </c>
      <c r="C124" s="22">
        <v>2800</v>
      </c>
      <c r="D124" s="17">
        <v>1000</v>
      </c>
      <c r="E124" s="16">
        <v>40</v>
      </c>
      <c r="F124" s="22">
        <f>5-1</f>
        <v>4</v>
      </c>
      <c r="G124" s="16">
        <f t="shared" si="7"/>
        <v>0.44800000000000001</v>
      </c>
      <c r="H124" s="37">
        <v>190000</v>
      </c>
      <c r="I124" s="19">
        <f t="shared" si="8"/>
        <v>7600</v>
      </c>
      <c r="J124" s="20">
        <f t="shared" si="9"/>
        <v>21280</v>
      </c>
      <c r="K124" s="97">
        <f t="shared" si="3"/>
        <v>21705.599999999999</v>
      </c>
    </row>
    <row r="125" spans="1:11" ht="12.75" customHeight="1" x14ac:dyDescent="0.2">
      <c r="A125" s="15" t="s">
        <v>14</v>
      </c>
      <c r="B125" s="16" t="s">
        <v>15</v>
      </c>
      <c r="C125" s="22">
        <v>2900</v>
      </c>
      <c r="D125" s="17">
        <v>1000</v>
      </c>
      <c r="E125" s="16">
        <v>40</v>
      </c>
      <c r="F125" s="22">
        <v>22</v>
      </c>
      <c r="G125" s="16">
        <f t="shared" si="7"/>
        <v>2.552</v>
      </c>
      <c r="H125" s="37">
        <v>190000</v>
      </c>
      <c r="I125" s="19">
        <f t="shared" si="8"/>
        <v>7600</v>
      </c>
      <c r="J125" s="20">
        <f t="shared" si="9"/>
        <v>22040</v>
      </c>
      <c r="K125" s="97">
        <f t="shared" si="3"/>
        <v>22480.799999999999</v>
      </c>
    </row>
    <row r="126" spans="1:11" ht="12.75" customHeight="1" x14ac:dyDescent="0.2">
      <c r="A126" s="15" t="s">
        <v>14</v>
      </c>
      <c r="B126" s="16" t="s">
        <v>18</v>
      </c>
      <c r="C126" s="15">
        <v>2500</v>
      </c>
      <c r="D126" s="16">
        <v>600</v>
      </c>
      <c r="E126" s="15">
        <v>20</v>
      </c>
      <c r="F126" s="22">
        <v>59</v>
      </c>
      <c r="G126" s="16">
        <f t="shared" si="7"/>
        <v>1.77</v>
      </c>
      <c r="H126" s="18">
        <v>95000</v>
      </c>
      <c r="I126" s="19">
        <f t="shared" si="8"/>
        <v>1900</v>
      </c>
      <c r="J126" s="20">
        <f t="shared" si="9"/>
        <v>2850</v>
      </c>
      <c r="K126" s="97">
        <f t="shared" si="3"/>
        <v>2907</v>
      </c>
    </row>
    <row r="127" spans="1:11" ht="12" customHeight="1" x14ac:dyDescent="0.2">
      <c r="A127" s="15" t="s">
        <v>14</v>
      </c>
      <c r="B127" s="16" t="s">
        <v>18</v>
      </c>
      <c r="C127" s="15">
        <v>3000</v>
      </c>
      <c r="D127" s="16">
        <v>600</v>
      </c>
      <c r="E127" s="15">
        <v>20</v>
      </c>
      <c r="F127" s="22">
        <v>0</v>
      </c>
      <c r="G127" s="16">
        <f t="shared" si="7"/>
        <v>0</v>
      </c>
      <c r="H127" s="18">
        <v>95000</v>
      </c>
      <c r="I127" s="19">
        <f t="shared" si="8"/>
        <v>1900</v>
      </c>
      <c r="J127" s="20">
        <f t="shared" si="9"/>
        <v>3420</v>
      </c>
      <c r="K127" s="97">
        <f t="shared" si="3"/>
        <v>3488.4</v>
      </c>
    </row>
    <row r="128" spans="1:11" ht="12" customHeight="1" x14ac:dyDescent="0.2">
      <c r="A128" s="15" t="s">
        <v>14</v>
      </c>
      <c r="B128" s="16" t="s">
        <v>18</v>
      </c>
      <c r="C128" s="15">
        <v>3500</v>
      </c>
      <c r="D128" s="16">
        <v>600</v>
      </c>
      <c r="E128" s="15">
        <v>20</v>
      </c>
      <c r="F128" s="22">
        <v>11</v>
      </c>
      <c r="G128" s="16">
        <f t="shared" si="7"/>
        <v>0.46200000000000002</v>
      </c>
      <c r="H128" s="18">
        <v>95000</v>
      </c>
      <c r="I128" s="19">
        <f t="shared" si="8"/>
        <v>1900</v>
      </c>
      <c r="J128" s="20">
        <f t="shared" si="9"/>
        <v>3990</v>
      </c>
      <c r="K128" s="97">
        <f t="shared" si="3"/>
        <v>4069.8</v>
      </c>
    </row>
    <row r="129" spans="1:11" ht="12.75" customHeight="1" x14ac:dyDescent="0.2">
      <c r="A129" s="15" t="s">
        <v>14</v>
      </c>
      <c r="B129" s="16" t="s">
        <v>18</v>
      </c>
      <c r="C129" s="22">
        <v>4000</v>
      </c>
      <c r="D129" s="16">
        <v>600</v>
      </c>
      <c r="E129" s="15">
        <v>20</v>
      </c>
      <c r="F129" s="22">
        <v>9</v>
      </c>
      <c r="G129" s="16">
        <f t="shared" si="7"/>
        <v>0.432</v>
      </c>
      <c r="H129" s="18">
        <v>95000</v>
      </c>
      <c r="I129" s="19">
        <f t="shared" si="8"/>
        <v>1900</v>
      </c>
      <c r="J129" s="20">
        <f t="shared" si="9"/>
        <v>4560</v>
      </c>
      <c r="K129" s="97">
        <f t="shared" si="3"/>
        <v>4651.2</v>
      </c>
    </row>
    <row r="130" spans="1:11" ht="12.75" customHeight="1" x14ac:dyDescent="0.2">
      <c r="A130" s="15" t="s">
        <v>14</v>
      </c>
      <c r="B130" s="16" t="s">
        <v>18</v>
      </c>
      <c r="C130" s="22">
        <v>2500</v>
      </c>
      <c r="D130" s="22">
        <v>400</v>
      </c>
      <c r="E130" s="22">
        <v>40</v>
      </c>
      <c r="F130" s="22">
        <f>52-1-2-2-1</f>
        <v>46</v>
      </c>
      <c r="G130" s="16">
        <f t="shared" si="7"/>
        <v>1.84</v>
      </c>
      <c r="H130" s="18">
        <v>95000</v>
      </c>
      <c r="I130" s="19">
        <f t="shared" si="8"/>
        <v>3800</v>
      </c>
      <c r="J130" s="20">
        <f t="shared" si="9"/>
        <v>3800</v>
      </c>
      <c r="K130" s="97">
        <f t="shared" si="3"/>
        <v>3876</v>
      </c>
    </row>
    <row r="131" spans="1:11" ht="12.75" customHeight="1" x14ac:dyDescent="0.2">
      <c r="A131" s="15" t="s">
        <v>14</v>
      </c>
      <c r="B131" s="16" t="s">
        <v>18</v>
      </c>
      <c r="C131" s="22">
        <v>3000</v>
      </c>
      <c r="D131" s="22">
        <v>400</v>
      </c>
      <c r="E131" s="22">
        <v>40</v>
      </c>
      <c r="F131" s="22">
        <v>29</v>
      </c>
      <c r="G131" s="16">
        <f t="shared" si="7"/>
        <v>1.3919999999999999</v>
      </c>
      <c r="H131" s="18">
        <v>95000</v>
      </c>
      <c r="I131" s="19">
        <f t="shared" si="8"/>
        <v>3800</v>
      </c>
      <c r="J131" s="20">
        <f t="shared" si="9"/>
        <v>4560</v>
      </c>
      <c r="K131" s="97">
        <f t="shared" si="3"/>
        <v>4651.2</v>
      </c>
    </row>
    <row r="132" spans="1:11" ht="12.75" customHeight="1" x14ac:dyDescent="0.2">
      <c r="A132" s="15" t="s">
        <v>14</v>
      </c>
      <c r="B132" s="16" t="s">
        <v>18</v>
      </c>
      <c r="C132" s="22">
        <v>3500</v>
      </c>
      <c r="D132" s="22">
        <v>400</v>
      </c>
      <c r="E132" s="22">
        <v>40</v>
      </c>
      <c r="F132" s="22">
        <f>21-1-1-1</f>
        <v>18</v>
      </c>
      <c r="G132" s="16">
        <f t="shared" si="7"/>
        <v>1.008</v>
      </c>
      <c r="H132" s="18">
        <v>95000</v>
      </c>
      <c r="I132" s="19">
        <f t="shared" si="8"/>
        <v>3800</v>
      </c>
      <c r="J132" s="20">
        <f t="shared" si="9"/>
        <v>5320</v>
      </c>
      <c r="K132" s="97">
        <f t="shared" si="3"/>
        <v>5426.4</v>
      </c>
    </row>
    <row r="133" spans="1:11" ht="12.75" customHeight="1" x14ac:dyDescent="0.2">
      <c r="A133" s="15" t="s">
        <v>14</v>
      </c>
      <c r="B133" s="16" t="s">
        <v>18</v>
      </c>
      <c r="C133" s="22">
        <v>4000</v>
      </c>
      <c r="D133" s="22">
        <v>400</v>
      </c>
      <c r="E133" s="22">
        <v>40</v>
      </c>
      <c r="F133" s="22">
        <f>22-2-15-1</f>
        <v>4</v>
      </c>
      <c r="G133" s="16">
        <f t="shared" si="7"/>
        <v>0.25600000000000001</v>
      </c>
      <c r="H133" s="18">
        <v>95000</v>
      </c>
      <c r="I133" s="19">
        <f t="shared" si="8"/>
        <v>3800</v>
      </c>
      <c r="J133" s="20">
        <f t="shared" si="9"/>
        <v>6080</v>
      </c>
      <c r="K133" s="97">
        <f t="shared" si="3"/>
        <v>6201.6</v>
      </c>
    </row>
    <row r="134" spans="1:11" ht="12.75" customHeight="1" x14ac:dyDescent="0.2">
      <c r="A134" s="15" t="s">
        <v>14</v>
      </c>
      <c r="B134" s="16" t="s">
        <v>18</v>
      </c>
      <c r="C134" s="22">
        <v>3000</v>
      </c>
      <c r="D134" s="22">
        <v>550</v>
      </c>
      <c r="E134" s="22">
        <v>40</v>
      </c>
      <c r="F134" s="22">
        <v>1</v>
      </c>
      <c r="G134" s="16">
        <f t="shared" si="7"/>
        <v>6.6000000000000003E-2</v>
      </c>
      <c r="H134" s="18">
        <v>95000</v>
      </c>
      <c r="I134" s="19">
        <f t="shared" si="8"/>
        <v>3800</v>
      </c>
      <c r="J134" s="20">
        <f t="shared" si="9"/>
        <v>6270</v>
      </c>
      <c r="K134" s="97">
        <f t="shared" si="3"/>
        <v>6395.4</v>
      </c>
    </row>
    <row r="135" spans="1:11" ht="12.75" customHeight="1" x14ac:dyDescent="0.2">
      <c r="A135" s="77" t="s">
        <v>14</v>
      </c>
      <c r="B135" s="16" t="s">
        <v>18</v>
      </c>
      <c r="C135" s="15">
        <v>2500</v>
      </c>
      <c r="D135" s="15">
        <v>600</v>
      </c>
      <c r="E135" s="22">
        <v>40</v>
      </c>
      <c r="F135" s="22">
        <v>32</v>
      </c>
      <c r="G135" s="16">
        <f t="shared" si="7"/>
        <v>1.92</v>
      </c>
      <c r="H135" s="18">
        <v>95000</v>
      </c>
      <c r="I135" s="19">
        <f t="shared" si="8"/>
        <v>3800</v>
      </c>
      <c r="J135" s="20">
        <f t="shared" si="9"/>
        <v>5700</v>
      </c>
      <c r="K135" s="97">
        <f t="shared" si="3"/>
        <v>5814</v>
      </c>
    </row>
    <row r="136" spans="1:11" ht="13.5" customHeight="1" x14ac:dyDescent="0.25">
      <c r="A136" s="78" t="s">
        <v>14</v>
      </c>
      <c r="B136" s="79" t="s">
        <v>18</v>
      </c>
      <c r="C136" s="64">
        <v>3000</v>
      </c>
      <c r="D136" s="64">
        <v>600</v>
      </c>
      <c r="E136" s="64">
        <v>40</v>
      </c>
      <c r="F136" s="80">
        <v>61</v>
      </c>
      <c r="G136" s="16">
        <f t="shared" si="7"/>
        <v>4.3920000000000003</v>
      </c>
      <c r="H136" s="81">
        <v>95000</v>
      </c>
      <c r="I136" s="19">
        <f t="shared" si="8"/>
        <v>3800</v>
      </c>
      <c r="J136" s="20">
        <f t="shared" si="9"/>
        <v>6840</v>
      </c>
      <c r="K136" s="97">
        <f t="shared" si="3"/>
        <v>6976.8</v>
      </c>
    </row>
    <row r="137" spans="1:11" ht="13.5" customHeight="1" x14ac:dyDescent="0.25">
      <c r="A137" s="78" t="s">
        <v>14</v>
      </c>
      <c r="B137" s="79" t="s">
        <v>18</v>
      </c>
      <c r="C137" s="82">
        <v>3500</v>
      </c>
      <c r="D137" s="64">
        <v>600</v>
      </c>
      <c r="E137" s="64">
        <v>40</v>
      </c>
      <c r="F137" s="82">
        <v>31</v>
      </c>
      <c r="G137" s="16">
        <f t="shared" si="7"/>
        <v>2.6040000000000001</v>
      </c>
      <c r="H137" s="66">
        <v>95000</v>
      </c>
      <c r="I137" s="19">
        <f t="shared" si="8"/>
        <v>3800</v>
      </c>
      <c r="J137" s="20">
        <f t="shared" si="9"/>
        <v>7980</v>
      </c>
      <c r="K137" s="97">
        <f t="shared" si="3"/>
        <v>8139.6</v>
      </c>
    </row>
    <row r="138" spans="1:11" ht="13.5" customHeight="1" x14ac:dyDescent="0.25">
      <c r="A138" s="78" t="s">
        <v>14</v>
      </c>
      <c r="B138" s="79" t="s">
        <v>18</v>
      </c>
      <c r="C138" s="82">
        <v>4000</v>
      </c>
      <c r="D138" s="64">
        <v>600</v>
      </c>
      <c r="E138" s="64">
        <v>40</v>
      </c>
      <c r="F138" s="82">
        <v>7</v>
      </c>
      <c r="G138" s="16">
        <f t="shared" si="7"/>
        <v>0.67200000000000004</v>
      </c>
      <c r="H138" s="66">
        <v>95000</v>
      </c>
      <c r="I138" s="19">
        <f t="shared" si="8"/>
        <v>3800</v>
      </c>
      <c r="J138" s="20">
        <f t="shared" si="9"/>
        <v>9120</v>
      </c>
      <c r="K138" s="97">
        <f t="shared" si="3"/>
        <v>9302.4</v>
      </c>
    </row>
    <row r="139" spans="1:11" ht="13.5" customHeight="1" x14ac:dyDescent="0.25">
      <c r="A139" s="78" t="s">
        <v>14</v>
      </c>
      <c r="B139" s="79" t="s">
        <v>18</v>
      </c>
      <c r="C139" s="82">
        <v>3000</v>
      </c>
      <c r="D139" s="80">
        <v>800</v>
      </c>
      <c r="E139" s="64">
        <v>40</v>
      </c>
      <c r="F139" s="82">
        <f>4-2-1</f>
        <v>1</v>
      </c>
      <c r="G139" s="16">
        <f t="shared" si="7"/>
        <v>9.6000000000000002E-2</v>
      </c>
      <c r="H139" s="66">
        <v>95000</v>
      </c>
      <c r="I139" s="19">
        <f t="shared" si="8"/>
        <v>3800</v>
      </c>
      <c r="J139" s="20">
        <f t="shared" si="9"/>
        <v>9120</v>
      </c>
      <c r="K139" s="97">
        <f t="shared" si="3"/>
        <v>9302.4</v>
      </c>
    </row>
    <row r="140" spans="1:11" ht="13.5" customHeight="1" x14ac:dyDescent="0.25">
      <c r="A140" s="83" t="s">
        <v>14</v>
      </c>
      <c r="B140" s="84" t="s">
        <v>18</v>
      </c>
      <c r="C140" s="85">
        <v>3000</v>
      </c>
      <c r="D140" s="85">
        <v>1000</v>
      </c>
      <c r="E140" s="85">
        <v>40</v>
      </c>
      <c r="F140" s="82">
        <v>1</v>
      </c>
      <c r="G140" s="16">
        <f t="shared" si="7"/>
        <v>0.12</v>
      </c>
      <c r="H140" s="86">
        <v>95000</v>
      </c>
      <c r="I140" s="19">
        <f t="shared" si="8"/>
        <v>3800</v>
      </c>
      <c r="J140" s="20">
        <f t="shared" si="9"/>
        <v>11400</v>
      </c>
      <c r="K140" s="97">
        <f t="shared" si="3"/>
        <v>11628</v>
      </c>
    </row>
    <row r="141" spans="1:11" ht="12.75" customHeight="1" x14ac:dyDescent="0.2">
      <c r="A141" s="87" t="s">
        <v>14</v>
      </c>
      <c r="B141" s="40" t="s">
        <v>19</v>
      </c>
      <c r="C141" s="42">
        <v>3000</v>
      </c>
      <c r="D141" s="40">
        <v>550</v>
      </c>
      <c r="E141" s="42">
        <v>40</v>
      </c>
      <c r="F141" s="40">
        <v>1</v>
      </c>
      <c r="G141" s="16">
        <f t="shared" si="7"/>
        <v>6.6000000000000003E-2</v>
      </c>
      <c r="H141" s="86">
        <v>95000</v>
      </c>
      <c r="I141" s="19">
        <f t="shared" si="8"/>
        <v>3800</v>
      </c>
      <c r="J141" s="20">
        <f t="shared" si="9"/>
        <v>6270</v>
      </c>
      <c r="K141" s="97">
        <f t="shared" si="3"/>
        <v>6395.4</v>
      </c>
    </row>
    <row r="142" spans="1:11" ht="12.75" customHeight="1" x14ac:dyDescent="0.2">
      <c r="A142" s="87" t="s">
        <v>14</v>
      </c>
      <c r="B142" s="40" t="s">
        <v>19</v>
      </c>
      <c r="C142" s="40">
        <v>2500</v>
      </c>
      <c r="D142" s="40">
        <v>600</v>
      </c>
      <c r="E142" s="40">
        <v>40</v>
      </c>
      <c r="F142" s="40">
        <v>21</v>
      </c>
      <c r="G142" s="16">
        <f t="shared" si="7"/>
        <v>1.26</v>
      </c>
      <c r="H142" s="86">
        <v>95000</v>
      </c>
      <c r="I142" s="19">
        <f t="shared" si="8"/>
        <v>3800</v>
      </c>
      <c r="J142" s="20">
        <f t="shared" si="9"/>
        <v>5700</v>
      </c>
      <c r="K142" s="97">
        <f t="shared" si="3"/>
        <v>5814</v>
      </c>
    </row>
    <row r="143" spans="1:11" ht="12.75" customHeight="1" x14ac:dyDescent="0.2">
      <c r="A143" s="87" t="s">
        <v>14</v>
      </c>
      <c r="B143" s="40" t="s">
        <v>19</v>
      </c>
      <c r="C143" s="42">
        <v>3000</v>
      </c>
      <c r="D143" s="42">
        <v>600</v>
      </c>
      <c r="E143" s="42">
        <v>40</v>
      </c>
      <c r="F143" s="40">
        <v>98</v>
      </c>
      <c r="G143" s="16">
        <f t="shared" si="7"/>
        <v>7.056</v>
      </c>
      <c r="H143" s="86">
        <v>95000</v>
      </c>
      <c r="I143" s="19">
        <f t="shared" si="8"/>
        <v>3800</v>
      </c>
      <c r="J143" s="20">
        <f t="shared" si="9"/>
        <v>6840</v>
      </c>
      <c r="K143" s="97">
        <f t="shared" si="3"/>
        <v>6976.8</v>
      </c>
    </row>
    <row r="144" spans="1:11" ht="12.75" customHeight="1" x14ac:dyDescent="0.2">
      <c r="A144" s="88" t="s">
        <v>14</v>
      </c>
      <c r="B144" s="40" t="s">
        <v>19</v>
      </c>
      <c r="C144" s="44">
        <v>3500</v>
      </c>
      <c r="D144" s="44">
        <v>600</v>
      </c>
      <c r="E144" s="44">
        <v>40</v>
      </c>
      <c r="F144" s="41">
        <v>29</v>
      </c>
      <c r="G144" s="16">
        <f t="shared" si="7"/>
        <v>2.4359999999999999</v>
      </c>
      <c r="H144" s="86">
        <v>95000</v>
      </c>
      <c r="I144" s="19">
        <f t="shared" si="8"/>
        <v>3800</v>
      </c>
      <c r="J144" s="20">
        <f t="shared" si="9"/>
        <v>7980</v>
      </c>
      <c r="K144" s="97">
        <f t="shared" si="3"/>
        <v>8139.6</v>
      </c>
    </row>
    <row r="145" spans="1:11" ht="12.75" customHeight="1" x14ac:dyDescent="0.2">
      <c r="A145" s="88" t="s">
        <v>14</v>
      </c>
      <c r="B145" s="40" t="s">
        <v>19</v>
      </c>
      <c r="C145" s="44">
        <v>4000</v>
      </c>
      <c r="D145" s="44">
        <v>600</v>
      </c>
      <c r="E145" s="44">
        <v>40</v>
      </c>
      <c r="F145" s="41">
        <f>19-1</f>
        <v>18</v>
      </c>
      <c r="G145" s="16">
        <f t="shared" si="7"/>
        <v>1.728</v>
      </c>
      <c r="H145" s="86">
        <v>95000</v>
      </c>
      <c r="I145" s="19">
        <f t="shared" si="8"/>
        <v>3800</v>
      </c>
      <c r="J145" s="20">
        <f t="shared" si="9"/>
        <v>9120</v>
      </c>
      <c r="K145" s="97">
        <f t="shared" si="3"/>
        <v>9302.4</v>
      </c>
    </row>
    <row r="146" spans="1:11" ht="12.75" customHeight="1" x14ac:dyDescent="0.2">
      <c r="A146" s="77" t="s">
        <v>14</v>
      </c>
      <c r="B146" s="16" t="s">
        <v>20</v>
      </c>
      <c r="C146" s="15">
        <v>3000</v>
      </c>
      <c r="D146" s="16">
        <v>300</v>
      </c>
      <c r="E146" s="15">
        <v>50</v>
      </c>
      <c r="F146" s="22">
        <v>3</v>
      </c>
      <c r="G146" s="16">
        <f t="shared" si="7"/>
        <v>0.13500000000000001</v>
      </c>
      <c r="H146" s="18">
        <v>105000</v>
      </c>
      <c r="I146" s="19">
        <f t="shared" si="8"/>
        <v>5250</v>
      </c>
      <c r="J146" s="20">
        <f t="shared" si="9"/>
        <v>4725</v>
      </c>
      <c r="K146" s="97">
        <f t="shared" si="3"/>
        <v>4819.5</v>
      </c>
    </row>
    <row r="147" spans="1:11" ht="12.75" customHeight="1" x14ac:dyDescent="0.2">
      <c r="G147">
        <f>SUM(G6:G146)</f>
        <v>282.31247999999971</v>
      </c>
    </row>
    <row r="148" spans="1:11" ht="12.75" customHeight="1" x14ac:dyDescent="0.2"/>
    <row r="149" spans="1:11" ht="12.75" customHeight="1" x14ac:dyDescent="0.2">
      <c r="A149" s="89"/>
      <c r="B149" s="90"/>
      <c r="C149" s="89"/>
      <c r="D149" s="90"/>
      <c r="E149" s="89"/>
      <c r="F149" s="89"/>
      <c r="G149" s="89"/>
      <c r="H149" s="91"/>
      <c r="I149" s="91"/>
      <c r="J149" s="91"/>
      <c r="K149" s="92"/>
    </row>
    <row r="150" spans="1:11" ht="12.75" customHeight="1" x14ac:dyDescent="0.2">
      <c r="A150" s="93" t="s">
        <v>1</v>
      </c>
      <c r="B150" s="3"/>
      <c r="C150" s="3"/>
      <c r="D150" s="3"/>
      <c r="E150" s="3"/>
      <c r="F150" s="3"/>
      <c r="G150" s="3"/>
      <c r="H150" s="3"/>
    </row>
    <row r="151" spans="1:11" ht="12.75" customHeight="1" x14ac:dyDescent="0.2">
      <c r="A151" s="105" t="s">
        <v>21</v>
      </c>
      <c r="B151" s="103"/>
      <c r="C151" s="103"/>
      <c r="D151" s="103"/>
      <c r="E151" s="103"/>
      <c r="F151" s="103"/>
      <c r="G151" s="103"/>
      <c r="H151" s="103"/>
    </row>
    <row r="152" spans="1:11" ht="12.75" customHeight="1" x14ac:dyDescent="0.2">
      <c r="A152" s="103"/>
      <c r="B152" s="103"/>
      <c r="C152" s="103"/>
      <c r="D152" s="103"/>
      <c r="E152" s="103"/>
      <c r="F152" s="103"/>
      <c r="G152" s="103"/>
      <c r="H152" s="103"/>
      <c r="I152" s="1"/>
    </row>
    <row r="153" spans="1:11" ht="12.75" customHeight="1" x14ac:dyDescent="0.2">
      <c r="A153" s="3" t="s">
        <v>22</v>
      </c>
      <c r="B153" s="3"/>
      <c r="C153" s="3"/>
      <c r="D153" s="3"/>
      <c r="E153" s="3"/>
      <c r="F153" s="3"/>
      <c r="G153" s="3"/>
      <c r="H153" s="3"/>
      <c r="I153" s="1"/>
    </row>
    <row r="154" spans="1:11" ht="12.75" customHeight="1" x14ac:dyDescent="0.2">
      <c r="A154" s="3" t="s">
        <v>23</v>
      </c>
      <c r="B154" s="3"/>
      <c r="C154" s="3"/>
      <c r="D154" s="3"/>
      <c r="E154" s="3"/>
      <c r="F154" s="3"/>
      <c r="G154" s="3"/>
      <c r="H154" s="3"/>
    </row>
    <row r="155" spans="1:11" ht="12.75" customHeight="1" x14ac:dyDescent="0.2">
      <c r="A155" s="3" t="s">
        <v>24</v>
      </c>
      <c r="B155" s="3"/>
      <c r="C155" s="3"/>
      <c r="D155" s="3"/>
      <c r="E155" s="3"/>
      <c r="F155" s="3"/>
      <c r="G155" s="3"/>
      <c r="H155" s="3"/>
    </row>
    <row r="156" spans="1:11" ht="12.75" customHeight="1" x14ac:dyDescent="0.2">
      <c r="A156" s="3" t="s">
        <v>25</v>
      </c>
      <c r="B156" s="3"/>
      <c r="C156" s="3"/>
      <c r="D156" s="3"/>
      <c r="E156" s="3"/>
      <c r="F156" s="3"/>
      <c r="G156" s="3"/>
      <c r="H156" s="3"/>
    </row>
    <row r="157" spans="1:11" ht="12.75" customHeight="1" x14ac:dyDescent="0.2">
      <c r="A157" s="3" t="s">
        <v>26</v>
      </c>
      <c r="B157" s="3"/>
      <c r="C157" s="3"/>
      <c r="D157" s="3"/>
      <c r="E157" s="3"/>
      <c r="F157" s="3"/>
      <c r="G157" s="3"/>
      <c r="H157" s="3"/>
    </row>
    <row r="158" spans="1:11" ht="12.75" customHeight="1" x14ac:dyDescent="0.2">
      <c r="A158" s="3" t="s">
        <v>27</v>
      </c>
      <c r="B158" s="3"/>
      <c r="C158" s="3"/>
      <c r="D158" s="3"/>
      <c r="E158" s="3"/>
      <c r="F158" s="3"/>
      <c r="G158" s="3"/>
      <c r="H158" s="3"/>
    </row>
    <row r="159" spans="1:11" ht="12.75" customHeight="1" x14ac:dyDescent="0.2">
      <c r="A159" s="3" t="s">
        <v>28</v>
      </c>
      <c r="B159" s="3"/>
      <c r="C159" s="3"/>
      <c r="D159" s="3"/>
      <c r="E159" s="3"/>
      <c r="F159" s="3"/>
      <c r="G159" s="3"/>
      <c r="H159" s="3"/>
    </row>
    <row r="160" spans="1:11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</sheetData>
  <mergeCells count="2">
    <mergeCell ref="A3:H4"/>
    <mergeCell ref="A151:H152"/>
  </mergeCells>
  <printOptions horizontalCentered="1" gridLines="1"/>
  <pageMargins left="0.7" right="0.7" top="0.75" bottom="0.75" header="0" footer="0"/>
  <pageSetup paperSize="9" fitToHeight="0" pageOrder="overThenDown" orientation="landscape" cellComments="atEnd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склад щиты дуб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Лариса</cp:lastModifiedBy>
  <dcterms:created xsi:type="dcterms:W3CDTF">2019-02-01T06:44:25Z</dcterms:created>
  <dcterms:modified xsi:type="dcterms:W3CDTF">2019-02-01T06:54:02Z</dcterms:modified>
</cp:coreProperties>
</file>