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4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K38" i="1" l="1"/>
  <c r="L38" i="1" s="1"/>
  <c r="J38" i="1"/>
  <c r="I38" i="1"/>
  <c r="G38" i="1"/>
  <c r="K37" i="1"/>
  <c r="L37" i="1" s="1"/>
  <c r="J37" i="1"/>
  <c r="F37" i="1"/>
  <c r="I37" i="1" s="1"/>
  <c r="K36" i="1"/>
  <c r="L36" i="1" s="1"/>
  <c r="J36" i="1"/>
  <c r="F36" i="1"/>
  <c r="K35" i="1"/>
  <c r="L35" i="1" s="1"/>
  <c r="J35" i="1"/>
  <c r="K34" i="1"/>
  <c r="L34" i="1" s="1"/>
  <c r="J34" i="1"/>
  <c r="F34" i="1"/>
  <c r="G34" i="1" s="1"/>
  <c r="K33" i="1"/>
  <c r="L33" i="1" s="1"/>
  <c r="J33" i="1"/>
  <c r="F33" i="1"/>
  <c r="G33" i="1" s="1"/>
  <c r="K32" i="1"/>
  <c r="L32" i="1" s="1"/>
  <c r="J32" i="1"/>
  <c r="K31" i="1"/>
  <c r="L31" i="1" s="1"/>
  <c r="J31" i="1"/>
  <c r="I31" i="1"/>
  <c r="G31" i="1"/>
  <c r="K30" i="1"/>
  <c r="L30" i="1" s="1"/>
  <c r="J30" i="1"/>
  <c r="F30" i="1"/>
  <c r="I30" i="1" s="1"/>
  <c r="K29" i="1"/>
  <c r="L29" i="1" s="1"/>
  <c r="J29" i="1"/>
  <c r="K28" i="1"/>
  <c r="L28" i="1" s="1"/>
  <c r="J28" i="1"/>
  <c r="K27" i="1"/>
  <c r="L27" i="1" s="1"/>
  <c r="J27" i="1"/>
  <c r="I27" i="1"/>
  <c r="G27" i="1"/>
  <c r="K26" i="1"/>
  <c r="L26" i="1" s="1"/>
  <c r="J26" i="1"/>
  <c r="I26" i="1"/>
  <c r="G26" i="1"/>
  <c r="K25" i="1"/>
  <c r="L25" i="1" s="1"/>
  <c r="J25" i="1"/>
  <c r="I25" i="1"/>
  <c r="G25" i="1"/>
  <c r="K24" i="1"/>
  <c r="L24" i="1" s="1"/>
  <c r="J24" i="1"/>
  <c r="K23" i="1"/>
  <c r="L23" i="1" s="1"/>
  <c r="J23" i="1"/>
  <c r="I23" i="1"/>
  <c r="G23" i="1"/>
  <c r="K22" i="1"/>
  <c r="L22" i="1" s="1"/>
  <c r="J22" i="1"/>
  <c r="I22" i="1"/>
  <c r="G22" i="1"/>
  <c r="K21" i="1"/>
  <c r="L21" i="1" s="1"/>
  <c r="J21" i="1"/>
  <c r="F21" i="1"/>
  <c r="I21" i="1" s="1"/>
  <c r="K20" i="1"/>
  <c r="L20" i="1" s="1"/>
  <c r="J20" i="1"/>
  <c r="I20" i="1"/>
  <c r="G20" i="1"/>
  <c r="K19" i="1"/>
  <c r="L19" i="1" s="1"/>
  <c r="J19" i="1"/>
  <c r="K18" i="1"/>
  <c r="L18" i="1" s="1"/>
  <c r="J18" i="1"/>
  <c r="F18" i="1"/>
  <c r="G18" i="1" s="1"/>
  <c r="K17" i="1"/>
  <c r="L17" i="1" s="1"/>
  <c r="J17" i="1"/>
  <c r="F17" i="1"/>
  <c r="K16" i="1"/>
  <c r="L16" i="1" s="1"/>
  <c r="J16" i="1"/>
  <c r="F16" i="1"/>
  <c r="I16" i="1" s="1"/>
  <c r="K15" i="1"/>
  <c r="L15" i="1" s="1"/>
  <c r="J15" i="1"/>
  <c r="G15" i="1"/>
  <c r="K14" i="1"/>
  <c r="L14" i="1" s="1"/>
  <c r="J14" i="1"/>
  <c r="F14" i="1"/>
  <c r="G14" i="1" s="1"/>
  <c r="K13" i="1"/>
  <c r="L13" i="1" s="1"/>
  <c r="J13" i="1"/>
  <c r="I13" i="1"/>
  <c r="G13" i="1"/>
  <c r="K12" i="1"/>
  <c r="L12" i="1" s="1"/>
  <c r="J12" i="1"/>
  <c r="I12" i="1"/>
  <c r="G12" i="1"/>
  <c r="K11" i="1"/>
  <c r="L11" i="1" s="1"/>
  <c r="J11" i="1"/>
  <c r="F11" i="1"/>
  <c r="G11" i="1" s="1"/>
  <c r="K10" i="1"/>
  <c r="L10" i="1" s="1"/>
  <c r="J10" i="1"/>
  <c r="F10" i="1"/>
  <c r="I10" i="1" s="1"/>
  <c r="K9" i="1"/>
  <c r="L9" i="1" s="1"/>
  <c r="J9" i="1"/>
  <c r="I9" i="1"/>
  <c r="G9" i="1"/>
  <c r="K8" i="1"/>
  <c r="L8" i="1" s="1"/>
  <c r="J8" i="1"/>
  <c r="I8" i="1"/>
  <c r="G8" i="1"/>
  <c r="K7" i="1"/>
  <c r="L7" i="1" s="1"/>
  <c r="J7" i="1"/>
  <c r="F7" i="1"/>
  <c r="I33" i="1" l="1"/>
  <c r="I14" i="1"/>
  <c r="G10" i="1"/>
  <c r="G30" i="1"/>
  <c r="I34" i="1"/>
  <c r="G16" i="1"/>
  <c r="G21" i="1"/>
  <c r="G37" i="1"/>
  <c r="I11" i="1"/>
  <c r="I7" i="1"/>
  <c r="I17" i="1"/>
  <c r="G17" i="1"/>
  <c r="I24" i="1"/>
  <c r="G7" i="1"/>
  <c r="G24" i="1"/>
  <c r="I19" i="1"/>
  <c r="I29" i="1"/>
  <c r="I15" i="1"/>
  <c r="I18" i="1"/>
  <c r="G19" i="1"/>
  <c r="I28" i="1"/>
  <c r="G28" i="1"/>
  <c r="G29" i="1"/>
  <c r="I32" i="1"/>
  <c r="G32" i="1"/>
  <c r="I36" i="1"/>
  <c r="G36" i="1"/>
  <c r="G35" i="1"/>
  <c r="I35" i="1"/>
  <c r="G39" i="1" l="1"/>
</calcChain>
</file>

<file path=xl/sharedStrings.xml><?xml version="1.0" encoding="utf-8"?>
<sst xmlns="http://schemas.openxmlformats.org/spreadsheetml/2006/main" count="89" uniqueCount="29">
  <si>
    <t>г.Сходня ( За Химками, 10 км от МКАД), ул.Некрасова, д.2 ( территория завода "Сходня Мебель")</t>
  </si>
  <si>
    <t>Ширина ламели: 40-45мм</t>
  </si>
  <si>
    <t xml:space="preserve">СОРТ: </t>
  </si>
  <si>
    <r>
      <rPr>
        <sz val="10"/>
        <color rgb="FF000000"/>
        <rFont val="Calibri"/>
      </rPr>
      <t>АВ: сторона лицевая (А): дефекты не допускаются, допускается сильный сбой по цвету, сторона В (нижняя): допускаются небольшие дефекты(сучки, заболонь),</t>
    </r>
    <r>
      <rPr>
        <sz val="10"/>
        <rFont val="Calibri"/>
      </rPr>
      <t xml:space="preserve"> </t>
    </r>
    <r>
      <rPr>
        <sz val="11"/>
        <rFont val="Calibri"/>
      </rPr>
      <t>сильный сбой по цвету</t>
    </r>
  </si>
  <si>
    <r>
      <rPr>
        <sz val="10"/>
        <color rgb="FF000000"/>
        <rFont val="Calibri"/>
      </rPr>
      <t>АС: сторона лицевая (А): дефекты не допускаются, допускается сильный сбой по цвету,сторона С (нижняя): дефекты допускаются без ограничений,</t>
    </r>
    <r>
      <rPr>
        <sz val="10"/>
        <rFont val="Calibri"/>
      </rPr>
      <t xml:space="preserve"> </t>
    </r>
    <r>
      <rPr>
        <sz val="11"/>
        <rFont val="Calibri"/>
      </rPr>
      <t>сильный сбой по цвету</t>
    </r>
  </si>
  <si>
    <t>Тип</t>
  </si>
  <si>
    <t>Длина</t>
  </si>
  <si>
    <t>Ширина</t>
  </si>
  <si>
    <t>Толщина</t>
  </si>
  <si>
    <t>Кол-во</t>
  </si>
  <si>
    <t>м3</t>
  </si>
  <si>
    <t>цена за м3</t>
  </si>
  <si>
    <t>м2</t>
  </si>
  <si>
    <t>цена за м2</t>
  </si>
  <si>
    <t>цена за 1 шт</t>
  </si>
  <si>
    <t>Безналичный
расчет</t>
  </si>
  <si>
    <t>Ясень</t>
  </si>
  <si>
    <t>Цельноламельные AB</t>
  </si>
  <si>
    <t>Сращенный AВ</t>
  </si>
  <si>
    <t>Сращенный BС</t>
  </si>
  <si>
    <t>Порода: Ясень Кавказ</t>
  </si>
  <si>
    <t>Сорт АВ – лицевая сторона бездефектная, на нижней пласти допускаются сучки до 10-15 мм, цветовая неоднородность.</t>
  </si>
  <si>
    <t>Влажность   древесины  8%+/-2%</t>
  </si>
  <si>
    <t xml:space="preserve">Допуск по толщине   0мм                         </t>
  </si>
  <si>
    <t>Допуски по ширине  0+3мм</t>
  </si>
  <si>
    <t>Допуск по длине  0+5мм</t>
  </si>
  <si>
    <t>Ширина ламели  40-45 мм.</t>
  </si>
  <si>
    <t>Шлифование  зернистость  не  менее  Р-120</t>
  </si>
  <si>
    <t>Склеивание на гладкую фугу, клей  Kleiberit 303.2  категория нагрузки 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</si>
</sst>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2"/>
      <color rgb="FF333399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FF0000"/>
      <name val="Arial"/>
    </font>
    <font>
      <b/>
      <sz val="10"/>
      <color rgb="FF333399"/>
      <name val="Arial"/>
    </font>
    <font>
      <b/>
      <sz val="10"/>
      <name val="Arial"/>
    </font>
    <font>
      <b/>
      <sz val="10"/>
      <color rgb="FF2E75B5"/>
      <name val="Arial"/>
    </font>
    <font>
      <sz val="10"/>
      <name val="Arial"/>
    </font>
    <font>
      <sz val="11"/>
      <name val="Calibri"/>
    </font>
    <font>
      <b/>
      <sz val="11"/>
      <name val="Calibri"/>
    </font>
    <font>
      <sz val="10"/>
      <color rgb="FF000000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1" fillId="0" borderId="1" xfId="0" applyFont="1" applyBorder="1"/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95250</xdr:colOff>
      <xdr:row>7</xdr:row>
      <xdr:rowOff>85725</xdr:rowOff>
    </xdr:from>
    <xdr:to>
      <xdr:col>30</xdr:col>
      <xdr:colOff>95250</xdr:colOff>
      <xdr:row>10</xdr:row>
      <xdr:rowOff>47625</xdr:rowOff>
    </xdr:to>
    <xdr:sp macro="" textlink="">
      <xdr:nvSpPr>
        <xdr:cNvPr id="1068" name="Text Box 44" hidden="1"/>
        <xdr:cNvSpPr txBox="1">
          <a:spLocks noChangeArrowheads="1"/>
        </xdr:cNvSpPr>
      </xdr:nvSpPr>
      <xdr:spPr bwMode="auto">
        <a:xfrm>
          <a:off x="14230350" y="2095500"/>
          <a:ext cx="160020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26</xdr:col>
      <xdr:colOff>95250</xdr:colOff>
      <xdr:row>7</xdr:row>
      <xdr:rowOff>85725</xdr:rowOff>
    </xdr:from>
    <xdr:to>
      <xdr:col>30</xdr:col>
      <xdr:colOff>95250</xdr:colOff>
      <xdr:row>10</xdr:row>
      <xdr:rowOff>47625</xdr:rowOff>
    </xdr:to>
    <xdr:sp macro="" textlink="">
      <xdr:nvSpPr>
        <xdr:cNvPr id="1067" name="Text Box 43" hidden="1"/>
        <xdr:cNvSpPr txBox="1">
          <a:spLocks noChangeArrowheads="1"/>
        </xdr:cNvSpPr>
      </xdr:nvSpPr>
      <xdr:spPr bwMode="auto">
        <a:xfrm>
          <a:off x="14230350" y="2095500"/>
          <a:ext cx="160020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64" name="Text Box 40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63" name="Text Box 39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61" name="Text Box 37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60" name="Text Box 36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9" name="Text Box 35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8" name="Text Box 34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7" name="Text Box 33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6" name="Text Box 32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5" name="Text Box 31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12</xdr:row>
      <xdr:rowOff>47625</xdr:rowOff>
    </xdr:to>
    <xdr:sp macro="" textlink="">
      <xdr:nvSpPr>
        <xdr:cNvPr id="1054" name="Text Box 30" hidden="1"/>
        <xdr:cNvSpPr txBox="1">
          <a:spLocks noChangeArrowheads="1"/>
        </xdr:cNvSpPr>
      </xdr:nvSpPr>
      <xdr:spPr bwMode="auto">
        <a:xfrm>
          <a:off x="13696950" y="2095500"/>
          <a:ext cx="1733550" cy="933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3" name="Text Box 29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2" name="Text Box 28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1" name="Text Box 27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50" name="Text Box 26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9" name="Text Box 25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12</xdr:row>
      <xdr:rowOff>47625</xdr:rowOff>
    </xdr:to>
    <xdr:sp macro="" textlink="">
      <xdr:nvSpPr>
        <xdr:cNvPr id="1047" name="Text Box 23" hidden="1"/>
        <xdr:cNvSpPr txBox="1">
          <a:spLocks noChangeArrowheads="1"/>
        </xdr:cNvSpPr>
      </xdr:nvSpPr>
      <xdr:spPr bwMode="auto">
        <a:xfrm>
          <a:off x="13696950" y="2095500"/>
          <a:ext cx="1733550" cy="933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6" name="Text Box 22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5" name="Text Box 21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4" name="Text Box 20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3" name="Text Box 19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2" name="Text Box 18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12</xdr:row>
      <xdr:rowOff>47625</xdr:rowOff>
    </xdr:to>
    <xdr:sp macro="" textlink="">
      <xdr:nvSpPr>
        <xdr:cNvPr id="1041" name="Text Box 17" hidden="1"/>
        <xdr:cNvSpPr txBox="1">
          <a:spLocks noChangeArrowheads="1"/>
        </xdr:cNvSpPr>
      </xdr:nvSpPr>
      <xdr:spPr bwMode="auto">
        <a:xfrm>
          <a:off x="13696950" y="2095500"/>
          <a:ext cx="1733550" cy="933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40" name="Text Box 16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9" name="Text Box 15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8" name="Text Box 14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7" name="Text Box 13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5" name="Text Box 11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4" name="Text Box 10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3" name="Text Box 9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2" name="Text Box 8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1" name="Text Box 7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12</xdr:row>
      <xdr:rowOff>47625</xdr:rowOff>
    </xdr:to>
    <xdr:sp macro="" textlink="">
      <xdr:nvSpPr>
        <xdr:cNvPr id="1029" name="Text Box 5" hidden="1"/>
        <xdr:cNvSpPr txBox="1">
          <a:spLocks noChangeArrowheads="1"/>
        </xdr:cNvSpPr>
      </xdr:nvSpPr>
      <xdr:spPr bwMode="auto">
        <a:xfrm>
          <a:off x="13696950" y="2095500"/>
          <a:ext cx="1733550" cy="933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14</xdr:row>
      <xdr:rowOff>47625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13696950" y="2095500"/>
          <a:ext cx="1733550" cy="1314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361950</xdr:colOff>
      <xdr:row>7</xdr:row>
      <xdr:rowOff>85725</xdr:rowOff>
    </xdr:from>
    <xdr:to>
      <xdr:col>29</xdr:col>
      <xdr:colOff>95250</xdr:colOff>
      <xdr:row>10</xdr:row>
      <xdr:rowOff>47625</xdr:rowOff>
    </xdr:to>
    <xdr:sp macro="" textlink="">
      <xdr:nvSpPr>
        <xdr:cNvPr id="1025" name="Text Box 1" hidden="1"/>
        <xdr:cNvSpPr txBox="1">
          <a:spLocks noChangeArrowheads="1"/>
        </xdr:cNvSpPr>
      </xdr:nvSpPr>
      <xdr:spPr bwMode="auto">
        <a:xfrm>
          <a:off x="13696950" y="2095500"/>
          <a:ext cx="1733550" cy="5524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Y51"/>
  <sheetViews>
    <sheetView tabSelected="1" workbookViewId="0">
      <selection activeCell="Q7" sqref="Q7"/>
    </sheetView>
  </sheetViews>
  <sheetFormatPr defaultColWidth="14.42578125" defaultRowHeight="15" customHeight="1" x14ac:dyDescent="0.25"/>
  <cols>
    <col min="1" max="1" width="7.85546875" customWidth="1"/>
    <col min="2" max="2" width="28.42578125" customWidth="1"/>
    <col min="3" max="3" width="7.85546875" customWidth="1"/>
    <col min="4" max="4" width="8.7109375" customWidth="1"/>
    <col min="5" max="5" width="9.42578125" customWidth="1"/>
    <col min="6" max="6" width="6.85546875" customWidth="1"/>
    <col min="7" max="7" width="8.7109375" customWidth="1"/>
    <col min="8" max="8" width="10.85546875" customWidth="1"/>
    <col min="9" max="9" width="6.85546875" customWidth="1"/>
    <col min="10" max="11" width="9.28515625" customWidth="1"/>
    <col min="12" max="12" width="13.85546875" customWidth="1"/>
    <col min="13" max="181" width="6" customWidth="1"/>
  </cols>
  <sheetData>
    <row r="1" spans="1:181" ht="19.5" customHeight="1" x14ac:dyDescent="0.25">
      <c r="A1" s="1" t="s">
        <v>0</v>
      </c>
    </row>
    <row r="2" spans="1:181" ht="19.5" customHeight="1" x14ac:dyDescent="0.25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81" ht="19.5" customHeight="1" x14ac:dyDescent="0.2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81" ht="19.5" customHeight="1" x14ac:dyDescent="0.25">
      <c r="A4" s="3" t="s">
        <v>2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81" ht="19.5" customHeight="1" x14ac:dyDescent="0.25">
      <c r="A5" s="5"/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81" ht="44.25" customHeight="1" x14ac:dyDescent="0.25">
      <c r="A6" s="6"/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7" t="s">
        <v>13</v>
      </c>
      <c r="K6" s="7" t="s">
        <v>14</v>
      </c>
      <c r="L6" s="9" t="s">
        <v>15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</row>
    <row r="7" spans="1:181" ht="16.5" customHeight="1" x14ac:dyDescent="0.25">
      <c r="A7" s="11" t="s">
        <v>16</v>
      </c>
      <c r="B7" s="11" t="s">
        <v>17</v>
      </c>
      <c r="C7" s="11">
        <v>900</v>
      </c>
      <c r="D7" s="11">
        <v>200</v>
      </c>
      <c r="E7" s="12">
        <v>20</v>
      </c>
      <c r="F7" s="12">
        <f>42-1-6</f>
        <v>35</v>
      </c>
      <c r="G7" s="11">
        <f t="shared" ref="G7:G26" si="0">F7*E7*D7*C7/1000/1000/1000</f>
        <v>0.126</v>
      </c>
      <c r="H7" s="13">
        <v>120000</v>
      </c>
      <c r="I7" s="14">
        <f t="shared" ref="I7:I26" si="1">F7*D7*C7/1000/1000</f>
        <v>6.3</v>
      </c>
      <c r="J7" s="14">
        <f t="shared" ref="J7:J26" si="2">H7/1000*E7</f>
        <v>2400</v>
      </c>
      <c r="K7" s="14">
        <f t="shared" ref="K7:K26" si="3">C7*D7*E7*H7/1000/1000/1000</f>
        <v>432</v>
      </c>
      <c r="L7" s="15">
        <f t="shared" ref="L7:L26" si="4">K7*0.02+K7</f>
        <v>440.64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</row>
    <row r="8" spans="1:181" ht="15.75" customHeight="1" x14ac:dyDescent="0.25">
      <c r="A8" s="11" t="s">
        <v>16</v>
      </c>
      <c r="B8" s="11" t="s">
        <v>17</v>
      </c>
      <c r="C8" s="11">
        <v>1000</v>
      </c>
      <c r="D8" s="11">
        <v>200</v>
      </c>
      <c r="E8" s="11">
        <v>20</v>
      </c>
      <c r="F8" s="12">
        <v>119</v>
      </c>
      <c r="G8" s="11">
        <f t="shared" si="0"/>
        <v>0.47599999999999998</v>
      </c>
      <c r="H8" s="14">
        <v>120000</v>
      </c>
      <c r="I8" s="14">
        <f t="shared" si="1"/>
        <v>23.8</v>
      </c>
      <c r="J8" s="14">
        <f t="shared" si="2"/>
        <v>2400</v>
      </c>
      <c r="K8" s="14">
        <f t="shared" si="3"/>
        <v>480</v>
      </c>
      <c r="L8" s="15">
        <f t="shared" si="4"/>
        <v>489.6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</row>
    <row r="9" spans="1:181" ht="15.75" customHeight="1" x14ac:dyDescent="0.25">
      <c r="A9" s="11" t="s">
        <v>16</v>
      </c>
      <c r="B9" s="11" t="s">
        <v>17</v>
      </c>
      <c r="C9" s="11">
        <v>1100</v>
      </c>
      <c r="D9" s="11">
        <v>200</v>
      </c>
      <c r="E9" s="11">
        <v>20</v>
      </c>
      <c r="F9" s="12">
        <v>186</v>
      </c>
      <c r="G9" s="11">
        <f t="shared" si="0"/>
        <v>0.81840000000000002</v>
      </c>
      <c r="H9" s="14">
        <v>120000</v>
      </c>
      <c r="I9" s="14">
        <f t="shared" si="1"/>
        <v>40.92</v>
      </c>
      <c r="J9" s="14">
        <f t="shared" si="2"/>
        <v>2400</v>
      </c>
      <c r="K9" s="14">
        <f t="shared" si="3"/>
        <v>528</v>
      </c>
      <c r="L9" s="15">
        <f t="shared" si="4"/>
        <v>538.55999999999995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</row>
    <row r="10" spans="1:181" x14ac:dyDescent="0.25">
      <c r="A10" s="11" t="s">
        <v>16</v>
      </c>
      <c r="B10" s="11" t="s">
        <v>17</v>
      </c>
      <c r="C10" s="12">
        <v>900</v>
      </c>
      <c r="D10" s="12">
        <v>600</v>
      </c>
      <c r="E10" s="11">
        <v>20</v>
      </c>
      <c r="F10" s="12">
        <f>21-1</f>
        <v>20</v>
      </c>
      <c r="G10" s="11">
        <f t="shared" si="0"/>
        <v>0.216</v>
      </c>
      <c r="H10" s="14">
        <v>120000</v>
      </c>
      <c r="I10" s="14">
        <f t="shared" si="1"/>
        <v>10.8</v>
      </c>
      <c r="J10" s="14">
        <f t="shared" si="2"/>
        <v>2400</v>
      </c>
      <c r="K10" s="14">
        <f t="shared" si="3"/>
        <v>1296</v>
      </c>
      <c r="L10" s="15">
        <f t="shared" si="4"/>
        <v>1321.92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</row>
    <row r="11" spans="1:181" x14ac:dyDescent="0.25">
      <c r="A11" s="11" t="s">
        <v>16</v>
      </c>
      <c r="B11" s="11" t="s">
        <v>17</v>
      </c>
      <c r="C11" s="12">
        <v>1000</v>
      </c>
      <c r="D11" s="12">
        <v>600</v>
      </c>
      <c r="E11" s="11">
        <v>20</v>
      </c>
      <c r="F11" s="12">
        <f>84-1</f>
        <v>83</v>
      </c>
      <c r="G11" s="11">
        <f t="shared" si="0"/>
        <v>0.996</v>
      </c>
      <c r="H11" s="14">
        <v>120000</v>
      </c>
      <c r="I11" s="14">
        <f t="shared" si="1"/>
        <v>49.8</v>
      </c>
      <c r="J11" s="14">
        <f t="shared" si="2"/>
        <v>2400</v>
      </c>
      <c r="K11" s="14">
        <f t="shared" si="3"/>
        <v>1440</v>
      </c>
      <c r="L11" s="15">
        <f t="shared" si="4"/>
        <v>1468.8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</row>
    <row r="12" spans="1:181" x14ac:dyDescent="0.25">
      <c r="A12" s="11" t="s">
        <v>16</v>
      </c>
      <c r="B12" s="11" t="s">
        <v>17</v>
      </c>
      <c r="C12" s="11">
        <v>1100</v>
      </c>
      <c r="D12" s="11">
        <v>600</v>
      </c>
      <c r="E12" s="11">
        <v>20</v>
      </c>
      <c r="F12" s="12">
        <v>3</v>
      </c>
      <c r="G12" s="11">
        <f t="shared" si="0"/>
        <v>3.9600000000000003E-2</v>
      </c>
      <c r="H12" s="14">
        <v>120000</v>
      </c>
      <c r="I12" s="14">
        <f t="shared" si="1"/>
        <v>1.98</v>
      </c>
      <c r="J12" s="14">
        <f t="shared" si="2"/>
        <v>2400</v>
      </c>
      <c r="K12" s="14">
        <f t="shared" si="3"/>
        <v>1584</v>
      </c>
      <c r="L12" s="15">
        <f t="shared" si="4"/>
        <v>1615.68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</row>
    <row r="13" spans="1:181" x14ac:dyDescent="0.25">
      <c r="A13" s="11" t="s">
        <v>16</v>
      </c>
      <c r="B13" s="11" t="s">
        <v>17</v>
      </c>
      <c r="C13" s="12">
        <v>1200</v>
      </c>
      <c r="D13" s="11">
        <v>600</v>
      </c>
      <c r="E13" s="11">
        <v>20</v>
      </c>
      <c r="F13" s="12">
        <v>12</v>
      </c>
      <c r="G13" s="11">
        <f t="shared" si="0"/>
        <v>0.17280000000000001</v>
      </c>
      <c r="H13" s="14">
        <v>120000</v>
      </c>
      <c r="I13" s="14">
        <f t="shared" si="1"/>
        <v>8.64</v>
      </c>
      <c r="J13" s="14">
        <f t="shared" si="2"/>
        <v>2400</v>
      </c>
      <c r="K13" s="14">
        <f t="shared" si="3"/>
        <v>1728</v>
      </c>
      <c r="L13" s="15">
        <f t="shared" si="4"/>
        <v>1762.56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</row>
    <row r="14" spans="1:181" x14ac:dyDescent="0.25">
      <c r="A14" s="11" t="s">
        <v>16</v>
      </c>
      <c r="B14" s="11" t="s">
        <v>17</v>
      </c>
      <c r="C14" s="12">
        <v>1300</v>
      </c>
      <c r="D14" s="11">
        <v>600</v>
      </c>
      <c r="E14" s="11">
        <v>20</v>
      </c>
      <c r="F14" s="12">
        <f>4+30-5-5-10-3-9-2+5-4+9-7-2+30-1+6-4-2-4-4-4-1-5+1+6-1-4-2-5-2</f>
        <v>5</v>
      </c>
      <c r="G14" s="11">
        <f t="shared" si="0"/>
        <v>7.8E-2</v>
      </c>
      <c r="H14" s="14">
        <v>120000</v>
      </c>
      <c r="I14" s="14">
        <f t="shared" si="1"/>
        <v>3.9</v>
      </c>
      <c r="J14" s="14">
        <f t="shared" si="2"/>
        <v>2400</v>
      </c>
      <c r="K14" s="14">
        <f t="shared" si="3"/>
        <v>1872</v>
      </c>
      <c r="L14" s="15">
        <f t="shared" si="4"/>
        <v>1909.44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</row>
    <row r="15" spans="1:181" x14ac:dyDescent="0.25">
      <c r="A15" s="11" t="s">
        <v>16</v>
      </c>
      <c r="B15" s="11" t="s">
        <v>17</v>
      </c>
      <c r="C15" s="12">
        <v>1500</v>
      </c>
      <c r="D15" s="11">
        <v>600</v>
      </c>
      <c r="E15" s="11">
        <v>20</v>
      </c>
      <c r="F15" s="12">
        <v>15</v>
      </c>
      <c r="G15" s="11">
        <f t="shared" si="0"/>
        <v>0.27</v>
      </c>
      <c r="H15" s="13">
        <v>125000</v>
      </c>
      <c r="I15" s="14">
        <f t="shared" si="1"/>
        <v>13.5</v>
      </c>
      <c r="J15" s="14">
        <f t="shared" si="2"/>
        <v>2500</v>
      </c>
      <c r="K15" s="14">
        <f t="shared" si="3"/>
        <v>2250</v>
      </c>
      <c r="L15" s="15">
        <f t="shared" si="4"/>
        <v>2295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</row>
    <row r="16" spans="1:181" x14ac:dyDescent="0.25">
      <c r="A16" s="11" t="s">
        <v>16</v>
      </c>
      <c r="B16" s="11" t="s">
        <v>17</v>
      </c>
      <c r="C16" s="12">
        <v>1600</v>
      </c>
      <c r="D16" s="11">
        <v>600</v>
      </c>
      <c r="E16" s="11">
        <v>20</v>
      </c>
      <c r="F16" s="12">
        <f>10-6-4+2-1+1-1-1+8</f>
        <v>8</v>
      </c>
      <c r="G16" s="11">
        <f t="shared" si="0"/>
        <v>0.15359999999999999</v>
      </c>
      <c r="H16" s="13">
        <v>125000</v>
      </c>
      <c r="I16" s="14">
        <f t="shared" si="1"/>
        <v>7.68</v>
      </c>
      <c r="J16" s="14">
        <f t="shared" si="2"/>
        <v>2500</v>
      </c>
      <c r="K16" s="14">
        <f t="shared" si="3"/>
        <v>2400</v>
      </c>
      <c r="L16" s="15">
        <f t="shared" si="4"/>
        <v>2448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</row>
    <row r="17" spans="1:181" x14ac:dyDescent="0.25">
      <c r="A17" s="11" t="s">
        <v>16</v>
      </c>
      <c r="B17" s="11" t="s">
        <v>17</v>
      </c>
      <c r="C17" s="12">
        <v>1800</v>
      </c>
      <c r="D17" s="11">
        <v>600</v>
      </c>
      <c r="E17" s="11">
        <v>20</v>
      </c>
      <c r="F17" s="12">
        <f>11-2</f>
        <v>9</v>
      </c>
      <c r="G17" s="11">
        <f t="shared" si="0"/>
        <v>0.19440000000000002</v>
      </c>
      <c r="H17" s="13">
        <v>125000</v>
      </c>
      <c r="I17" s="14">
        <f t="shared" si="1"/>
        <v>9.7200000000000006</v>
      </c>
      <c r="J17" s="14">
        <f t="shared" si="2"/>
        <v>2500</v>
      </c>
      <c r="K17" s="14">
        <f t="shared" si="3"/>
        <v>2700</v>
      </c>
      <c r="L17" s="15">
        <f t="shared" si="4"/>
        <v>2754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</row>
    <row r="18" spans="1:181" x14ac:dyDescent="0.25">
      <c r="A18" s="11" t="s">
        <v>16</v>
      </c>
      <c r="B18" s="11" t="s">
        <v>17</v>
      </c>
      <c r="C18" s="12">
        <v>1900</v>
      </c>
      <c r="D18" s="11">
        <v>600</v>
      </c>
      <c r="E18" s="11">
        <v>20</v>
      </c>
      <c r="F18" s="12">
        <f>6-1-2-1-1-1+1+1</f>
        <v>2</v>
      </c>
      <c r="G18" s="11">
        <f t="shared" si="0"/>
        <v>4.5600000000000002E-2</v>
      </c>
      <c r="H18" s="13">
        <v>125000</v>
      </c>
      <c r="I18" s="14">
        <f t="shared" si="1"/>
        <v>2.2799999999999998</v>
      </c>
      <c r="J18" s="14">
        <f t="shared" si="2"/>
        <v>2500</v>
      </c>
      <c r="K18" s="14">
        <f t="shared" si="3"/>
        <v>2850</v>
      </c>
      <c r="L18" s="15">
        <f t="shared" si="4"/>
        <v>2907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</row>
    <row r="19" spans="1:181" x14ac:dyDescent="0.25">
      <c r="A19" s="11" t="s">
        <v>16</v>
      </c>
      <c r="B19" s="11" t="s">
        <v>17</v>
      </c>
      <c r="C19" s="12">
        <v>2600</v>
      </c>
      <c r="D19" s="11">
        <v>600</v>
      </c>
      <c r="E19" s="11">
        <v>20</v>
      </c>
      <c r="F19" s="12">
        <v>4</v>
      </c>
      <c r="G19" s="11">
        <f t="shared" si="0"/>
        <v>0.12479999999999999</v>
      </c>
      <c r="H19" s="13">
        <v>125000</v>
      </c>
      <c r="I19" s="14">
        <f t="shared" si="1"/>
        <v>6.24</v>
      </c>
      <c r="J19" s="14">
        <f t="shared" si="2"/>
        <v>2500</v>
      </c>
      <c r="K19" s="14">
        <f t="shared" si="3"/>
        <v>3900</v>
      </c>
      <c r="L19" s="15">
        <f t="shared" si="4"/>
        <v>3978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</row>
    <row r="20" spans="1:181" x14ac:dyDescent="0.25">
      <c r="A20" s="11" t="s">
        <v>16</v>
      </c>
      <c r="B20" s="11" t="s">
        <v>17</v>
      </c>
      <c r="C20" s="12">
        <v>2800</v>
      </c>
      <c r="D20" s="11">
        <v>600</v>
      </c>
      <c r="E20" s="12">
        <v>20</v>
      </c>
      <c r="F20" s="12">
        <v>18</v>
      </c>
      <c r="G20" s="11">
        <f t="shared" si="0"/>
        <v>0.6048</v>
      </c>
      <c r="H20" s="13">
        <v>125000</v>
      </c>
      <c r="I20" s="14">
        <f t="shared" si="1"/>
        <v>30.24</v>
      </c>
      <c r="J20" s="14">
        <f t="shared" si="2"/>
        <v>2500</v>
      </c>
      <c r="K20" s="14">
        <f t="shared" si="3"/>
        <v>4200</v>
      </c>
      <c r="L20" s="15">
        <f t="shared" si="4"/>
        <v>4284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</row>
    <row r="21" spans="1:181" x14ac:dyDescent="0.25">
      <c r="A21" s="11" t="s">
        <v>16</v>
      </c>
      <c r="B21" s="11" t="s">
        <v>17</v>
      </c>
      <c r="C21" s="12">
        <v>2900</v>
      </c>
      <c r="D21" s="11">
        <v>600</v>
      </c>
      <c r="E21" s="11">
        <v>20</v>
      </c>
      <c r="F21" s="12">
        <f>10-1-3</f>
        <v>6</v>
      </c>
      <c r="G21" s="11">
        <f t="shared" si="0"/>
        <v>0.20880000000000001</v>
      </c>
      <c r="H21" s="13">
        <v>125000</v>
      </c>
      <c r="I21" s="14">
        <f t="shared" si="1"/>
        <v>10.44</v>
      </c>
      <c r="J21" s="14">
        <f t="shared" si="2"/>
        <v>2500</v>
      </c>
      <c r="K21" s="14">
        <f t="shared" si="3"/>
        <v>4350</v>
      </c>
      <c r="L21" s="15">
        <f t="shared" si="4"/>
        <v>4437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</row>
    <row r="22" spans="1:181" x14ac:dyDescent="0.25">
      <c r="A22" s="11" t="s">
        <v>16</v>
      </c>
      <c r="B22" s="11" t="s">
        <v>17</v>
      </c>
      <c r="C22" s="12">
        <v>1300</v>
      </c>
      <c r="D22" s="12">
        <v>620</v>
      </c>
      <c r="E22" s="11">
        <v>20</v>
      </c>
      <c r="F22" s="12">
        <v>15</v>
      </c>
      <c r="G22" s="11">
        <f t="shared" si="0"/>
        <v>0.24180000000000001</v>
      </c>
      <c r="H22" s="14">
        <v>120000</v>
      </c>
      <c r="I22" s="14">
        <f t="shared" si="1"/>
        <v>12.09</v>
      </c>
      <c r="J22" s="14">
        <f t="shared" si="2"/>
        <v>2400</v>
      </c>
      <c r="K22" s="14">
        <f t="shared" si="3"/>
        <v>1934.4</v>
      </c>
      <c r="L22" s="15">
        <f t="shared" si="4"/>
        <v>1973.0880000000002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</row>
    <row r="23" spans="1:181" x14ac:dyDescent="0.25">
      <c r="A23" s="11" t="s">
        <v>16</v>
      </c>
      <c r="B23" s="11" t="s">
        <v>17</v>
      </c>
      <c r="C23" s="12">
        <v>1500</v>
      </c>
      <c r="D23" s="12">
        <v>620</v>
      </c>
      <c r="E23" s="11">
        <v>20</v>
      </c>
      <c r="F23" s="12">
        <v>75</v>
      </c>
      <c r="G23" s="11">
        <f t="shared" si="0"/>
        <v>1.395</v>
      </c>
      <c r="H23" s="13">
        <v>125000</v>
      </c>
      <c r="I23" s="14">
        <f t="shared" si="1"/>
        <v>69.75</v>
      </c>
      <c r="J23" s="14">
        <f t="shared" si="2"/>
        <v>2500</v>
      </c>
      <c r="K23" s="14">
        <f t="shared" si="3"/>
        <v>2325</v>
      </c>
      <c r="L23" s="15">
        <f t="shared" si="4"/>
        <v>2371.5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</row>
    <row r="24" spans="1:181" x14ac:dyDescent="0.25">
      <c r="A24" s="17" t="s">
        <v>16</v>
      </c>
      <c r="B24" s="11" t="s">
        <v>17</v>
      </c>
      <c r="C24" s="11">
        <v>900</v>
      </c>
      <c r="D24" s="11">
        <v>300</v>
      </c>
      <c r="E24" s="11">
        <v>40</v>
      </c>
      <c r="F24" s="12">
        <v>34</v>
      </c>
      <c r="G24" s="11">
        <f t="shared" si="0"/>
        <v>0.36719999999999997</v>
      </c>
      <c r="H24" s="13">
        <v>120000</v>
      </c>
      <c r="I24" s="14">
        <f t="shared" si="1"/>
        <v>9.18</v>
      </c>
      <c r="J24" s="14">
        <f t="shared" si="2"/>
        <v>4800</v>
      </c>
      <c r="K24" s="14">
        <f t="shared" si="3"/>
        <v>1296</v>
      </c>
      <c r="L24" s="15">
        <f t="shared" si="4"/>
        <v>1321.92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</row>
    <row r="25" spans="1:181" x14ac:dyDescent="0.25">
      <c r="A25" s="17" t="s">
        <v>16</v>
      </c>
      <c r="B25" s="11" t="s">
        <v>17</v>
      </c>
      <c r="C25" s="11">
        <v>1000</v>
      </c>
      <c r="D25" s="11">
        <v>300</v>
      </c>
      <c r="E25" s="11">
        <v>40</v>
      </c>
      <c r="F25" s="12">
        <v>51</v>
      </c>
      <c r="G25" s="11">
        <f t="shared" si="0"/>
        <v>0.61199999999999999</v>
      </c>
      <c r="H25" s="14">
        <v>120000</v>
      </c>
      <c r="I25" s="14">
        <f t="shared" si="1"/>
        <v>15.3</v>
      </c>
      <c r="J25" s="14">
        <f t="shared" si="2"/>
        <v>4800</v>
      </c>
      <c r="K25" s="14">
        <f t="shared" si="3"/>
        <v>1440</v>
      </c>
      <c r="L25" s="15">
        <f t="shared" si="4"/>
        <v>1468.8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</row>
    <row r="26" spans="1:181" x14ac:dyDescent="0.25">
      <c r="A26" s="11" t="s">
        <v>16</v>
      </c>
      <c r="B26" s="11" t="s">
        <v>17</v>
      </c>
      <c r="C26" s="11">
        <v>1200</v>
      </c>
      <c r="D26" s="11">
        <v>300</v>
      </c>
      <c r="E26" s="11">
        <v>40</v>
      </c>
      <c r="F26" s="12">
        <v>17</v>
      </c>
      <c r="G26" s="11">
        <f t="shared" si="0"/>
        <v>0.24480000000000002</v>
      </c>
      <c r="H26" s="14">
        <v>120000</v>
      </c>
      <c r="I26" s="14">
        <f t="shared" si="1"/>
        <v>6.12</v>
      </c>
      <c r="J26" s="14">
        <f t="shared" si="2"/>
        <v>4800</v>
      </c>
      <c r="K26" s="14">
        <f t="shared" si="3"/>
        <v>1728</v>
      </c>
      <c r="L26" s="15">
        <f t="shared" si="4"/>
        <v>1762.56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</row>
    <row r="27" spans="1:181" x14ac:dyDescent="0.25">
      <c r="A27" s="18" t="s">
        <v>16</v>
      </c>
      <c r="B27" s="19" t="s">
        <v>17</v>
      </c>
      <c r="C27" s="20">
        <v>900</v>
      </c>
      <c r="D27" s="20">
        <v>600</v>
      </c>
      <c r="E27" s="20">
        <v>40</v>
      </c>
      <c r="F27" s="20">
        <v>1</v>
      </c>
      <c r="G27" s="11">
        <f t="shared" ref="G27:G38" si="5">F27*E27*D27*C27/1000/1000/1000</f>
        <v>2.1600000000000001E-2</v>
      </c>
      <c r="H27" s="21">
        <v>120000</v>
      </c>
      <c r="I27" s="14">
        <f t="shared" ref="I27:I38" si="6">F27*D27*C27/1000/1000</f>
        <v>0.54</v>
      </c>
      <c r="J27" s="14">
        <f t="shared" ref="J27:J38" si="7">H27/1000*E27</f>
        <v>4800</v>
      </c>
      <c r="K27" s="14">
        <f t="shared" ref="K27:K38" si="8">C27*D27*E27*H27/1000/1000/1000</f>
        <v>2592</v>
      </c>
      <c r="L27" s="15">
        <f t="shared" ref="L27:L38" si="9">K27*0.02+K27</f>
        <v>2643.84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</row>
    <row r="28" spans="1:181" x14ac:dyDescent="0.25">
      <c r="A28" s="11" t="s">
        <v>16</v>
      </c>
      <c r="B28" s="11" t="s">
        <v>17</v>
      </c>
      <c r="C28" s="11">
        <v>1400</v>
      </c>
      <c r="D28" s="11">
        <v>600</v>
      </c>
      <c r="E28" s="11">
        <v>40</v>
      </c>
      <c r="F28" s="12">
        <v>16</v>
      </c>
      <c r="G28" s="11">
        <f t="shared" si="5"/>
        <v>0.53760000000000008</v>
      </c>
      <c r="H28" s="14">
        <v>120000</v>
      </c>
      <c r="I28" s="14">
        <f t="shared" si="6"/>
        <v>13.44</v>
      </c>
      <c r="J28" s="14">
        <f t="shared" si="7"/>
        <v>4800</v>
      </c>
      <c r="K28" s="14">
        <f t="shared" si="8"/>
        <v>4032</v>
      </c>
      <c r="L28" s="15">
        <f t="shared" si="9"/>
        <v>4112.6400000000003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</row>
    <row r="29" spans="1:181" x14ac:dyDescent="0.25">
      <c r="A29" s="11" t="s">
        <v>16</v>
      </c>
      <c r="B29" s="11" t="s">
        <v>17</v>
      </c>
      <c r="C29" s="11">
        <v>1500</v>
      </c>
      <c r="D29" s="11">
        <v>600</v>
      </c>
      <c r="E29" s="11">
        <v>40</v>
      </c>
      <c r="F29" s="12">
        <v>15</v>
      </c>
      <c r="G29" s="11">
        <f t="shared" si="5"/>
        <v>0.54</v>
      </c>
      <c r="H29" s="14">
        <v>120000</v>
      </c>
      <c r="I29" s="14">
        <f t="shared" si="6"/>
        <v>13.5</v>
      </c>
      <c r="J29" s="14">
        <f t="shared" si="7"/>
        <v>4800</v>
      </c>
      <c r="K29" s="14">
        <f t="shared" si="8"/>
        <v>4320</v>
      </c>
      <c r="L29" s="15">
        <f t="shared" si="9"/>
        <v>4406.3999999999996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</row>
    <row r="30" spans="1:181" x14ac:dyDescent="0.25">
      <c r="A30" s="11" t="s">
        <v>16</v>
      </c>
      <c r="B30" s="11" t="s">
        <v>17</v>
      </c>
      <c r="C30" s="11">
        <v>1800</v>
      </c>
      <c r="D30" s="11">
        <v>600</v>
      </c>
      <c r="E30" s="11">
        <v>40</v>
      </c>
      <c r="F30" s="12">
        <f>11-1-2-1+1-6-1</f>
        <v>1</v>
      </c>
      <c r="G30" s="11">
        <f t="shared" si="5"/>
        <v>4.3200000000000002E-2</v>
      </c>
      <c r="H30" s="14">
        <v>120000</v>
      </c>
      <c r="I30" s="14">
        <f t="shared" si="6"/>
        <v>1.08</v>
      </c>
      <c r="J30" s="14">
        <f t="shared" si="7"/>
        <v>4800</v>
      </c>
      <c r="K30" s="14">
        <f t="shared" si="8"/>
        <v>5184</v>
      </c>
      <c r="L30" s="15">
        <f t="shared" si="9"/>
        <v>5287.68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</row>
    <row r="31" spans="1:181" x14ac:dyDescent="0.25">
      <c r="A31" s="11" t="s">
        <v>16</v>
      </c>
      <c r="B31" s="11" t="s">
        <v>17</v>
      </c>
      <c r="C31" s="11">
        <v>1900</v>
      </c>
      <c r="D31" s="11">
        <v>600</v>
      </c>
      <c r="E31" s="11">
        <v>40</v>
      </c>
      <c r="F31" s="12">
        <v>12</v>
      </c>
      <c r="G31" s="11">
        <f t="shared" si="5"/>
        <v>0.54720000000000002</v>
      </c>
      <c r="H31" s="14">
        <v>120000</v>
      </c>
      <c r="I31" s="14">
        <f t="shared" si="6"/>
        <v>13.68</v>
      </c>
      <c r="J31" s="14">
        <f t="shared" si="7"/>
        <v>4800</v>
      </c>
      <c r="K31" s="14">
        <f t="shared" si="8"/>
        <v>5472</v>
      </c>
      <c r="L31" s="15">
        <f t="shared" si="9"/>
        <v>5581.44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</row>
    <row r="32" spans="1:181" x14ac:dyDescent="0.25">
      <c r="A32" s="11" t="s">
        <v>16</v>
      </c>
      <c r="B32" s="11" t="s">
        <v>17</v>
      </c>
      <c r="C32" s="11">
        <v>2300</v>
      </c>
      <c r="D32" s="11">
        <v>600</v>
      </c>
      <c r="E32" s="11">
        <v>40</v>
      </c>
      <c r="F32" s="12">
        <v>3</v>
      </c>
      <c r="G32" s="11">
        <f t="shared" si="5"/>
        <v>0.1656</v>
      </c>
      <c r="H32" s="14">
        <v>120000</v>
      </c>
      <c r="I32" s="14">
        <f t="shared" si="6"/>
        <v>4.1399999999999997</v>
      </c>
      <c r="J32" s="14">
        <f t="shared" si="7"/>
        <v>4800</v>
      </c>
      <c r="K32" s="14">
        <f t="shared" si="8"/>
        <v>6624</v>
      </c>
      <c r="L32" s="15">
        <f t="shared" si="9"/>
        <v>6756.48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</row>
    <row r="33" spans="1:181" x14ac:dyDescent="0.25">
      <c r="A33" s="11" t="s">
        <v>16</v>
      </c>
      <c r="B33" s="11" t="s">
        <v>17</v>
      </c>
      <c r="C33" s="12">
        <v>2400</v>
      </c>
      <c r="D33" s="11">
        <v>600</v>
      </c>
      <c r="E33" s="11">
        <v>40</v>
      </c>
      <c r="F33" s="12">
        <f>0+1</f>
        <v>1</v>
      </c>
      <c r="G33" s="11">
        <f t="shared" si="5"/>
        <v>5.7599999999999998E-2</v>
      </c>
      <c r="H33" s="14">
        <v>120000</v>
      </c>
      <c r="I33" s="14">
        <f t="shared" si="6"/>
        <v>1.44</v>
      </c>
      <c r="J33" s="14">
        <f t="shared" si="7"/>
        <v>4800</v>
      </c>
      <c r="K33" s="14">
        <f t="shared" si="8"/>
        <v>6912</v>
      </c>
      <c r="L33" s="15">
        <f t="shared" si="9"/>
        <v>7050.24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</row>
    <row r="34" spans="1:181" x14ac:dyDescent="0.25">
      <c r="A34" s="11" t="s">
        <v>16</v>
      </c>
      <c r="B34" s="11" t="s">
        <v>17</v>
      </c>
      <c r="C34" s="11">
        <v>2500</v>
      </c>
      <c r="D34" s="11">
        <v>600</v>
      </c>
      <c r="E34" s="11">
        <v>40</v>
      </c>
      <c r="F34" s="12">
        <f>0+17-1</f>
        <v>16</v>
      </c>
      <c r="G34" s="11">
        <f t="shared" si="5"/>
        <v>0.96</v>
      </c>
      <c r="H34" s="14">
        <v>120000</v>
      </c>
      <c r="I34" s="14">
        <f t="shared" si="6"/>
        <v>24</v>
      </c>
      <c r="J34" s="14">
        <f t="shared" si="7"/>
        <v>4800</v>
      </c>
      <c r="K34" s="14">
        <f t="shared" si="8"/>
        <v>7200</v>
      </c>
      <c r="L34" s="15">
        <f t="shared" si="9"/>
        <v>7344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</row>
    <row r="35" spans="1:181" x14ac:dyDescent="0.25">
      <c r="A35" s="11" t="s">
        <v>16</v>
      </c>
      <c r="B35" s="20" t="s">
        <v>18</v>
      </c>
      <c r="C35" s="12">
        <v>3000</v>
      </c>
      <c r="D35" s="11">
        <v>600</v>
      </c>
      <c r="E35" s="11">
        <v>20</v>
      </c>
      <c r="F35" s="12">
        <v>53</v>
      </c>
      <c r="G35" s="11">
        <f t="shared" si="5"/>
        <v>1.9079999999999999</v>
      </c>
      <c r="H35" s="14">
        <v>83000</v>
      </c>
      <c r="I35" s="14">
        <f t="shared" si="6"/>
        <v>95.4</v>
      </c>
      <c r="J35" s="14">
        <f t="shared" si="7"/>
        <v>1660</v>
      </c>
      <c r="K35" s="14">
        <f t="shared" si="8"/>
        <v>2988</v>
      </c>
      <c r="L35" s="15">
        <f t="shared" si="9"/>
        <v>3047.76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</row>
    <row r="36" spans="1:181" x14ac:dyDescent="0.25">
      <c r="A36" s="11" t="s">
        <v>16</v>
      </c>
      <c r="B36" s="20" t="s">
        <v>18</v>
      </c>
      <c r="C36" s="11">
        <v>3500</v>
      </c>
      <c r="D36" s="11">
        <v>600</v>
      </c>
      <c r="E36" s="11">
        <v>20</v>
      </c>
      <c r="F36" s="12">
        <f>45-3-9</f>
        <v>33</v>
      </c>
      <c r="G36" s="11">
        <f t="shared" si="5"/>
        <v>1.3859999999999999</v>
      </c>
      <c r="H36" s="13">
        <v>83000</v>
      </c>
      <c r="I36" s="14">
        <f t="shared" si="6"/>
        <v>69.3</v>
      </c>
      <c r="J36" s="14">
        <f t="shared" si="7"/>
        <v>1660</v>
      </c>
      <c r="K36" s="14">
        <f t="shared" si="8"/>
        <v>3486</v>
      </c>
      <c r="L36" s="15">
        <f t="shared" si="9"/>
        <v>3555.72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</row>
    <row r="37" spans="1:181" x14ac:dyDescent="0.25">
      <c r="A37" s="11" t="s">
        <v>16</v>
      </c>
      <c r="B37" s="20" t="s">
        <v>18</v>
      </c>
      <c r="C37" s="11">
        <v>4000</v>
      </c>
      <c r="D37" s="11">
        <v>600</v>
      </c>
      <c r="E37" s="11">
        <v>20</v>
      </c>
      <c r="F37" s="12">
        <f>39-5</f>
        <v>34</v>
      </c>
      <c r="G37" s="11">
        <f t="shared" si="5"/>
        <v>1.6319999999999999</v>
      </c>
      <c r="H37" s="14">
        <v>83000</v>
      </c>
      <c r="I37" s="14">
        <f t="shared" si="6"/>
        <v>81.599999999999994</v>
      </c>
      <c r="J37" s="14">
        <f t="shared" si="7"/>
        <v>1660</v>
      </c>
      <c r="K37" s="14">
        <f t="shared" si="8"/>
        <v>3984</v>
      </c>
      <c r="L37" s="15">
        <f t="shared" si="9"/>
        <v>4063.68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</row>
    <row r="38" spans="1:181" x14ac:dyDescent="0.25">
      <c r="A38" s="11" t="s">
        <v>16</v>
      </c>
      <c r="B38" s="13" t="s">
        <v>19</v>
      </c>
      <c r="C38" s="11">
        <v>3000</v>
      </c>
      <c r="D38" s="11">
        <v>600</v>
      </c>
      <c r="E38" s="11">
        <v>20</v>
      </c>
      <c r="F38" s="12">
        <v>2</v>
      </c>
      <c r="G38" s="11">
        <f t="shared" si="5"/>
        <v>7.1999999999999995E-2</v>
      </c>
      <c r="H38" s="14">
        <v>71000</v>
      </c>
      <c r="I38" s="14">
        <f t="shared" si="6"/>
        <v>3.6</v>
      </c>
      <c r="J38" s="14">
        <f t="shared" si="7"/>
        <v>1420</v>
      </c>
      <c r="K38" s="14">
        <f t="shared" si="8"/>
        <v>2556</v>
      </c>
      <c r="L38" s="15">
        <f t="shared" si="9"/>
        <v>2607.12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</row>
    <row r="39" spans="1:181" x14ac:dyDescent="0.25">
      <c r="A39" s="22"/>
      <c r="B39" s="23"/>
      <c r="C39" s="22"/>
      <c r="D39" s="22"/>
      <c r="E39" s="22"/>
      <c r="F39" s="22"/>
      <c r="G39" s="24">
        <f>SUM(G7:G37)</f>
        <v>15.1844</v>
      </c>
      <c r="H39" s="22"/>
      <c r="I39" s="22"/>
      <c r="J39" s="22"/>
      <c r="K39" s="22"/>
      <c r="L39" s="22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</row>
    <row r="40" spans="1:181" x14ac:dyDescent="0.25">
      <c r="G40" s="22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</row>
    <row r="41" spans="1:181" x14ac:dyDescent="0.25"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</row>
    <row r="42" spans="1:181" x14ac:dyDescent="0.25">
      <c r="A42" s="25" t="s">
        <v>20</v>
      </c>
      <c r="B42" s="26"/>
      <c r="C42" s="26"/>
      <c r="D42" s="26"/>
      <c r="E42" s="26"/>
      <c r="F42" s="26"/>
      <c r="G42" s="26"/>
      <c r="H42" s="2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</row>
    <row r="43" spans="1:181" x14ac:dyDescent="0.25">
      <c r="A43" s="27" t="s">
        <v>21</v>
      </c>
      <c r="B43" s="28"/>
      <c r="C43" s="28"/>
      <c r="D43" s="28"/>
      <c r="E43" s="28"/>
      <c r="F43" s="28"/>
      <c r="G43" s="28"/>
      <c r="H43" s="28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</row>
    <row r="44" spans="1:181" x14ac:dyDescent="0.25">
      <c r="A44" s="28"/>
      <c r="B44" s="28"/>
      <c r="C44" s="28"/>
      <c r="D44" s="28"/>
      <c r="E44" s="28"/>
      <c r="F44" s="28"/>
      <c r="G44" s="28"/>
      <c r="H44" s="28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</row>
    <row r="45" spans="1:181" x14ac:dyDescent="0.25">
      <c r="A45" s="26" t="s">
        <v>22</v>
      </c>
      <c r="B45" s="26"/>
      <c r="C45" s="26"/>
      <c r="D45" s="26"/>
      <c r="E45" s="26"/>
      <c r="F45" s="26"/>
      <c r="G45" s="26"/>
      <c r="H45" s="2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</row>
    <row r="46" spans="1:181" x14ac:dyDescent="0.25">
      <c r="A46" s="26" t="s">
        <v>23</v>
      </c>
      <c r="B46" s="26"/>
      <c r="C46" s="26"/>
      <c r="D46" s="26"/>
      <c r="E46" s="26"/>
      <c r="F46" s="26"/>
      <c r="G46" s="26"/>
      <c r="H46" s="2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</row>
    <row r="47" spans="1:181" x14ac:dyDescent="0.25">
      <c r="A47" s="26" t="s">
        <v>24</v>
      </c>
      <c r="B47" s="26"/>
      <c r="C47" s="26"/>
      <c r="D47" s="26"/>
      <c r="E47" s="26"/>
      <c r="F47" s="26"/>
      <c r="G47" s="26"/>
      <c r="H47" s="2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</row>
    <row r="48" spans="1:181" x14ac:dyDescent="0.25">
      <c r="A48" s="26" t="s">
        <v>25</v>
      </c>
      <c r="B48" s="26"/>
      <c r="C48" s="26"/>
      <c r="D48" s="26"/>
      <c r="E48" s="26"/>
      <c r="F48" s="26"/>
      <c r="G48" s="26"/>
      <c r="H48" s="26"/>
    </row>
    <row r="49" spans="1:8" x14ac:dyDescent="0.25">
      <c r="A49" s="26" t="s">
        <v>26</v>
      </c>
      <c r="B49" s="26"/>
      <c r="C49" s="26"/>
      <c r="D49" s="26"/>
      <c r="E49" s="26"/>
      <c r="F49" s="26"/>
      <c r="G49" s="26"/>
      <c r="H49" s="26"/>
    </row>
    <row r="50" spans="1:8" x14ac:dyDescent="0.25">
      <c r="A50" s="26" t="s">
        <v>27</v>
      </c>
      <c r="B50" s="26"/>
      <c r="C50" s="26"/>
      <c r="D50" s="26"/>
      <c r="E50" s="26"/>
      <c r="F50" s="26"/>
      <c r="G50" s="26"/>
      <c r="H50" s="26"/>
    </row>
    <row r="51" spans="1:8" x14ac:dyDescent="0.25">
      <c r="A51" s="26" t="s">
        <v>28</v>
      </c>
      <c r="B51" s="26"/>
      <c r="C51" s="26"/>
      <c r="D51" s="26"/>
      <c r="E51" s="26"/>
      <c r="F51" s="26"/>
      <c r="G51" s="26"/>
      <c r="H51" s="26"/>
    </row>
  </sheetData>
  <mergeCells count="1">
    <mergeCell ref="A43:H44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Лариса</cp:lastModifiedBy>
  <dcterms:created xsi:type="dcterms:W3CDTF">2019-02-01T06:20:54Z</dcterms:created>
  <dcterms:modified xsi:type="dcterms:W3CDTF">2019-02-01T06:53:50Z</dcterms:modified>
</cp:coreProperties>
</file>