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asus\Desktop\"/>
    </mc:Choice>
  </mc:AlternateContent>
  <bookViews>
    <workbookView xWindow="0" yWindow="0" windowWidth="23970" windowHeight="9720"/>
  </bookViews>
  <sheets>
    <sheet name="Лист1" sheetId="1" r:id="rId1"/>
  </sheets>
  <calcPr calcId="162913"/>
</workbook>
</file>

<file path=xl/calcChain.xml><?xml version="1.0" encoding="utf-8"?>
<calcChain xmlns="http://schemas.openxmlformats.org/spreadsheetml/2006/main">
  <c r="T301" i="1" l="1"/>
  <c r="T295" i="1"/>
  <c r="T289" i="1"/>
  <c r="T283" i="1"/>
  <c r="T277" i="1"/>
  <c r="T271" i="1"/>
  <c r="T265" i="1"/>
  <c r="T259" i="1"/>
  <c r="T244" i="1"/>
  <c r="T238" i="1"/>
  <c r="T232" i="1"/>
  <c r="T226" i="1"/>
  <c r="T220" i="1"/>
  <c r="T214" i="1"/>
  <c r="T208" i="1"/>
  <c r="T202" i="1"/>
  <c r="T196" i="1"/>
  <c r="T190" i="1"/>
  <c r="T184" i="1"/>
  <c r="T178" i="1"/>
  <c r="T172" i="1"/>
  <c r="T166" i="1"/>
  <c r="T160" i="1"/>
  <c r="T154" i="1"/>
  <c r="T148" i="1"/>
  <c r="T142" i="1"/>
  <c r="T136" i="1"/>
  <c r="T130" i="1"/>
  <c r="T124" i="1"/>
  <c r="T116" i="1"/>
  <c r="T109" i="1"/>
  <c r="T91" i="1"/>
  <c r="T85" i="1"/>
  <c r="T79" i="1"/>
  <c r="T73" i="1"/>
  <c r="T66" i="1"/>
  <c r="T60" i="1"/>
  <c r="T54" i="1"/>
  <c r="T48" i="1"/>
  <c r="T42" i="1"/>
  <c r="T35" i="1"/>
  <c r="T29" i="1"/>
  <c r="T23" i="1"/>
  <c r="T5" i="1"/>
  <c r="S5" i="1"/>
  <c r="S295" i="1"/>
  <c r="S277" i="1"/>
  <c r="S244" i="1"/>
  <c r="S172" i="1"/>
  <c r="S91" i="1"/>
  <c r="S35" i="1" l="1"/>
  <c r="S439" i="1" l="1"/>
  <c r="T439" i="1"/>
  <c r="T307" i="1"/>
  <c r="T313" i="1"/>
  <c r="T319" i="1"/>
  <c r="T325" i="1"/>
  <c r="T331" i="1"/>
  <c r="T337" i="1"/>
  <c r="T343" i="1"/>
  <c r="T349" i="1"/>
  <c r="T355" i="1"/>
  <c r="T361" i="1"/>
  <c r="T367" i="1"/>
  <c r="T373" i="1"/>
  <c r="T379" i="1"/>
  <c r="T385" i="1"/>
  <c r="T391" i="1"/>
  <c r="T397" i="1"/>
  <c r="T403" i="1"/>
  <c r="T409" i="1"/>
  <c r="T415" i="1"/>
  <c r="T421" i="1"/>
  <c r="T427" i="1"/>
  <c r="T433" i="1"/>
  <c r="T445" i="1"/>
  <c r="E439" i="1"/>
  <c r="S11" i="1" l="1"/>
  <c r="T11" i="1" l="1"/>
  <c r="S29" i="1"/>
  <c r="S17" i="1"/>
  <c r="U4" i="1" s="1"/>
  <c r="S23" i="1"/>
  <c r="S42" i="1"/>
  <c r="E42" i="1" s="1"/>
  <c r="S48" i="1"/>
  <c r="S54" i="1"/>
  <c r="S60" i="1"/>
  <c r="S66" i="1"/>
  <c r="S73" i="1"/>
  <c r="S79" i="1"/>
  <c r="S85" i="1"/>
  <c r="S109" i="1"/>
  <c r="S116" i="1"/>
  <c r="S124" i="1"/>
  <c r="S130" i="1"/>
  <c r="S136" i="1"/>
  <c r="S142" i="1"/>
  <c r="S148" i="1"/>
  <c r="S154" i="1"/>
  <c r="S160" i="1"/>
  <c r="S166" i="1"/>
  <c r="E166" i="1" s="1"/>
  <c r="S178" i="1"/>
  <c r="S184" i="1"/>
  <c r="E184" i="1" s="1"/>
  <c r="S190" i="1"/>
  <c r="E190" i="1" s="1"/>
  <c r="S196" i="1"/>
  <c r="S202" i="1"/>
  <c r="E202" i="1" s="1"/>
  <c r="S208" i="1"/>
  <c r="E208" i="1" s="1"/>
  <c r="S214" i="1"/>
  <c r="E214" i="1" s="1"/>
  <c r="S220" i="1"/>
  <c r="E220" i="1" s="1"/>
  <c r="S226" i="1"/>
  <c r="E226" i="1" s="1"/>
  <c r="S232" i="1"/>
  <c r="S238" i="1"/>
  <c r="S259" i="1"/>
  <c r="E259" i="1" s="1"/>
  <c r="S265" i="1"/>
  <c r="E265" i="1" s="1"/>
  <c r="S271" i="1"/>
  <c r="E271" i="1" s="1"/>
  <c r="S283" i="1"/>
  <c r="S289" i="1"/>
  <c r="E289" i="1" s="1"/>
  <c r="E295" i="1"/>
  <c r="S301" i="1"/>
  <c r="E301" i="1" s="1"/>
  <c r="S307" i="1"/>
  <c r="E307" i="1" s="1"/>
  <c r="S313" i="1"/>
  <c r="E313" i="1" s="1"/>
  <c r="S319" i="1"/>
  <c r="E319" i="1" s="1"/>
  <c r="S325" i="1"/>
  <c r="E325" i="1" s="1"/>
  <c r="S331" i="1"/>
  <c r="E331" i="1" s="1"/>
  <c r="S337" i="1"/>
  <c r="E337" i="1" s="1"/>
  <c r="S343" i="1"/>
  <c r="E343" i="1" s="1"/>
  <c r="S349" i="1"/>
  <c r="E349" i="1" s="1"/>
  <c r="S355" i="1"/>
  <c r="E355" i="1" s="1"/>
  <c r="S361" i="1"/>
  <c r="E361" i="1" s="1"/>
  <c r="S367" i="1"/>
  <c r="E367" i="1" s="1"/>
  <c r="S373" i="1"/>
  <c r="E373" i="1" s="1"/>
  <c r="S379" i="1"/>
  <c r="E379" i="1" s="1"/>
  <c r="S385" i="1"/>
  <c r="E385" i="1" s="1"/>
  <c r="S391" i="1"/>
  <c r="E391" i="1" s="1"/>
  <c r="S397" i="1"/>
  <c r="E397" i="1" s="1"/>
  <c r="S403" i="1"/>
  <c r="E403" i="1" s="1"/>
  <c r="S409" i="1"/>
  <c r="E409" i="1" s="1"/>
  <c r="S415" i="1"/>
  <c r="E415" i="1" s="1"/>
  <c r="S421" i="1"/>
  <c r="E421" i="1" s="1"/>
  <c r="S427" i="1"/>
  <c r="E427" i="1" s="1"/>
  <c r="S433" i="1"/>
  <c r="E433" i="1" s="1"/>
  <c r="S445" i="1"/>
  <c r="E445" i="1" s="1"/>
  <c r="T17" i="1" l="1"/>
  <c r="E196" i="1"/>
  <c r="E54" i="1"/>
  <c r="E23" i="1"/>
  <c r="V4" i="1" l="1"/>
  <c r="W4" i="1"/>
  <c r="X4" i="1" l="1"/>
  <c r="Y4" i="1" s="1"/>
  <c r="Z4" i="1" s="1"/>
</calcChain>
</file>

<file path=xl/sharedStrings.xml><?xml version="1.0" encoding="utf-8"?>
<sst xmlns="http://schemas.openxmlformats.org/spreadsheetml/2006/main" count="226" uniqueCount="57">
  <si>
    <t>Наименование</t>
  </si>
  <si>
    <t>Количество</t>
  </si>
  <si>
    <t>Курс юаня к рублю</t>
  </si>
  <si>
    <t>Общая стоимость за  1 модель</t>
  </si>
  <si>
    <t xml:space="preserve"> Общее по заказу </t>
  </si>
  <si>
    <t>Количество моделей</t>
  </si>
  <si>
    <t>Количество единиц</t>
  </si>
  <si>
    <t>Общая стоимость</t>
  </si>
  <si>
    <t>Фабричная</t>
  </si>
  <si>
    <t>Итого</t>
  </si>
  <si>
    <t>Стоимость</t>
  </si>
  <si>
    <t>№, Артикул</t>
  </si>
  <si>
    <t>Размер, см</t>
  </si>
  <si>
    <t>Цена с учётом доставки до склада в Гуанчжоу</t>
  </si>
  <si>
    <t>от 2 до 5 шт</t>
  </si>
  <si>
    <t>от 6 до 29 шт</t>
  </si>
  <si>
    <t>&gt; 30 шт</t>
  </si>
  <si>
    <t>от 2 до 29 шт</t>
  </si>
  <si>
    <t>от 30 до 49 шт</t>
  </si>
  <si>
    <t>&gt; 50 шт</t>
  </si>
  <si>
    <t>Нет размера</t>
  </si>
  <si>
    <t>от 30 до 98 шт</t>
  </si>
  <si>
    <t>&gt; 99 шт</t>
  </si>
  <si>
    <t>от 2 до 9 шт</t>
  </si>
  <si>
    <t>от 10 до 49 шт</t>
  </si>
  <si>
    <t>от 10 до 99 шт</t>
  </si>
  <si>
    <t>&gt; 100 шт</t>
  </si>
  <si>
    <r>
      <t xml:space="preserve">Ячейки окрашенные цветом, </t>
    </r>
    <r>
      <rPr>
        <b/>
        <sz val="36"/>
        <color rgb="FFFF0000"/>
        <rFont val="Calibri"/>
        <family val="2"/>
        <charset val="204"/>
        <scheme val="minor"/>
      </rPr>
      <t>НИЧЕГО НЕ МЕНЯТЬ</t>
    </r>
    <r>
      <rPr>
        <sz val="36"/>
        <color theme="1"/>
        <rFont val="Calibri"/>
        <family val="2"/>
        <charset val="204"/>
        <scheme val="minor"/>
      </rPr>
      <t>, там формулы. Указываете только количество необходимого цвета и размера. Курс юаня к рублю можно менять.</t>
    </r>
  </si>
  <si>
    <t>от 10 до 29 шт</t>
  </si>
  <si>
    <t>от 1 до 29 шт</t>
  </si>
  <si>
    <t>от 30 до 299 шт</t>
  </si>
  <si>
    <t>&gt; 300 шт</t>
  </si>
  <si>
    <t>от 1 до 49 шт</t>
  </si>
  <si>
    <t>от 50 до 99 шт</t>
  </si>
  <si>
    <t>от 2 до 15 шт</t>
  </si>
  <si>
    <t>от 16 до 59 шт</t>
  </si>
  <si>
    <t>&gt; 60 шт</t>
  </si>
  <si>
    <t>от 1 до 9 шт</t>
  </si>
  <si>
    <t>от 10 до 998 шт</t>
  </si>
  <si>
    <t>&gt; 999 шт</t>
  </si>
  <si>
    <t>от 2 до 49 шт</t>
  </si>
  <si>
    <t>от 2 до 14 шт</t>
  </si>
  <si>
    <t>от 15 до 49 шт</t>
  </si>
  <si>
    <t>от 1 до 99 шт</t>
  </si>
  <si>
    <t>от 100 до 299 шт</t>
  </si>
  <si>
    <t>&gt; 10 шт</t>
  </si>
  <si>
    <t>от 1 до 19 шт</t>
  </si>
  <si>
    <t>от 20 до 99 шт</t>
  </si>
  <si>
    <t>от 1 до 14 шт</t>
  </si>
  <si>
    <t>от 15 до 29 шт</t>
  </si>
  <si>
    <t>от 10 до 19 шт</t>
  </si>
  <si>
    <t>&gt; 20 шт</t>
  </si>
  <si>
    <t>от 2 до 4 шт</t>
  </si>
  <si>
    <t>от 5 до 24 шт</t>
  </si>
  <si>
    <t>&gt; 25 шт</t>
  </si>
  <si>
    <t>От  3 шт.</t>
  </si>
  <si>
    <t>100.30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</si>
</sst>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[$¥-804]#,##0.00"/>
    <numFmt numFmtId="165" formatCode="#,##0.00\ &quot;₽&quot;"/>
  </numFmts>
  <fonts count="20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22"/>
      <color rgb="FFFF0000"/>
      <name val="Calibri"/>
      <family val="2"/>
      <charset val="204"/>
      <scheme val="minor"/>
    </font>
    <font>
      <b/>
      <sz val="18"/>
      <color theme="3" tint="0.39997558519241921"/>
      <name val="Calibri"/>
      <family val="2"/>
      <charset val="204"/>
      <scheme val="minor"/>
    </font>
    <font>
      <b/>
      <i/>
      <sz val="22"/>
      <color theme="3" tint="0.39997558519241921"/>
      <name val="Calibri"/>
      <family val="2"/>
      <charset val="204"/>
      <scheme val="minor"/>
    </font>
    <font>
      <b/>
      <sz val="24"/>
      <color theme="3" tint="0.39997558519241921"/>
      <name val="Calibri"/>
      <family val="2"/>
      <charset val="204"/>
      <scheme val="minor"/>
    </font>
    <font>
      <b/>
      <i/>
      <sz val="24"/>
      <color theme="3" tint="0.39997558519241921"/>
      <name val="Calibri"/>
      <family val="2"/>
      <charset val="204"/>
      <scheme val="minor"/>
    </font>
    <font>
      <b/>
      <i/>
      <sz val="20"/>
      <color theme="3" tint="0.39997558519241921"/>
      <name val="Calibri"/>
      <family val="2"/>
      <charset val="204"/>
      <scheme val="minor"/>
    </font>
    <font>
      <sz val="36"/>
      <color theme="1"/>
      <name val="Calibri"/>
      <family val="2"/>
      <charset val="204"/>
      <scheme val="minor"/>
    </font>
    <font>
      <sz val="16"/>
      <color rgb="FFFF0000"/>
      <name val="Calibri"/>
      <family val="2"/>
      <charset val="204"/>
      <scheme val="minor"/>
    </font>
    <font>
      <sz val="26"/>
      <color theme="1"/>
      <name val="Calibri"/>
      <family val="2"/>
      <charset val="204"/>
      <scheme val="minor"/>
    </font>
    <font>
      <b/>
      <sz val="36"/>
      <color rgb="FFFF0000"/>
      <name val="Calibri"/>
      <family val="2"/>
      <charset val="204"/>
      <scheme val="minor"/>
    </font>
    <font>
      <b/>
      <sz val="48"/>
      <color rgb="FFFF0000"/>
      <name val="Calibri"/>
      <family val="2"/>
      <charset val="204"/>
      <scheme val="minor"/>
    </font>
    <font>
      <b/>
      <sz val="36"/>
      <color rgb="FF00B050"/>
      <name val="Calibri"/>
      <family val="2"/>
      <charset val="204"/>
      <scheme val="minor"/>
    </font>
    <font>
      <b/>
      <i/>
      <sz val="14"/>
      <color theme="3" tint="0.39997558519241921"/>
      <name val="Calibri"/>
      <family val="2"/>
      <charset val="204"/>
      <scheme val="minor"/>
    </font>
    <font>
      <b/>
      <sz val="28"/>
      <color theme="1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  <font>
      <b/>
      <sz val="24"/>
      <color rgb="FFFF0000"/>
      <name val="Calibri"/>
      <family val="2"/>
      <charset val="204"/>
      <scheme val="minor"/>
    </font>
    <font>
      <b/>
      <sz val="18"/>
      <color rgb="FFFF0000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FFF00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93">
    <xf numFmtId="0" fontId="0" fillId="0" borderId="0" xfId="0"/>
    <xf numFmtId="0" fontId="0" fillId="0" borderId="7" xfId="0" applyBorder="1"/>
    <xf numFmtId="0" fontId="0" fillId="0" borderId="5" xfId="0" applyBorder="1"/>
    <xf numFmtId="0" fontId="0" fillId="0" borderId="6" xfId="0" applyBorder="1"/>
    <xf numFmtId="0" fontId="0" fillId="0" borderId="4" xfId="0" applyBorder="1"/>
    <xf numFmtId="0" fontId="0" fillId="0" borderId="7" xfId="0" applyBorder="1" applyAlignment="1">
      <alignment horizontal="center" vertical="center" shrinkToFit="1"/>
    </xf>
    <xf numFmtId="0" fontId="0" fillId="0" borderId="14" xfId="0" applyBorder="1"/>
    <xf numFmtId="0" fontId="1" fillId="0" borderId="4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/>
    </xf>
    <xf numFmtId="9" fontId="6" fillId="4" borderId="1" xfId="0" applyNumberFormat="1" applyFont="1" applyFill="1" applyBorder="1" applyAlignment="1">
      <alignment horizontal="center" vertical="center" wrapText="1"/>
    </xf>
    <xf numFmtId="0" fontId="3" fillId="4" borderId="23" xfId="0" applyFont="1" applyFill="1" applyBorder="1" applyAlignment="1">
      <alignment horizontal="center" vertical="center" wrapText="1"/>
    </xf>
    <xf numFmtId="0" fontId="7" fillId="4" borderId="24" xfId="0" applyFont="1" applyFill="1" applyBorder="1" applyAlignment="1">
      <alignment horizontal="center" vertical="center" wrapText="1"/>
    </xf>
    <xf numFmtId="0" fontId="0" fillId="0" borderId="4" xfId="0" applyFill="1" applyBorder="1"/>
    <xf numFmtId="0" fontId="0" fillId="0" borderId="5" xfId="0" applyFill="1" applyBorder="1"/>
    <xf numFmtId="0" fontId="0" fillId="0" borderId="6" xfId="0" applyFill="1" applyBorder="1"/>
    <xf numFmtId="0" fontId="9" fillId="0" borderId="22" xfId="0" applyFont="1" applyBorder="1" applyAlignment="1">
      <alignment horizontal="center" vertical="center" wrapText="1"/>
    </xf>
    <xf numFmtId="0" fontId="3" fillId="0" borderId="0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vertical="center"/>
    </xf>
    <xf numFmtId="0" fontId="0" fillId="0" borderId="7" xfId="0" applyFill="1" applyBorder="1"/>
    <xf numFmtId="0" fontId="7" fillId="5" borderId="24" xfId="0" applyFont="1" applyFill="1" applyBorder="1" applyAlignment="1">
      <alignment horizontal="center" vertical="center" wrapText="1"/>
    </xf>
    <xf numFmtId="0" fontId="10" fillId="0" borderId="0" xfId="0" applyFont="1" applyFill="1" applyBorder="1" applyAlignment="1">
      <alignment vertical="center" wrapText="1"/>
    </xf>
    <xf numFmtId="0" fontId="0" fillId="0" borderId="22" xfId="0" applyBorder="1"/>
    <xf numFmtId="0" fontId="0" fillId="0" borderId="45" xfId="0" applyBorder="1"/>
    <xf numFmtId="0" fontId="14" fillId="4" borderId="30" xfId="0" applyFont="1" applyFill="1" applyBorder="1" applyAlignment="1">
      <alignment horizontal="center" vertical="center" wrapText="1"/>
    </xf>
    <xf numFmtId="164" fontId="15" fillId="0" borderId="56" xfId="0" applyNumberFormat="1" applyFont="1" applyFill="1" applyBorder="1" applyAlignment="1">
      <alignment horizontal="center" vertical="center"/>
    </xf>
    <xf numFmtId="164" fontId="15" fillId="0" borderId="23" xfId="0" applyNumberFormat="1" applyFont="1" applyFill="1" applyBorder="1" applyAlignment="1">
      <alignment horizontal="center" vertical="center"/>
    </xf>
    <xf numFmtId="17" fontId="16" fillId="0" borderId="23" xfId="0" applyNumberFormat="1" applyFont="1" applyFill="1" applyBorder="1" applyAlignment="1">
      <alignment horizontal="center" vertical="center" wrapText="1"/>
    </xf>
    <xf numFmtId="0" fontId="16" fillId="0" borderId="23" xfId="0" applyNumberFormat="1" applyFont="1" applyFill="1" applyBorder="1" applyAlignment="1">
      <alignment horizontal="center" vertical="center" wrapText="1"/>
    </xf>
    <xf numFmtId="0" fontId="16" fillId="0" borderId="27" xfId="0" applyNumberFormat="1" applyFont="1" applyFill="1" applyBorder="1" applyAlignment="1">
      <alignment horizontal="center" vertical="center" wrapText="1"/>
    </xf>
    <xf numFmtId="0" fontId="8" fillId="0" borderId="0" xfId="0" applyFont="1"/>
    <xf numFmtId="1" fontId="17" fillId="0" borderId="8" xfId="0" applyNumberFormat="1" applyFont="1" applyFill="1" applyBorder="1" applyAlignment="1">
      <alignment horizontal="center" vertical="center"/>
    </xf>
    <xf numFmtId="1" fontId="17" fillId="0" borderId="9" xfId="0" applyNumberFormat="1" applyFont="1" applyFill="1" applyBorder="1" applyAlignment="1">
      <alignment horizontal="center" vertical="center"/>
    </xf>
    <xf numFmtId="1" fontId="17" fillId="0" borderId="1" xfId="0" applyNumberFormat="1" applyFont="1" applyFill="1" applyBorder="1" applyAlignment="1">
      <alignment horizontal="center" vertical="center" wrapText="1"/>
    </xf>
    <xf numFmtId="1" fontId="17" fillId="0" borderId="9" xfId="0" applyNumberFormat="1" applyFont="1" applyBorder="1" applyAlignment="1">
      <alignment horizontal="center" vertical="center"/>
    </xf>
    <xf numFmtId="1" fontId="17" fillId="0" borderId="10" xfId="0" applyNumberFormat="1" applyFont="1" applyBorder="1" applyAlignment="1">
      <alignment horizontal="center" vertical="center"/>
    </xf>
    <xf numFmtId="0" fontId="16" fillId="0" borderId="35" xfId="0" applyNumberFormat="1" applyFont="1" applyFill="1" applyBorder="1" applyAlignment="1">
      <alignment horizontal="center" vertical="center" wrapText="1"/>
    </xf>
    <xf numFmtId="1" fontId="17" fillId="0" borderId="21" xfId="0" applyNumberFormat="1" applyFont="1" applyFill="1" applyBorder="1" applyAlignment="1">
      <alignment horizontal="center" vertical="center"/>
    </xf>
    <xf numFmtId="1" fontId="17" fillId="4" borderId="16" xfId="0" applyNumberFormat="1" applyFont="1" applyFill="1" applyBorder="1" applyAlignment="1">
      <alignment vertical="center"/>
    </xf>
    <xf numFmtId="1" fontId="17" fillId="4" borderId="0" xfId="0" applyNumberFormat="1" applyFont="1" applyFill="1" applyBorder="1" applyAlignment="1">
      <alignment vertical="center"/>
    </xf>
    <xf numFmtId="1" fontId="17" fillId="4" borderId="53" xfId="0" applyNumberFormat="1" applyFont="1" applyFill="1" applyBorder="1" applyAlignment="1">
      <alignment vertical="center"/>
    </xf>
    <xf numFmtId="1" fontId="17" fillId="4" borderId="51" xfId="0" applyNumberFormat="1" applyFont="1" applyFill="1" applyBorder="1" applyAlignment="1">
      <alignment vertical="center"/>
    </xf>
    <xf numFmtId="1" fontId="17" fillId="4" borderId="46" xfId="0" applyNumberFormat="1" applyFont="1" applyFill="1" applyBorder="1" applyAlignment="1">
      <alignment vertical="center"/>
    </xf>
    <xf numFmtId="1" fontId="17" fillId="0" borderId="1" xfId="0" applyNumberFormat="1" applyFont="1" applyBorder="1" applyAlignment="1">
      <alignment horizontal="center" vertical="center"/>
    </xf>
    <xf numFmtId="1" fontId="17" fillId="4" borderId="25" xfId="0" applyNumberFormat="1" applyFont="1" applyFill="1" applyBorder="1" applyAlignment="1">
      <alignment vertical="center"/>
    </xf>
    <xf numFmtId="1" fontId="17" fillId="4" borderId="26" xfId="0" applyNumberFormat="1" applyFont="1" applyFill="1" applyBorder="1" applyAlignment="1">
      <alignment vertical="center"/>
    </xf>
    <xf numFmtId="1" fontId="17" fillId="4" borderId="50" xfId="0" applyNumberFormat="1" applyFont="1" applyFill="1" applyBorder="1" applyAlignment="1">
      <alignment vertical="center"/>
    </xf>
    <xf numFmtId="1" fontId="17" fillId="4" borderId="41" xfId="0" applyNumberFormat="1" applyFont="1" applyFill="1" applyBorder="1" applyAlignment="1">
      <alignment vertical="center"/>
    </xf>
    <xf numFmtId="1" fontId="17" fillId="4" borderId="45" xfId="0" applyNumberFormat="1" applyFont="1" applyFill="1" applyBorder="1" applyAlignment="1">
      <alignment vertical="center"/>
    </xf>
    <xf numFmtId="1" fontId="17" fillId="4" borderId="49" xfId="0" applyNumberFormat="1" applyFont="1" applyFill="1" applyBorder="1" applyAlignment="1">
      <alignment vertical="center"/>
    </xf>
    <xf numFmtId="164" fontId="19" fillId="3" borderId="27" xfId="0" applyNumberFormat="1" applyFont="1" applyFill="1" applyBorder="1" applyAlignment="1">
      <alignment horizontal="center" vertical="center" wrapText="1"/>
    </xf>
    <xf numFmtId="164" fontId="19" fillId="3" borderId="2" xfId="0" applyNumberFormat="1" applyFont="1" applyFill="1" applyBorder="1" applyAlignment="1">
      <alignment horizontal="center" vertical="center" wrapText="1"/>
    </xf>
    <xf numFmtId="164" fontId="19" fillId="3" borderId="28" xfId="0" applyNumberFormat="1" applyFont="1" applyFill="1" applyBorder="1" applyAlignment="1">
      <alignment horizontal="center" vertical="center" wrapText="1"/>
    </xf>
    <xf numFmtId="165" fontId="19" fillId="3" borderId="28" xfId="0" applyNumberFormat="1" applyFont="1" applyFill="1" applyBorder="1" applyAlignment="1">
      <alignment horizontal="center" vertical="center" wrapText="1"/>
    </xf>
    <xf numFmtId="1" fontId="17" fillId="0" borderId="60" xfId="0" applyNumberFormat="1" applyFont="1" applyFill="1" applyBorder="1" applyAlignment="1">
      <alignment horizontal="center" vertical="center"/>
    </xf>
    <xf numFmtId="1" fontId="17" fillId="0" borderId="1" xfId="0" applyNumberFormat="1" applyFont="1" applyFill="1" applyBorder="1" applyAlignment="1">
      <alignment horizontal="center" vertical="center"/>
    </xf>
    <xf numFmtId="1" fontId="17" fillId="0" borderId="56" xfId="0" applyNumberFormat="1" applyFont="1" applyFill="1" applyBorder="1" applyAlignment="1">
      <alignment horizontal="center" vertical="center"/>
    </xf>
    <xf numFmtId="1" fontId="17" fillId="0" borderId="23" xfId="0" applyNumberFormat="1" applyFont="1" applyFill="1" applyBorder="1" applyAlignment="1">
      <alignment horizontal="center" vertical="center"/>
    </xf>
    <xf numFmtId="1" fontId="17" fillId="0" borderId="23" xfId="0" applyNumberFormat="1" applyFont="1" applyBorder="1" applyAlignment="1">
      <alignment horizontal="center" vertical="center"/>
    </xf>
    <xf numFmtId="1" fontId="17" fillId="0" borderId="27" xfId="0" applyNumberFormat="1" applyFont="1" applyBorder="1" applyAlignment="1">
      <alignment horizontal="center" vertical="center"/>
    </xf>
    <xf numFmtId="1" fontId="17" fillId="0" borderId="1" xfId="0" applyNumberFormat="1" applyFont="1" applyFill="1" applyBorder="1" applyAlignment="1">
      <alignment vertical="center"/>
    </xf>
    <xf numFmtId="0" fontId="0" fillId="0" borderId="60" xfId="0" applyBorder="1"/>
    <xf numFmtId="0" fontId="0" fillId="0" borderId="1" xfId="0" applyBorder="1"/>
    <xf numFmtId="0" fontId="0" fillId="0" borderId="60" xfId="0" applyFill="1" applyBorder="1"/>
    <xf numFmtId="0" fontId="0" fillId="0" borderId="1" xfId="0" applyFill="1" applyBorder="1"/>
    <xf numFmtId="0" fontId="2" fillId="3" borderId="38" xfId="0" applyFont="1" applyFill="1" applyBorder="1" applyAlignment="1">
      <alignment horizontal="center" vertical="center"/>
    </xf>
    <xf numFmtId="0" fontId="2" fillId="3" borderId="20" xfId="0" applyFont="1" applyFill="1" applyBorder="1" applyAlignment="1">
      <alignment horizontal="center" vertical="center" wrapText="1"/>
    </xf>
    <xf numFmtId="1" fontId="17" fillId="4" borderId="16" xfId="0" applyNumberFormat="1" applyFont="1" applyFill="1" applyBorder="1" applyAlignment="1">
      <alignment horizontal="center" vertical="center"/>
    </xf>
    <xf numFmtId="1" fontId="17" fillId="4" borderId="0" xfId="0" applyNumberFormat="1" applyFont="1" applyFill="1" applyBorder="1" applyAlignment="1">
      <alignment horizontal="center" vertical="center"/>
    </xf>
    <xf numFmtId="1" fontId="17" fillId="4" borderId="46" xfId="0" applyNumberFormat="1" applyFont="1" applyFill="1" applyBorder="1" applyAlignment="1">
      <alignment horizontal="center" vertical="center"/>
    </xf>
    <xf numFmtId="1" fontId="17" fillId="4" borderId="18" xfId="0" applyNumberFormat="1" applyFont="1" applyFill="1" applyBorder="1" applyAlignment="1">
      <alignment horizontal="center" vertical="center"/>
    </xf>
    <xf numFmtId="1" fontId="17" fillId="4" borderId="26" xfId="0" applyNumberFormat="1" applyFont="1" applyFill="1" applyBorder="1" applyAlignment="1">
      <alignment horizontal="center" vertical="center"/>
    </xf>
    <xf numFmtId="1" fontId="17" fillId="4" borderId="49" xfId="0" applyNumberFormat="1" applyFont="1" applyFill="1" applyBorder="1" applyAlignment="1">
      <alignment horizontal="center" vertical="center"/>
    </xf>
    <xf numFmtId="1" fontId="17" fillId="4" borderId="17" xfId="0" applyNumberFormat="1" applyFont="1" applyFill="1" applyBorder="1" applyAlignment="1">
      <alignment horizontal="center" vertical="center"/>
    </xf>
    <xf numFmtId="1" fontId="17" fillId="4" borderId="25" xfId="0" applyNumberFormat="1" applyFont="1" applyFill="1" applyBorder="1" applyAlignment="1">
      <alignment horizontal="center" vertical="center"/>
    </xf>
    <xf numFmtId="1" fontId="17" fillId="4" borderId="52" xfId="0" applyNumberFormat="1" applyFont="1" applyFill="1" applyBorder="1" applyAlignment="1">
      <alignment horizontal="center" vertical="center"/>
    </xf>
    <xf numFmtId="1" fontId="17" fillId="4" borderId="53" xfId="0" applyNumberFormat="1" applyFont="1" applyFill="1" applyBorder="1" applyAlignment="1">
      <alignment horizontal="center" vertical="center"/>
    </xf>
    <xf numFmtId="1" fontId="17" fillId="4" borderId="50" xfId="0" applyNumberFormat="1" applyFont="1" applyFill="1" applyBorder="1" applyAlignment="1">
      <alignment horizontal="center" vertical="center"/>
    </xf>
    <xf numFmtId="1" fontId="17" fillId="4" borderId="41" xfId="0" applyNumberFormat="1" applyFont="1" applyFill="1" applyBorder="1" applyAlignment="1">
      <alignment horizontal="center" vertical="center"/>
    </xf>
    <xf numFmtId="1" fontId="17" fillId="4" borderId="51" xfId="0" applyNumberFormat="1" applyFont="1" applyFill="1" applyBorder="1" applyAlignment="1">
      <alignment horizontal="center" vertical="center"/>
    </xf>
    <xf numFmtId="1" fontId="17" fillId="4" borderId="44" xfId="0" applyNumberFormat="1" applyFont="1" applyFill="1" applyBorder="1" applyAlignment="1">
      <alignment horizontal="center" vertical="center" textRotation="90"/>
    </xf>
    <xf numFmtId="164" fontId="11" fillId="3" borderId="54" xfId="0" applyNumberFormat="1" applyFont="1" applyFill="1" applyBorder="1" applyAlignment="1">
      <alignment horizontal="center" vertical="center" textRotation="90"/>
    </xf>
    <xf numFmtId="164" fontId="11" fillId="3" borderId="55" xfId="0" applyNumberFormat="1" applyFont="1" applyFill="1" applyBorder="1" applyAlignment="1">
      <alignment horizontal="center" vertical="center" textRotation="90"/>
    </xf>
    <xf numFmtId="164" fontId="11" fillId="3" borderId="36" xfId="0" applyNumberFormat="1" applyFont="1" applyFill="1" applyBorder="1" applyAlignment="1">
      <alignment horizontal="center" vertical="center" textRotation="90"/>
    </xf>
    <xf numFmtId="164" fontId="11" fillId="3" borderId="50" xfId="0" applyNumberFormat="1" applyFont="1" applyFill="1" applyBorder="1" applyAlignment="1">
      <alignment horizontal="center" vertical="center" textRotation="90"/>
    </xf>
    <xf numFmtId="164" fontId="11" fillId="3" borderId="51" xfId="0" applyNumberFormat="1" applyFont="1" applyFill="1" applyBorder="1" applyAlignment="1">
      <alignment horizontal="center" vertical="center" textRotation="90"/>
    </xf>
    <xf numFmtId="164" fontId="11" fillId="3" borderId="45" xfId="0" applyNumberFormat="1" applyFont="1" applyFill="1" applyBorder="1" applyAlignment="1">
      <alignment horizontal="center" vertical="center" textRotation="90"/>
    </xf>
    <xf numFmtId="164" fontId="11" fillId="3" borderId="17" xfId="0" applyNumberFormat="1" applyFont="1" applyFill="1" applyBorder="1" applyAlignment="1">
      <alignment horizontal="center" vertical="center"/>
    </xf>
    <xf numFmtId="164" fontId="11" fillId="3" borderId="41" xfId="0" applyNumberFormat="1" applyFont="1" applyFill="1" applyBorder="1" applyAlignment="1">
      <alignment horizontal="center" vertical="center"/>
    </xf>
    <xf numFmtId="164" fontId="11" fillId="3" borderId="16" xfId="0" applyNumberFormat="1" applyFont="1" applyFill="1" applyBorder="1" applyAlignment="1">
      <alignment horizontal="center" vertical="center"/>
    </xf>
    <xf numFmtId="164" fontId="11" fillId="3" borderId="46" xfId="0" applyNumberFormat="1" applyFont="1" applyFill="1" applyBorder="1" applyAlignment="1">
      <alignment horizontal="center" vertical="center"/>
    </xf>
    <xf numFmtId="164" fontId="11" fillId="3" borderId="18" xfId="0" applyNumberFormat="1" applyFont="1" applyFill="1" applyBorder="1" applyAlignment="1">
      <alignment horizontal="center" vertical="center"/>
    </xf>
    <xf numFmtId="164" fontId="11" fillId="3" borderId="49" xfId="0" applyNumberFormat="1" applyFont="1" applyFill="1" applyBorder="1" applyAlignment="1">
      <alignment horizontal="center" vertical="center"/>
    </xf>
    <xf numFmtId="1" fontId="13" fillId="0" borderId="11" xfId="0" applyNumberFormat="1" applyFont="1" applyBorder="1" applyAlignment="1">
      <alignment horizontal="center" vertical="center" wrapText="1"/>
    </xf>
    <xf numFmtId="1" fontId="13" fillId="0" borderId="12" xfId="0" applyNumberFormat="1" applyFont="1" applyBorder="1" applyAlignment="1">
      <alignment horizontal="center" vertical="center" wrapText="1"/>
    </xf>
    <xf numFmtId="0" fontId="13" fillId="0" borderId="43" xfId="0" applyFont="1" applyFill="1" applyBorder="1" applyAlignment="1">
      <alignment horizontal="center" vertical="top" wrapText="1"/>
    </xf>
    <xf numFmtId="0" fontId="13" fillId="0" borderId="44" xfId="0" applyFont="1" applyFill="1" applyBorder="1" applyAlignment="1">
      <alignment horizontal="center" vertical="top" wrapText="1"/>
    </xf>
    <xf numFmtId="0" fontId="13" fillId="0" borderId="35" xfId="0" applyFont="1" applyFill="1" applyBorder="1" applyAlignment="1">
      <alignment horizontal="center" vertical="top" wrapText="1"/>
    </xf>
    <xf numFmtId="0" fontId="12" fillId="3" borderId="15" xfId="0" applyFont="1" applyFill="1" applyBorder="1" applyAlignment="1">
      <alignment horizontal="center" vertical="center" wrapText="1"/>
    </xf>
    <xf numFmtId="0" fontId="12" fillId="3" borderId="11" xfId="0" applyFont="1" applyFill="1" applyBorder="1" applyAlignment="1">
      <alignment horizontal="center" vertical="center" wrapText="1"/>
    </xf>
    <xf numFmtId="0" fontId="12" fillId="3" borderId="12" xfId="0" applyFont="1" applyFill="1" applyBorder="1" applyAlignment="1">
      <alignment horizontal="center" vertical="center" wrapText="1"/>
    </xf>
    <xf numFmtId="0" fontId="13" fillId="0" borderId="8" xfId="0" applyFont="1" applyFill="1" applyBorder="1" applyAlignment="1">
      <alignment horizontal="center" vertical="center" wrapText="1"/>
    </xf>
    <xf numFmtId="0" fontId="13" fillId="0" borderId="21" xfId="0" applyFont="1" applyFill="1" applyBorder="1" applyAlignment="1">
      <alignment horizontal="center" vertical="center" wrapText="1"/>
    </xf>
    <xf numFmtId="0" fontId="13" fillId="0" borderId="9" xfId="0" applyFont="1" applyFill="1" applyBorder="1" applyAlignment="1">
      <alignment horizontal="center" vertical="center" wrapText="1"/>
    </xf>
    <xf numFmtId="0" fontId="13" fillId="0" borderId="10" xfId="0" applyFont="1" applyFill="1" applyBorder="1" applyAlignment="1">
      <alignment horizontal="center" vertical="center" wrapText="1"/>
    </xf>
    <xf numFmtId="1" fontId="13" fillId="0" borderId="15" xfId="0" applyNumberFormat="1" applyFont="1" applyFill="1" applyBorder="1" applyAlignment="1">
      <alignment horizontal="center" vertical="center" wrapText="1"/>
    </xf>
    <xf numFmtId="1" fontId="13" fillId="0" borderId="11" xfId="0" applyNumberFormat="1" applyFont="1" applyFill="1" applyBorder="1" applyAlignment="1">
      <alignment horizontal="center" vertical="center" wrapText="1"/>
    </xf>
    <xf numFmtId="1" fontId="13" fillId="0" borderId="12" xfId="0" applyNumberFormat="1" applyFont="1" applyFill="1" applyBorder="1" applyAlignment="1">
      <alignment horizontal="center" vertical="center" wrapText="1"/>
    </xf>
    <xf numFmtId="164" fontId="11" fillId="3" borderId="15" xfId="0" applyNumberFormat="1" applyFont="1" applyFill="1" applyBorder="1" applyAlignment="1">
      <alignment horizontal="center" vertical="center" wrapText="1"/>
    </xf>
    <xf numFmtId="164" fontId="11" fillId="3" borderId="11" xfId="0" applyNumberFormat="1" applyFont="1" applyFill="1" applyBorder="1" applyAlignment="1">
      <alignment horizontal="center" vertical="center" wrapText="1"/>
    </xf>
    <xf numFmtId="164" fontId="11" fillId="3" borderId="12" xfId="0" applyNumberFormat="1" applyFont="1" applyFill="1" applyBorder="1" applyAlignment="1">
      <alignment horizontal="center" vertical="center" wrapText="1"/>
    </xf>
    <xf numFmtId="0" fontId="18" fillId="2" borderId="17" xfId="0" applyFont="1" applyFill="1" applyBorder="1" applyAlignment="1">
      <alignment horizontal="center" vertical="center" wrapText="1"/>
    </xf>
    <xf numFmtId="0" fontId="18" fillId="2" borderId="41" xfId="0" applyFont="1" applyFill="1" applyBorder="1" applyAlignment="1">
      <alignment horizontal="center" vertical="center" wrapText="1"/>
    </xf>
    <xf numFmtId="0" fontId="18" fillId="2" borderId="42" xfId="0" applyFont="1" applyFill="1" applyBorder="1" applyAlignment="1">
      <alignment horizontal="center" vertical="center" wrapText="1"/>
    </xf>
    <xf numFmtId="0" fontId="18" fillId="2" borderId="40" xfId="0" applyFont="1" applyFill="1" applyBorder="1" applyAlignment="1">
      <alignment horizontal="center" vertical="center" wrapText="1"/>
    </xf>
    <xf numFmtId="1" fontId="12" fillId="3" borderId="15" xfId="0" applyNumberFormat="1" applyFont="1" applyFill="1" applyBorder="1" applyAlignment="1">
      <alignment horizontal="center" vertical="center" wrapText="1"/>
    </xf>
    <xf numFmtId="0" fontId="13" fillId="0" borderId="43" xfId="0" applyFont="1" applyFill="1" applyBorder="1" applyAlignment="1">
      <alignment horizontal="center" vertical="top"/>
    </xf>
    <xf numFmtId="0" fontId="13" fillId="0" borderId="44" xfId="0" applyFont="1" applyFill="1" applyBorder="1" applyAlignment="1">
      <alignment horizontal="center" vertical="top"/>
    </xf>
    <xf numFmtId="0" fontId="13" fillId="0" borderId="35" xfId="0" applyFont="1" applyFill="1" applyBorder="1" applyAlignment="1">
      <alignment horizontal="center" vertical="top"/>
    </xf>
    <xf numFmtId="0" fontId="13" fillId="0" borderId="43" xfId="0" applyFont="1" applyBorder="1" applyAlignment="1">
      <alignment horizontal="center" vertical="top" wrapText="1"/>
    </xf>
    <xf numFmtId="0" fontId="13" fillId="0" borderId="44" xfId="0" applyFont="1" applyBorder="1" applyAlignment="1">
      <alignment horizontal="center" vertical="top" wrapText="1"/>
    </xf>
    <xf numFmtId="0" fontId="13" fillId="0" borderId="35" xfId="0" applyFont="1" applyBorder="1" applyAlignment="1">
      <alignment horizontal="center" vertical="top" wrapText="1"/>
    </xf>
    <xf numFmtId="0" fontId="4" fillId="4" borderId="32" xfId="0" applyFont="1" applyFill="1" applyBorder="1" applyAlignment="1">
      <alignment horizontal="center" vertical="center" wrapText="1"/>
    </xf>
    <xf numFmtId="0" fontId="4" fillId="4" borderId="33" xfId="0" applyFont="1" applyFill="1" applyBorder="1" applyAlignment="1">
      <alignment horizontal="center" vertical="center" wrapText="1"/>
    </xf>
    <xf numFmtId="0" fontId="4" fillId="4" borderId="34" xfId="0" applyFont="1" applyFill="1" applyBorder="1" applyAlignment="1">
      <alignment horizontal="center" vertical="center" wrapText="1"/>
    </xf>
    <xf numFmtId="0" fontId="5" fillId="4" borderId="29" xfId="0" applyFont="1" applyFill="1" applyBorder="1" applyAlignment="1">
      <alignment horizontal="center" vertical="center"/>
    </xf>
    <xf numFmtId="0" fontId="5" fillId="4" borderId="3" xfId="0" applyFont="1" applyFill="1" applyBorder="1" applyAlignment="1">
      <alignment horizontal="center" vertical="center"/>
    </xf>
    <xf numFmtId="0" fontId="5" fillId="4" borderId="30" xfId="0" applyFont="1" applyFill="1" applyBorder="1" applyAlignment="1">
      <alignment horizontal="center" vertical="center"/>
    </xf>
    <xf numFmtId="0" fontId="3" fillId="4" borderId="22" xfId="0" applyFont="1" applyFill="1" applyBorder="1" applyAlignment="1">
      <alignment horizontal="center" vertical="center" wrapText="1"/>
    </xf>
    <xf numFmtId="0" fontId="3" fillId="4" borderId="19" xfId="0" applyFont="1" applyFill="1" applyBorder="1" applyAlignment="1">
      <alignment horizontal="center" vertical="center" wrapText="1"/>
    </xf>
    <xf numFmtId="0" fontId="3" fillId="4" borderId="39" xfId="0" applyFont="1" applyFill="1" applyBorder="1" applyAlignment="1">
      <alignment horizontal="center" vertical="center" wrapText="1"/>
    </xf>
    <xf numFmtId="0" fontId="3" fillId="4" borderId="37" xfId="0" applyFont="1" applyFill="1" applyBorder="1" applyAlignment="1">
      <alignment horizontal="center" vertical="center" wrapText="1"/>
    </xf>
    <xf numFmtId="0" fontId="18" fillId="2" borderId="17" xfId="0" applyFont="1" applyFill="1" applyBorder="1" applyAlignment="1">
      <alignment horizontal="center" vertical="center"/>
    </xf>
    <xf numFmtId="0" fontId="18" fillId="2" borderId="25" xfId="0" applyFont="1" applyFill="1" applyBorder="1" applyAlignment="1">
      <alignment horizontal="center" vertical="center"/>
    </xf>
    <xf numFmtId="0" fontId="18" fillId="2" borderId="16" xfId="0" applyFont="1" applyFill="1" applyBorder="1" applyAlignment="1">
      <alignment horizontal="center" vertical="center"/>
    </xf>
    <xf numFmtId="0" fontId="18" fillId="2" borderId="0" xfId="0" applyFont="1" applyFill="1" applyBorder="1" applyAlignment="1">
      <alignment horizontal="center" vertical="center"/>
    </xf>
    <xf numFmtId="0" fontId="18" fillId="2" borderId="18" xfId="0" applyFont="1" applyFill="1" applyBorder="1" applyAlignment="1">
      <alignment horizontal="center" vertical="center"/>
    </xf>
    <xf numFmtId="0" fontId="18" fillId="2" borderId="26" xfId="0" applyFont="1" applyFill="1" applyBorder="1" applyAlignment="1">
      <alignment horizontal="center" vertical="center"/>
    </xf>
    <xf numFmtId="0" fontId="18" fillId="2" borderId="22" xfId="0" applyFont="1" applyFill="1" applyBorder="1" applyAlignment="1">
      <alignment horizontal="center" vertical="center"/>
    </xf>
    <xf numFmtId="0" fontId="18" fillId="2" borderId="15" xfId="0" applyFont="1" applyFill="1" applyBorder="1" applyAlignment="1">
      <alignment horizontal="center" vertical="center" wrapText="1"/>
    </xf>
    <xf numFmtId="0" fontId="18" fillId="2" borderId="11" xfId="0" applyFont="1" applyFill="1" applyBorder="1" applyAlignment="1">
      <alignment horizontal="center" vertical="center" wrapText="1"/>
    </xf>
    <xf numFmtId="0" fontId="18" fillId="2" borderId="12" xfId="0" applyFont="1" applyFill="1" applyBorder="1" applyAlignment="1">
      <alignment horizontal="center" vertical="center" wrapText="1"/>
    </xf>
    <xf numFmtId="0" fontId="8" fillId="5" borderId="17" xfId="0" applyFont="1" applyFill="1" applyBorder="1" applyAlignment="1">
      <alignment horizontal="center" vertical="center" wrapText="1"/>
    </xf>
    <xf numFmtId="0" fontId="8" fillId="5" borderId="25" xfId="0" applyFont="1" applyFill="1" applyBorder="1" applyAlignment="1">
      <alignment horizontal="center" vertical="center" wrapText="1"/>
    </xf>
    <xf numFmtId="0" fontId="8" fillId="5" borderId="41" xfId="0" applyFont="1" applyFill="1" applyBorder="1" applyAlignment="1">
      <alignment horizontal="center" vertical="center" wrapText="1"/>
    </xf>
    <xf numFmtId="0" fontId="8" fillId="5" borderId="16" xfId="0" applyFont="1" applyFill="1" applyBorder="1" applyAlignment="1">
      <alignment horizontal="center" vertical="center" wrapText="1"/>
    </xf>
    <xf numFmtId="0" fontId="8" fillId="5" borderId="0" xfId="0" applyFont="1" applyFill="1" applyBorder="1" applyAlignment="1">
      <alignment horizontal="center" vertical="center" wrapText="1"/>
    </xf>
    <xf numFmtId="0" fontId="8" fillId="5" borderId="46" xfId="0" applyFont="1" applyFill="1" applyBorder="1" applyAlignment="1">
      <alignment horizontal="center" vertical="center" wrapText="1"/>
    </xf>
    <xf numFmtId="0" fontId="8" fillId="5" borderId="18" xfId="0" applyFont="1" applyFill="1" applyBorder="1" applyAlignment="1">
      <alignment horizontal="center" vertical="center" wrapText="1"/>
    </xf>
    <xf numFmtId="0" fontId="8" fillId="5" borderId="26" xfId="0" applyFont="1" applyFill="1" applyBorder="1" applyAlignment="1">
      <alignment horizontal="center" vertical="center" wrapText="1"/>
    </xf>
    <xf numFmtId="0" fontId="8" fillId="5" borderId="49" xfId="0" applyFont="1" applyFill="1" applyBorder="1" applyAlignment="1">
      <alignment horizontal="center" vertical="center" wrapText="1"/>
    </xf>
    <xf numFmtId="0" fontId="18" fillId="2" borderId="13" xfId="0" applyFont="1" applyFill="1" applyBorder="1" applyAlignment="1">
      <alignment horizontal="center" vertical="center"/>
    </xf>
    <xf numFmtId="0" fontId="18" fillId="2" borderId="31" xfId="0" applyFont="1" applyFill="1" applyBorder="1" applyAlignment="1">
      <alignment horizontal="center" vertical="center"/>
    </xf>
    <xf numFmtId="1" fontId="17" fillId="4" borderId="43" xfId="0" applyNumberFormat="1" applyFont="1" applyFill="1" applyBorder="1" applyAlignment="1">
      <alignment horizontal="center" vertical="center" textRotation="90"/>
    </xf>
    <xf numFmtId="1" fontId="17" fillId="4" borderId="35" xfId="0" applyNumberFormat="1" applyFont="1" applyFill="1" applyBorder="1" applyAlignment="1">
      <alignment horizontal="center" vertical="center" textRotation="90"/>
    </xf>
    <xf numFmtId="1" fontId="17" fillId="4" borderId="54" xfId="0" applyNumberFormat="1" applyFont="1" applyFill="1" applyBorder="1" applyAlignment="1">
      <alignment horizontal="center" vertical="center" textRotation="90"/>
    </xf>
    <xf numFmtId="1" fontId="17" fillId="4" borderId="55" xfId="0" applyNumberFormat="1" applyFont="1" applyFill="1" applyBorder="1" applyAlignment="1">
      <alignment horizontal="center" vertical="center" textRotation="90"/>
    </xf>
    <xf numFmtId="1" fontId="17" fillId="4" borderId="36" xfId="0" applyNumberFormat="1" applyFont="1" applyFill="1" applyBorder="1" applyAlignment="1">
      <alignment horizontal="center" vertical="center" textRotation="90"/>
    </xf>
    <xf numFmtId="1" fontId="17" fillId="4" borderId="45" xfId="0" applyNumberFormat="1" applyFont="1" applyFill="1" applyBorder="1" applyAlignment="1">
      <alignment horizontal="center" vertical="center"/>
    </xf>
    <xf numFmtId="0" fontId="18" fillId="2" borderId="47" xfId="0" applyFont="1" applyFill="1" applyBorder="1" applyAlignment="1">
      <alignment horizontal="center" vertical="center" wrapText="1"/>
    </xf>
    <xf numFmtId="0" fontId="18" fillId="2" borderId="48" xfId="0" applyFont="1" applyFill="1" applyBorder="1" applyAlignment="1">
      <alignment horizontal="center" vertical="center" wrapText="1"/>
    </xf>
    <xf numFmtId="0" fontId="18" fillId="2" borderId="18" xfId="0" applyFont="1" applyFill="1" applyBorder="1" applyAlignment="1">
      <alignment horizontal="center" vertical="center" wrapText="1"/>
    </xf>
    <xf numFmtId="0" fontId="18" fillId="2" borderId="49" xfId="0" applyFont="1" applyFill="1" applyBorder="1" applyAlignment="1">
      <alignment horizontal="center" vertical="center" wrapText="1"/>
    </xf>
    <xf numFmtId="0" fontId="18" fillId="2" borderId="57" xfId="0" applyFont="1" applyFill="1" applyBorder="1" applyAlignment="1">
      <alignment horizontal="center" vertical="center"/>
    </xf>
    <xf numFmtId="0" fontId="18" fillId="2" borderId="58" xfId="0" applyFont="1" applyFill="1" applyBorder="1" applyAlignment="1">
      <alignment horizontal="center" vertical="center"/>
    </xf>
    <xf numFmtId="0" fontId="12" fillId="3" borderId="41" xfId="0" applyFont="1" applyFill="1" applyBorder="1" applyAlignment="1">
      <alignment horizontal="center" vertical="center" wrapText="1"/>
    </xf>
    <xf numFmtId="0" fontId="12" fillId="3" borderId="46" xfId="0" applyFont="1" applyFill="1" applyBorder="1" applyAlignment="1">
      <alignment horizontal="center" vertical="center" wrapText="1"/>
    </xf>
    <xf numFmtId="0" fontId="12" fillId="3" borderId="49" xfId="0" applyFont="1" applyFill="1" applyBorder="1" applyAlignment="1">
      <alignment horizontal="center" vertical="center" wrapText="1"/>
    </xf>
    <xf numFmtId="1" fontId="17" fillId="4" borderId="31" xfId="0" applyNumberFormat="1" applyFont="1" applyFill="1" applyBorder="1" applyAlignment="1">
      <alignment horizontal="center" vertical="center"/>
    </xf>
    <xf numFmtId="1" fontId="17" fillId="4" borderId="59" xfId="0" applyNumberFormat="1" applyFont="1" applyFill="1" applyBorder="1" applyAlignment="1">
      <alignment horizontal="center" vertical="center"/>
    </xf>
    <xf numFmtId="1" fontId="17" fillId="4" borderId="17" xfId="0" applyNumberFormat="1" applyFont="1" applyFill="1" applyBorder="1" applyAlignment="1">
      <alignment horizontal="center" vertical="center" textRotation="90"/>
    </xf>
    <xf numFmtId="1" fontId="17" fillId="4" borderId="25" xfId="0" applyNumberFormat="1" applyFont="1" applyFill="1" applyBorder="1" applyAlignment="1">
      <alignment horizontal="center" vertical="center" textRotation="90"/>
    </xf>
    <xf numFmtId="1" fontId="17" fillId="4" borderId="52" xfId="0" applyNumberFormat="1" applyFont="1" applyFill="1" applyBorder="1" applyAlignment="1">
      <alignment horizontal="center" vertical="center" textRotation="90"/>
    </xf>
    <xf numFmtId="1" fontId="17" fillId="4" borderId="16" xfId="0" applyNumberFormat="1" applyFont="1" applyFill="1" applyBorder="1" applyAlignment="1">
      <alignment horizontal="center" vertical="center" textRotation="90"/>
    </xf>
    <xf numFmtId="1" fontId="17" fillId="4" borderId="0" xfId="0" applyNumberFormat="1" applyFont="1" applyFill="1" applyBorder="1" applyAlignment="1">
      <alignment horizontal="center" vertical="center" textRotation="90"/>
    </xf>
    <xf numFmtId="1" fontId="17" fillId="4" borderId="53" xfId="0" applyNumberFormat="1" applyFont="1" applyFill="1" applyBorder="1" applyAlignment="1">
      <alignment horizontal="center" vertical="center" textRotation="90"/>
    </xf>
    <xf numFmtId="1" fontId="17" fillId="4" borderId="18" xfId="0" applyNumberFormat="1" applyFont="1" applyFill="1" applyBorder="1" applyAlignment="1">
      <alignment horizontal="center" vertical="center" textRotation="90"/>
    </xf>
    <xf numFmtId="1" fontId="17" fillId="4" borderId="26" xfId="0" applyNumberFormat="1" applyFont="1" applyFill="1" applyBorder="1" applyAlignment="1">
      <alignment horizontal="center" vertical="center" textRotation="90"/>
    </xf>
    <xf numFmtId="1" fontId="17" fillId="4" borderId="31" xfId="0" applyNumberFormat="1" applyFont="1" applyFill="1" applyBorder="1" applyAlignment="1">
      <alignment horizontal="center" vertical="center" textRotation="90"/>
    </xf>
    <xf numFmtId="1" fontId="17" fillId="4" borderId="50" xfId="0" applyNumberFormat="1" applyFont="1" applyFill="1" applyBorder="1" applyAlignment="1">
      <alignment horizontal="center" vertical="center" textRotation="90"/>
    </xf>
    <xf numFmtId="1" fontId="17" fillId="4" borderId="41" xfId="0" applyNumberFormat="1" applyFont="1" applyFill="1" applyBorder="1" applyAlignment="1">
      <alignment horizontal="center" vertical="center" textRotation="90"/>
    </xf>
    <xf numFmtId="1" fontId="17" fillId="4" borderId="51" xfId="0" applyNumberFormat="1" applyFont="1" applyFill="1" applyBorder="1" applyAlignment="1">
      <alignment horizontal="center" vertical="center" textRotation="90"/>
    </xf>
    <xf numFmtId="1" fontId="17" fillId="4" borderId="46" xfId="0" applyNumberFormat="1" applyFont="1" applyFill="1" applyBorder="1" applyAlignment="1">
      <alignment horizontal="center" vertical="center" textRotation="90"/>
    </xf>
    <xf numFmtId="1" fontId="17" fillId="4" borderId="45" xfId="0" applyNumberFormat="1" applyFont="1" applyFill="1" applyBorder="1" applyAlignment="1">
      <alignment horizontal="center" vertical="center" textRotation="90"/>
    </xf>
    <xf numFmtId="1" fontId="17" fillId="4" borderId="49" xfId="0" applyNumberFormat="1" applyFont="1" applyFill="1" applyBorder="1" applyAlignment="1">
      <alignment horizontal="center" vertical="center" textRotation="90"/>
    </xf>
    <xf numFmtId="0" fontId="13" fillId="0" borderId="43" xfId="0" applyFont="1" applyBorder="1" applyAlignment="1">
      <alignment horizontal="center" vertical="center" wrapText="1"/>
    </xf>
    <xf numFmtId="0" fontId="13" fillId="0" borderId="44" xfId="0" applyFont="1" applyBorder="1" applyAlignment="1">
      <alignment horizontal="center" vertical="center" wrapText="1"/>
    </xf>
    <xf numFmtId="0" fontId="13" fillId="0" borderId="35" xfId="0" applyFont="1" applyBorder="1" applyAlignment="1">
      <alignment horizontal="center" vertical="center" wrapText="1"/>
    </xf>
    <xf numFmtId="0" fontId="13" fillId="0" borderId="43" xfId="0" applyFont="1" applyBorder="1" applyAlignment="1">
      <alignment horizontal="center" wrapText="1"/>
    </xf>
    <xf numFmtId="0" fontId="13" fillId="0" borderId="44" xfId="0" applyFont="1" applyBorder="1" applyAlignment="1">
      <alignment horizontal="center" wrapText="1"/>
    </xf>
    <xf numFmtId="0" fontId="13" fillId="0" borderId="35" xfId="0" applyFont="1" applyBorder="1" applyAlignment="1">
      <alignment horizontal="center" wrapText="1"/>
    </xf>
    <xf numFmtId="0" fontId="13" fillId="0" borderId="43" xfId="0" applyFont="1" applyFill="1" applyBorder="1" applyAlignment="1">
      <alignment horizontal="center" wrapText="1"/>
    </xf>
    <xf numFmtId="0" fontId="13" fillId="0" borderId="44" xfId="0" applyFont="1" applyFill="1" applyBorder="1" applyAlignment="1">
      <alignment horizontal="center" wrapText="1"/>
    </xf>
    <xf numFmtId="0" fontId="13" fillId="0" borderId="35" xfId="0" applyFont="1" applyFill="1" applyBorder="1" applyAlignment="1">
      <alignment horizont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jpe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jpe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jpeg"/><Relationship Id="rId135" Type="http://schemas.openxmlformats.org/officeDocument/2006/relationships/image" Target="../media/image135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jpe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76200</xdr:colOff>
      <xdr:row>4</xdr:row>
      <xdr:rowOff>57150</xdr:rowOff>
    </xdr:from>
    <xdr:to>
      <xdr:col>2</xdr:col>
      <xdr:colOff>771588</xdr:colOff>
      <xdr:row>4</xdr:row>
      <xdr:rowOff>723813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800" y="1581150"/>
          <a:ext cx="695388" cy="666663"/>
        </a:xfrm>
        <a:prstGeom prst="rect">
          <a:avLst/>
        </a:prstGeom>
      </xdr:spPr>
    </xdr:pic>
    <xdr:clientData/>
  </xdr:twoCellAnchor>
  <xdr:twoCellAnchor>
    <xdr:from>
      <xdr:col>2</xdr:col>
      <xdr:colOff>92850</xdr:colOff>
      <xdr:row>5</xdr:row>
      <xdr:rowOff>35700</xdr:rowOff>
    </xdr:from>
    <xdr:to>
      <xdr:col>2</xdr:col>
      <xdr:colOff>782253</xdr:colOff>
      <xdr:row>5</xdr:row>
      <xdr:rowOff>711937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4450" y="2321700"/>
          <a:ext cx="689403" cy="676237"/>
        </a:xfrm>
        <a:prstGeom prst="rect">
          <a:avLst/>
        </a:prstGeom>
      </xdr:spPr>
    </xdr:pic>
    <xdr:clientData/>
  </xdr:twoCellAnchor>
  <xdr:twoCellAnchor>
    <xdr:from>
      <xdr:col>2</xdr:col>
      <xdr:colOff>90450</xdr:colOff>
      <xdr:row>6</xdr:row>
      <xdr:rowOff>52350</xdr:rowOff>
    </xdr:from>
    <xdr:to>
      <xdr:col>2</xdr:col>
      <xdr:colOff>781050</xdr:colOff>
      <xdr:row>6</xdr:row>
      <xdr:rowOff>738163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2050" y="3100350"/>
          <a:ext cx="690600" cy="685813"/>
        </a:xfrm>
        <a:prstGeom prst="rect">
          <a:avLst/>
        </a:prstGeom>
      </xdr:spPr>
    </xdr:pic>
    <xdr:clientData/>
  </xdr:twoCellAnchor>
  <xdr:twoCellAnchor>
    <xdr:from>
      <xdr:col>1</xdr:col>
      <xdr:colOff>128550</xdr:colOff>
      <xdr:row>4</xdr:row>
      <xdr:rowOff>300000</xdr:rowOff>
    </xdr:from>
    <xdr:to>
      <xdr:col>1</xdr:col>
      <xdr:colOff>3854880</xdr:colOff>
      <xdr:row>9</xdr:row>
      <xdr:rowOff>190500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00" y="1824000"/>
          <a:ext cx="3726330" cy="37005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10</xdr:row>
      <xdr:rowOff>151709</xdr:rowOff>
    </xdr:from>
    <xdr:to>
      <xdr:col>1</xdr:col>
      <xdr:colOff>3854565</xdr:colOff>
      <xdr:row>15</xdr:row>
      <xdr:rowOff>76200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3975" y="7238309"/>
          <a:ext cx="3806940" cy="3734491"/>
        </a:xfrm>
        <a:prstGeom prst="rect">
          <a:avLst/>
        </a:prstGeom>
      </xdr:spPr>
    </xdr:pic>
    <xdr:clientData/>
  </xdr:twoCellAnchor>
  <xdr:twoCellAnchor>
    <xdr:from>
      <xdr:col>2</xdr:col>
      <xdr:colOff>45225</xdr:colOff>
      <xdr:row>10</xdr:row>
      <xdr:rowOff>35119</xdr:rowOff>
    </xdr:from>
    <xdr:to>
      <xdr:col>2</xdr:col>
      <xdr:colOff>762000</xdr:colOff>
      <xdr:row>10</xdr:row>
      <xdr:rowOff>746934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6825" y="7121719"/>
          <a:ext cx="716775" cy="711815"/>
        </a:xfrm>
        <a:prstGeom prst="rect">
          <a:avLst/>
        </a:prstGeom>
      </xdr:spPr>
    </xdr:pic>
    <xdr:clientData/>
  </xdr:twoCellAnchor>
  <xdr:twoCellAnchor editAs="oneCell">
    <xdr:from>
      <xdr:col>2</xdr:col>
      <xdr:colOff>80925</xdr:colOff>
      <xdr:row>11</xdr:row>
      <xdr:rowOff>57150</xdr:rowOff>
    </xdr:from>
    <xdr:to>
      <xdr:col>2</xdr:col>
      <xdr:colOff>762000</xdr:colOff>
      <xdr:row>11</xdr:row>
      <xdr:rowOff>733478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525" y="7905750"/>
          <a:ext cx="681075" cy="676328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</xdr:row>
      <xdr:rowOff>92728</xdr:rowOff>
    </xdr:from>
    <xdr:to>
      <xdr:col>1</xdr:col>
      <xdr:colOff>3860041</xdr:colOff>
      <xdr:row>20</xdr:row>
      <xdr:rowOff>704850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1751328"/>
          <a:ext cx="3802891" cy="3660122"/>
        </a:xfrm>
        <a:prstGeom prst="rect">
          <a:avLst/>
        </a:prstGeom>
      </xdr:spPr>
    </xdr:pic>
    <xdr:clientData/>
  </xdr:twoCellAnchor>
  <xdr:twoCellAnchor>
    <xdr:from>
      <xdr:col>2</xdr:col>
      <xdr:colOff>111900</xdr:colOff>
      <xdr:row>17</xdr:row>
      <xdr:rowOff>54668</xdr:rowOff>
    </xdr:from>
    <xdr:to>
      <xdr:col>2</xdr:col>
      <xdr:colOff>821498</xdr:colOff>
      <xdr:row>17</xdr:row>
      <xdr:rowOff>739881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3500" y="12475268"/>
          <a:ext cx="709598" cy="685213"/>
        </a:xfrm>
        <a:prstGeom prst="rect">
          <a:avLst/>
        </a:prstGeom>
      </xdr:spPr>
    </xdr:pic>
    <xdr:clientData/>
  </xdr:twoCellAnchor>
  <xdr:twoCellAnchor>
    <xdr:from>
      <xdr:col>2</xdr:col>
      <xdr:colOff>109500</xdr:colOff>
      <xdr:row>18</xdr:row>
      <xdr:rowOff>76200</xdr:rowOff>
    </xdr:from>
    <xdr:to>
      <xdr:col>2</xdr:col>
      <xdr:colOff>819098</xdr:colOff>
      <xdr:row>18</xdr:row>
      <xdr:rowOff>756536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1100" y="13258800"/>
          <a:ext cx="709598" cy="680336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22</xdr:row>
      <xdr:rowOff>167548</xdr:rowOff>
    </xdr:from>
    <xdr:to>
      <xdr:col>1</xdr:col>
      <xdr:colOff>3890535</xdr:colOff>
      <xdr:row>26</xdr:row>
      <xdr:rowOff>685800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6398148"/>
          <a:ext cx="3833385" cy="3566252"/>
        </a:xfrm>
        <a:prstGeom prst="rect">
          <a:avLst/>
        </a:prstGeom>
      </xdr:spPr>
    </xdr:pic>
    <xdr:clientData/>
  </xdr:twoCellAnchor>
  <xdr:twoCellAnchor>
    <xdr:from>
      <xdr:col>2</xdr:col>
      <xdr:colOff>73800</xdr:colOff>
      <xdr:row>23</xdr:row>
      <xdr:rowOff>49208</xdr:rowOff>
    </xdr:from>
    <xdr:to>
      <xdr:col>2</xdr:col>
      <xdr:colOff>819149</xdr:colOff>
      <xdr:row>23</xdr:row>
      <xdr:rowOff>733738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5400" y="17041808"/>
          <a:ext cx="745349" cy="684530"/>
        </a:xfrm>
        <a:prstGeom prst="rect">
          <a:avLst/>
        </a:prstGeom>
      </xdr:spPr>
    </xdr:pic>
    <xdr:clientData/>
  </xdr:twoCellAnchor>
  <xdr:twoCellAnchor>
    <xdr:from>
      <xdr:col>2</xdr:col>
      <xdr:colOff>71400</xdr:colOff>
      <xdr:row>24</xdr:row>
      <xdr:rowOff>53242</xdr:rowOff>
    </xdr:from>
    <xdr:to>
      <xdr:col>2</xdr:col>
      <xdr:colOff>816748</xdr:colOff>
      <xdr:row>24</xdr:row>
      <xdr:rowOff>748124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3000" y="17807842"/>
          <a:ext cx="745348" cy="694882"/>
        </a:xfrm>
        <a:prstGeom prst="rect">
          <a:avLst/>
        </a:prstGeom>
      </xdr:spPr>
    </xdr:pic>
    <xdr:clientData/>
  </xdr:twoCellAnchor>
  <xdr:twoCellAnchor>
    <xdr:from>
      <xdr:col>2</xdr:col>
      <xdr:colOff>69000</xdr:colOff>
      <xdr:row>25</xdr:row>
      <xdr:rowOff>38100</xdr:rowOff>
    </xdr:from>
    <xdr:to>
      <xdr:col>2</xdr:col>
      <xdr:colOff>803997</xdr:colOff>
      <xdr:row>25</xdr:row>
      <xdr:rowOff>727807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0600" y="18554700"/>
          <a:ext cx="734997" cy="689707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28</xdr:row>
      <xdr:rowOff>114300</xdr:rowOff>
    </xdr:from>
    <xdr:to>
      <xdr:col>1</xdr:col>
      <xdr:colOff>3890663</xdr:colOff>
      <xdr:row>32</xdr:row>
      <xdr:rowOff>571499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20916900"/>
          <a:ext cx="3833512" cy="3505199"/>
        </a:xfrm>
        <a:prstGeom prst="rect">
          <a:avLst/>
        </a:prstGeom>
      </xdr:spPr>
    </xdr:pic>
    <xdr:clientData/>
  </xdr:twoCellAnchor>
  <xdr:twoCellAnchor>
    <xdr:from>
      <xdr:col>2</xdr:col>
      <xdr:colOff>73800</xdr:colOff>
      <xdr:row>29</xdr:row>
      <xdr:rowOff>35701</xdr:rowOff>
    </xdr:from>
    <xdr:to>
      <xdr:col>2</xdr:col>
      <xdr:colOff>816186</xdr:colOff>
      <xdr:row>29</xdr:row>
      <xdr:rowOff>744571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5400" y="21600301"/>
          <a:ext cx="742386" cy="708870"/>
        </a:xfrm>
        <a:prstGeom prst="rect">
          <a:avLst/>
        </a:prstGeom>
      </xdr:spPr>
    </xdr:pic>
    <xdr:clientData/>
  </xdr:twoCellAnchor>
  <xdr:twoCellAnchor>
    <xdr:from>
      <xdr:col>2</xdr:col>
      <xdr:colOff>52351</xdr:colOff>
      <xdr:row>30</xdr:row>
      <xdr:rowOff>33300</xdr:rowOff>
    </xdr:from>
    <xdr:to>
      <xdr:col>2</xdr:col>
      <xdr:colOff>804791</xdr:colOff>
      <xdr:row>30</xdr:row>
      <xdr:rowOff>743845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951" y="22359900"/>
          <a:ext cx="752440" cy="710545"/>
        </a:xfrm>
        <a:prstGeom prst="rect">
          <a:avLst/>
        </a:prstGeom>
      </xdr:spPr>
    </xdr:pic>
    <xdr:clientData/>
  </xdr:twoCellAnchor>
  <xdr:twoCellAnchor>
    <xdr:from>
      <xdr:col>2</xdr:col>
      <xdr:colOff>49951</xdr:colOff>
      <xdr:row>28</xdr:row>
      <xdr:rowOff>30900</xdr:rowOff>
    </xdr:from>
    <xdr:to>
      <xdr:col>2</xdr:col>
      <xdr:colOff>819150</xdr:colOff>
      <xdr:row>28</xdr:row>
      <xdr:rowOff>746473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1551" y="20833500"/>
          <a:ext cx="769199" cy="715573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34</xdr:row>
      <xdr:rowOff>28833</xdr:rowOff>
    </xdr:from>
    <xdr:to>
      <xdr:col>2</xdr:col>
      <xdr:colOff>800099</xdr:colOff>
      <xdr:row>34</xdr:row>
      <xdr:rowOff>749343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9700" y="25403433"/>
          <a:ext cx="761999" cy="720510"/>
        </a:xfrm>
        <a:prstGeom prst="rect">
          <a:avLst/>
        </a:prstGeom>
      </xdr:spPr>
    </xdr:pic>
    <xdr:clientData/>
  </xdr:twoCellAnchor>
  <xdr:twoCellAnchor>
    <xdr:from>
      <xdr:col>2</xdr:col>
      <xdr:colOff>35700</xdr:colOff>
      <xdr:row>35</xdr:row>
      <xdr:rowOff>40342</xdr:rowOff>
    </xdr:from>
    <xdr:to>
      <xdr:col>2</xdr:col>
      <xdr:colOff>742950</xdr:colOff>
      <xdr:row>35</xdr:row>
      <xdr:rowOff>718671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7300" y="26176942"/>
          <a:ext cx="707250" cy="678329"/>
        </a:xfrm>
        <a:prstGeom prst="rect">
          <a:avLst/>
        </a:prstGeom>
      </xdr:spPr>
    </xdr:pic>
    <xdr:clientData/>
  </xdr:twoCellAnchor>
  <xdr:twoCellAnchor>
    <xdr:from>
      <xdr:col>1</xdr:col>
      <xdr:colOff>109500</xdr:colOff>
      <xdr:row>34</xdr:row>
      <xdr:rowOff>154610</xdr:rowOff>
    </xdr:from>
    <xdr:to>
      <xdr:col>1</xdr:col>
      <xdr:colOff>3809636</xdr:colOff>
      <xdr:row>38</xdr:row>
      <xdr:rowOff>228600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850" y="25529210"/>
          <a:ext cx="3700136" cy="3121990"/>
        </a:xfrm>
        <a:prstGeom prst="rect">
          <a:avLst/>
        </a:prstGeom>
      </xdr:spPr>
    </xdr:pic>
    <xdr:clientData/>
  </xdr:twoCellAnchor>
  <xdr:twoCellAnchor>
    <xdr:from>
      <xdr:col>2</xdr:col>
      <xdr:colOff>49950</xdr:colOff>
      <xdr:row>37</xdr:row>
      <xdr:rowOff>40682</xdr:rowOff>
    </xdr:from>
    <xdr:to>
      <xdr:col>2</xdr:col>
      <xdr:colOff>819150</xdr:colOff>
      <xdr:row>37</xdr:row>
      <xdr:rowOff>760167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1550" y="27701282"/>
          <a:ext cx="769200" cy="719485"/>
        </a:xfrm>
        <a:prstGeom prst="rect">
          <a:avLst/>
        </a:prstGeom>
      </xdr:spPr>
    </xdr:pic>
    <xdr:clientData/>
  </xdr:twoCellAnchor>
  <xdr:twoCellAnchor>
    <xdr:from>
      <xdr:col>2</xdr:col>
      <xdr:colOff>47550</xdr:colOff>
      <xdr:row>40</xdr:row>
      <xdr:rowOff>22986</xdr:rowOff>
    </xdr:from>
    <xdr:to>
      <xdr:col>2</xdr:col>
      <xdr:colOff>800099</xdr:colOff>
      <xdr:row>40</xdr:row>
      <xdr:rowOff>731184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150" y="29969586"/>
          <a:ext cx="752549" cy="708198"/>
        </a:xfrm>
        <a:prstGeom prst="rect">
          <a:avLst/>
        </a:prstGeom>
      </xdr:spPr>
    </xdr:pic>
    <xdr:clientData/>
  </xdr:twoCellAnchor>
  <xdr:twoCellAnchor>
    <xdr:from>
      <xdr:col>2</xdr:col>
      <xdr:colOff>45150</xdr:colOff>
      <xdr:row>38</xdr:row>
      <xdr:rowOff>37882</xdr:rowOff>
    </xdr:from>
    <xdr:to>
      <xdr:col>2</xdr:col>
      <xdr:colOff>800100</xdr:colOff>
      <xdr:row>38</xdr:row>
      <xdr:rowOff>737902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6750" y="28460482"/>
          <a:ext cx="754950" cy="700020"/>
        </a:xfrm>
        <a:prstGeom prst="rect">
          <a:avLst/>
        </a:prstGeom>
      </xdr:spPr>
    </xdr:pic>
    <xdr:clientData/>
  </xdr:twoCellAnchor>
  <xdr:twoCellAnchor>
    <xdr:from>
      <xdr:col>2</xdr:col>
      <xdr:colOff>42750</xdr:colOff>
      <xdr:row>39</xdr:row>
      <xdr:rowOff>44252</xdr:rowOff>
    </xdr:from>
    <xdr:to>
      <xdr:col>2</xdr:col>
      <xdr:colOff>781049</xdr:colOff>
      <xdr:row>39</xdr:row>
      <xdr:rowOff>735698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4350" y="29228852"/>
          <a:ext cx="738299" cy="691446"/>
        </a:xfrm>
        <a:prstGeom prst="rect">
          <a:avLst/>
        </a:prstGeom>
      </xdr:spPr>
    </xdr:pic>
    <xdr:clientData/>
  </xdr:twoCellAnchor>
  <xdr:twoCellAnchor>
    <xdr:from>
      <xdr:col>2</xdr:col>
      <xdr:colOff>78450</xdr:colOff>
      <xdr:row>36</xdr:row>
      <xdr:rowOff>57150</xdr:rowOff>
    </xdr:from>
    <xdr:to>
      <xdr:col>2</xdr:col>
      <xdr:colOff>781050</xdr:colOff>
      <xdr:row>36</xdr:row>
      <xdr:rowOff>714876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0050" y="26955750"/>
          <a:ext cx="702600" cy="657726"/>
        </a:xfrm>
        <a:prstGeom prst="rect">
          <a:avLst/>
        </a:prstGeom>
      </xdr:spPr>
    </xdr:pic>
    <xdr:clientData/>
  </xdr:twoCellAnchor>
  <xdr:twoCellAnchor>
    <xdr:from>
      <xdr:col>2</xdr:col>
      <xdr:colOff>47624</xdr:colOff>
      <xdr:row>41</xdr:row>
      <xdr:rowOff>47590</xdr:rowOff>
    </xdr:from>
    <xdr:to>
      <xdr:col>2</xdr:col>
      <xdr:colOff>803133</xdr:colOff>
      <xdr:row>41</xdr:row>
      <xdr:rowOff>666750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49" y="30718090"/>
          <a:ext cx="755509" cy="619160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42</xdr:row>
      <xdr:rowOff>83254</xdr:rowOff>
    </xdr:from>
    <xdr:to>
      <xdr:col>2</xdr:col>
      <xdr:colOff>820325</xdr:colOff>
      <xdr:row>42</xdr:row>
      <xdr:rowOff>738187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1" y="31515754"/>
          <a:ext cx="772699" cy="654933"/>
        </a:xfrm>
        <a:prstGeom prst="rect">
          <a:avLst/>
        </a:prstGeom>
      </xdr:spPr>
    </xdr:pic>
    <xdr:clientData/>
  </xdr:twoCellAnchor>
  <xdr:twoCellAnchor>
    <xdr:from>
      <xdr:col>1</xdr:col>
      <xdr:colOff>61875</xdr:colOff>
      <xdr:row>41</xdr:row>
      <xdr:rowOff>190500</xdr:rowOff>
    </xdr:from>
    <xdr:to>
      <xdr:col>1</xdr:col>
      <xdr:colOff>3864638</xdr:colOff>
      <xdr:row>45</xdr:row>
      <xdr:rowOff>619125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7750" y="30861000"/>
          <a:ext cx="3802763" cy="3476625"/>
        </a:xfrm>
        <a:prstGeom prst="rect">
          <a:avLst/>
        </a:prstGeom>
      </xdr:spPr>
    </xdr:pic>
    <xdr:clientData/>
  </xdr:twoCellAnchor>
  <xdr:twoCellAnchor>
    <xdr:from>
      <xdr:col>2</xdr:col>
      <xdr:colOff>71436</xdr:colOff>
      <xdr:row>50</xdr:row>
      <xdr:rowOff>47626</xdr:rowOff>
    </xdr:from>
    <xdr:to>
      <xdr:col>2</xdr:col>
      <xdr:colOff>793749</xdr:colOff>
      <xdr:row>50</xdr:row>
      <xdr:rowOff>727596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0811" y="37639626"/>
          <a:ext cx="722313" cy="679970"/>
        </a:xfrm>
        <a:prstGeom prst="rect">
          <a:avLst/>
        </a:prstGeom>
      </xdr:spPr>
    </xdr:pic>
    <xdr:clientData/>
  </xdr:twoCellAnchor>
  <xdr:twoCellAnchor>
    <xdr:from>
      <xdr:col>2</xdr:col>
      <xdr:colOff>46813</xdr:colOff>
      <xdr:row>51</xdr:row>
      <xdr:rowOff>54750</xdr:rowOff>
    </xdr:from>
    <xdr:to>
      <xdr:col>2</xdr:col>
      <xdr:colOff>793750</xdr:colOff>
      <xdr:row>51</xdr:row>
      <xdr:rowOff>722584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6188" y="38408750"/>
          <a:ext cx="746937" cy="667834"/>
        </a:xfrm>
        <a:prstGeom prst="rect">
          <a:avLst/>
        </a:prstGeom>
      </xdr:spPr>
    </xdr:pic>
    <xdr:clientData/>
  </xdr:twoCellAnchor>
  <xdr:twoCellAnchor>
    <xdr:from>
      <xdr:col>2</xdr:col>
      <xdr:colOff>53937</xdr:colOff>
      <xdr:row>47</xdr:row>
      <xdr:rowOff>77750</xdr:rowOff>
    </xdr:from>
    <xdr:to>
      <xdr:col>2</xdr:col>
      <xdr:colOff>777874</xdr:colOff>
      <xdr:row>47</xdr:row>
      <xdr:rowOff>714713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3312" y="35383750"/>
          <a:ext cx="723937" cy="636963"/>
        </a:xfrm>
        <a:prstGeom prst="rect">
          <a:avLst/>
        </a:prstGeom>
      </xdr:spPr>
    </xdr:pic>
    <xdr:clientData/>
  </xdr:twoCellAnchor>
  <xdr:twoCellAnchor>
    <xdr:from>
      <xdr:col>2</xdr:col>
      <xdr:colOff>45188</xdr:colOff>
      <xdr:row>48</xdr:row>
      <xdr:rowOff>53126</xdr:rowOff>
    </xdr:from>
    <xdr:to>
      <xdr:col>2</xdr:col>
      <xdr:colOff>793750</xdr:colOff>
      <xdr:row>48</xdr:row>
      <xdr:rowOff>712558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4563" y="36121126"/>
          <a:ext cx="748562" cy="659432"/>
        </a:xfrm>
        <a:prstGeom prst="rect">
          <a:avLst/>
        </a:prstGeom>
      </xdr:spPr>
    </xdr:pic>
    <xdr:clientData/>
  </xdr:twoCellAnchor>
  <xdr:twoCellAnchor>
    <xdr:from>
      <xdr:col>2</xdr:col>
      <xdr:colOff>36437</xdr:colOff>
      <xdr:row>49</xdr:row>
      <xdr:rowOff>60251</xdr:rowOff>
    </xdr:from>
    <xdr:to>
      <xdr:col>2</xdr:col>
      <xdr:colOff>762000</xdr:colOff>
      <xdr:row>49</xdr:row>
      <xdr:rowOff>700585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12" y="36890251"/>
          <a:ext cx="725563" cy="640334"/>
        </a:xfrm>
        <a:prstGeom prst="rect">
          <a:avLst/>
        </a:prstGeom>
      </xdr:spPr>
    </xdr:pic>
    <xdr:clientData/>
  </xdr:twoCellAnchor>
  <xdr:twoCellAnchor>
    <xdr:from>
      <xdr:col>2</xdr:col>
      <xdr:colOff>51499</xdr:colOff>
      <xdr:row>52</xdr:row>
      <xdr:rowOff>59438</xdr:rowOff>
    </xdr:from>
    <xdr:to>
      <xdr:col>2</xdr:col>
      <xdr:colOff>746124</xdr:colOff>
      <xdr:row>52</xdr:row>
      <xdr:rowOff>706404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0874" y="39175438"/>
          <a:ext cx="694625" cy="646966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47</xdr:row>
      <xdr:rowOff>412750</xdr:rowOff>
    </xdr:from>
    <xdr:to>
      <xdr:col>1</xdr:col>
      <xdr:colOff>3805391</xdr:colOff>
      <xdr:row>51</xdr:row>
      <xdr:rowOff>526494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50" y="35718750"/>
          <a:ext cx="3710141" cy="3161744"/>
        </a:xfrm>
        <a:prstGeom prst="rect">
          <a:avLst/>
        </a:prstGeom>
      </xdr:spPr>
    </xdr:pic>
    <xdr:clientData/>
  </xdr:twoCellAnchor>
  <xdr:twoCellAnchor>
    <xdr:from>
      <xdr:col>2</xdr:col>
      <xdr:colOff>119064</xdr:colOff>
      <xdr:row>54</xdr:row>
      <xdr:rowOff>47626</xdr:rowOff>
    </xdr:from>
    <xdr:to>
      <xdr:col>2</xdr:col>
      <xdr:colOff>778687</xdr:colOff>
      <xdr:row>54</xdr:row>
      <xdr:rowOff>682712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0189" y="40624126"/>
          <a:ext cx="659623" cy="635086"/>
        </a:xfrm>
        <a:prstGeom prst="rect">
          <a:avLst/>
        </a:prstGeom>
      </xdr:spPr>
    </xdr:pic>
    <xdr:clientData/>
  </xdr:twoCellAnchor>
  <xdr:twoCellAnchor>
    <xdr:from>
      <xdr:col>2</xdr:col>
      <xdr:colOff>102376</xdr:colOff>
      <xdr:row>55</xdr:row>
      <xdr:rowOff>30939</xdr:rowOff>
    </xdr:from>
    <xdr:to>
      <xdr:col>2</xdr:col>
      <xdr:colOff>762000</xdr:colOff>
      <xdr:row>55</xdr:row>
      <xdr:rowOff>710771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3501" y="41369439"/>
          <a:ext cx="659624" cy="679832"/>
        </a:xfrm>
        <a:prstGeom prst="rect">
          <a:avLst/>
        </a:prstGeom>
      </xdr:spPr>
    </xdr:pic>
    <xdr:clientData/>
  </xdr:twoCellAnchor>
  <xdr:twoCellAnchor>
    <xdr:from>
      <xdr:col>1</xdr:col>
      <xdr:colOff>38064</xdr:colOff>
      <xdr:row>53</xdr:row>
      <xdr:rowOff>133313</xdr:rowOff>
    </xdr:from>
    <xdr:to>
      <xdr:col>1</xdr:col>
      <xdr:colOff>3837576</xdr:colOff>
      <xdr:row>57</xdr:row>
      <xdr:rowOff>619125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3939" y="39947813"/>
          <a:ext cx="3799512" cy="3533812"/>
        </a:xfrm>
        <a:prstGeom prst="rect">
          <a:avLst/>
        </a:prstGeom>
      </xdr:spPr>
    </xdr:pic>
    <xdr:clientData/>
  </xdr:twoCellAnchor>
  <xdr:twoCellAnchor>
    <xdr:from>
      <xdr:col>2</xdr:col>
      <xdr:colOff>69001</xdr:colOff>
      <xdr:row>56</xdr:row>
      <xdr:rowOff>69001</xdr:rowOff>
    </xdr:from>
    <xdr:to>
      <xdr:col>2</xdr:col>
      <xdr:colOff>773369</xdr:colOff>
      <xdr:row>56</xdr:row>
      <xdr:rowOff>741615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0126" y="42169501"/>
          <a:ext cx="704368" cy="672614"/>
        </a:xfrm>
        <a:prstGeom prst="rect">
          <a:avLst/>
        </a:prstGeom>
      </xdr:spPr>
    </xdr:pic>
    <xdr:clientData/>
  </xdr:twoCellAnchor>
  <xdr:twoCellAnchor>
    <xdr:from>
      <xdr:col>1</xdr:col>
      <xdr:colOff>23813</xdr:colOff>
      <xdr:row>59</xdr:row>
      <xdr:rowOff>174625</xdr:rowOff>
    </xdr:from>
    <xdr:to>
      <xdr:col>1</xdr:col>
      <xdr:colOff>3854240</xdr:colOff>
      <xdr:row>63</xdr:row>
      <xdr:rowOff>650874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3813" y="44624625"/>
          <a:ext cx="3830427" cy="3524249"/>
        </a:xfrm>
        <a:prstGeom prst="rect">
          <a:avLst/>
        </a:prstGeom>
      </xdr:spPr>
    </xdr:pic>
    <xdr:clientData/>
  </xdr:twoCellAnchor>
  <xdr:twoCellAnchor>
    <xdr:from>
      <xdr:col>2</xdr:col>
      <xdr:colOff>46814</xdr:colOff>
      <xdr:row>59</xdr:row>
      <xdr:rowOff>23000</xdr:rowOff>
    </xdr:from>
    <xdr:to>
      <xdr:col>2</xdr:col>
      <xdr:colOff>809625</xdr:colOff>
      <xdr:row>59</xdr:row>
      <xdr:rowOff>725188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6189" y="44473000"/>
          <a:ext cx="762811" cy="702188"/>
        </a:xfrm>
        <a:prstGeom prst="rect">
          <a:avLst/>
        </a:prstGeom>
      </xdr:spPr>
    </xdr:pic>
    <xdr:clientData/>
  </xdr:twoCellAnchor>
  <xdr:twoCellAnchor>
    <xdr:from>
      <xdr:col>2</xdr:col>
      <xdr:colOff>69813</xdr:colOff>
      <xdr:row>61</xdr:row>
      <xdr:rowOff>30125</xdr:rowOff>
    </xdr:from>
    <xdr:to>
      <xdr:col>2</xdr:col>
      <xdr:colOff>777875</xdr:colOff>
      <xdr:row>61</xdr:row>
      <xdr:rowOff>756808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188" y="46004125"/>
          <a:ext cx="708062" cy="726683"/>
        </a:xfrm>
        <a:prstGeom prst="rect">
          <a:avLst/>
        </a:prstGeom>
      </xdr:spPr>
    </xdr:pic>
    <xdr:clientData/>
  </xdr:twoCellAnchor>
  <xdr:twoCellAnchor>
    <xdr:from>
      <xdr:col>2</xdr:col>
      <xdr:colOff>45188</xdr:colOff>
      <xdr:row>62</xdr:row>
      <xdr:rowOff>61062</xdr:rowOff>
    </xdr:from>
    <xdr:to>
      <xdr:col>2</xdr:col>
      <xdr:colOff>809625</xdr:colOff>
      <xdr:row>62</xdr:row>
      <xdr:rowOff>730250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4563" y="46797062"/>
          <a:ext cx="764437" cy="669188"/>
        </a:xfrm>
        <a:prstGeom prst="rect">
          <a:avLst/>
        </a:prstGeom>
      </xdr:spPr>
    </xdr:pic>
    <xdr:clientData/>
  </xdr:twoCellAnchor>
  <xdr:twoCellAnchor>
    <xdr:from>
      <xdr:col>2</xdr:col>
      <xdr:colOff>28501</xdr:colOff>
      <xdr:row>60</xdr:row>
      <xdr:rowOff>28500</xdr:rowOff>
    </xdr:from>
    <xdr:to>
      <xdr:col>2</xdr:col>
      <xdr:colOff>793750</xdr:colOff>
      <xdr:row>60</xdr:row>
      <xdr:rowOff>736621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876" y="45240500"/>
          <a:ext cx="765249" cy="708121"/>
        </a:xfrm>
        <a:prstGeom prst="rect">
          <a:avLst/>
        </a:prstGeom>
      </xdr:spPr>
    </xdr:pic>
    <xdr:clientData/>
  </xdr:twoCellAnchor>
  <xdr:twoCellAnchor>
    <xdr:from>
      <xdr:col>1</xdr:col>
      <xdr:colOff>42862</xdr:colOff>
      <xdr:row>65</xdr:row>
      <xdr:rowOff>314324</xdr:rowOff>
    </xdr:from>
    <xdr:to>
      <xdr:col>1</xdr:col>
      <xdr:colOff>3894741</xdr:colOff>
      <xdr:row>70</xdr:row>
      <xdr:rowOff>152400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9212" y="49310924"/>
          <a:ext cx="3851879" cy="3648076"/>
        </a:xfrm>
        <a:prstGeom prst="rect">
          <a:avLst/>
        </a:prstGeom>
      </xdr:spPr>
    </xdr:pic>
    <xdr:clientData/>
  </xdr:twoCellAnchor>
  <xdr:twoCellAnchor>
    <xdr:from>
      <xdr:col>2</xdr:col>
      <xdr:colOff>59513</xdr:colOff>
      <xdr:row>71</xdr:row>
      <xdr:rowOff>26174</xdr:rowOff>
    </xdr:from>
    <xdr:to>
      <xdr:col>2</xdr:col>
      <xdr:colOff>805246</xdr:colOff>
      <xdr:row>71</xdr:row>
      <xdr:rowOff>727962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13" y="53594774"/>
          <a:ext cx="745733" cy="701788"/>
        </a:xfrm>
        <a:prstGeom prst="rect">
          <a:avLst/>
        </a:prstGeom>
      </xdr:spPr>
    </xdr:pic>
    <xdr:clientData/>
  </xdr:twoCellAnchor>
  <xdr:twoCellAnchor>
    <xdr:from>
      <xdr:col>2</xdr:col>
      <xdr:colOff>76163</xdr:colOff>
      <xdr:row>70</xdr:row>
      <xdr:rowOff>42824</xdr:rowOff>
    </xdr:from>
    <xdr:to>
      <xdr:col>2</xdr:col>
      <xdr:colOff>819232</xdr:colOff>
      <xdr:row>70</xdr:row>
      <xdr:rowOff>744611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763" y="52849424"/>
          <a:ext cx="743069" cy="701787"/>
        </a:xfrm>
        <a:prstGeom prst="rect">
          <a:avLst/>
        </a:prstGeom>
      </xdr:spPr>
    </xdr:pic>
    <xdr:clientData/>
  </xdr:twoCellAnchor>
  <xdr:twoCellAnchor>
    <xdr:from>
      <xdr:col>2</xdr:col>
      <xdr:colOff>54713</xdr:colOff>
      <xdr:row>69</xdr:row>
      <xdr:rowOff>40424</xdr:rowOff>
    </xdr:from>
    <xdr:to>
      <xdr:col>2</xdr:col>
      <xdr:colOff>803108</xdr:colOff>
      <xdr:row>69</xdr:row>
      <xdr:rowOff>747538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13" y="52085024"/>
          <a:ext cx="748395" cy="707114"/>
        </a:xfrm>
        <a:prstGeom prst="rect">
          <a:avLst/>
        </a:prstGeom>
      </xdr:spPr>
    </xdr:pic>
    <xdr:clientData/>
  </xdr:twoCellAnchor>
  <xdr:twoCellAnchor>
    <xdr:from>
      <xdr:col>2</xdr:col>
      <xdr:colOff>71363</xdr:colOff>
      <xdr:row>65</xdr:row>
      <xdr:rowOff>57074</xdr:rowOff>
    </xdr:from>
    <xdr:to>
      <xdr:col>2</xdr:col>
      <xdr:colOff>835740</xdr:colOff>
      <xdr:row>65</xdr:row>
      <xdr:rowOff>745546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2963" y="49053674"/>
          <a:ext cx="764377" cy="688472"/>
        </a:xfrm>
        <a:prstGeom prst="rect">
          <a:avLst/>
        </a:prstGeom>
      </xdr:spPr>
    </xdr:pic>
    <xdr:clientData/>
  </xdr:twoCellAnchor>
  <xdr:twoCellAnchor>
    <xdr:from>
      <xdr:col>2</xdr:col>
      <xdr:colOff>68963</xdr:colOff>
      <xdr:row>68</xdr:row>
      <xdr:rowOff>35625</xdr:rowOff>
    </xdr:from>
    <xdr:to>
      <xdr:col>2</xdr:col>
      <xdr:colOff>843992</xdr:colOff>
      <xdr:row>68</xdr:row>
      <xdr:rowOff>732085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0563" y="51318225"/>
          <a:ext cx="775029" cy="696460"/>
        </a:xfrm>
        <a:prstGeom prst="rect">
          <a:avLst/>
        </a:prstGeom>
      </xdr:spPr>
    </xdr:pic>
    <xdr:clientData/>
  </xdr:twoCellAnchor>
  <xdr:twoCellAnchor>
    <xdr:from>
      <xdr:col>2</xdr:col>
      <xdr:colOff>57037</xdr:colOff>
      <xdr:row>66</xdr:row>
      <xdr:rowOff>42749</xdr:rowOff>
    </xdr:from>
    <xdr:to>
      <xdr:col>2</xdr:col>
      <xdr:colOff>847941</xdr:colOff>
      <xdr:row>66</xdr:row>
      <xdr:rowOff>715240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637" y="49801349"/>
          <a:ext cx="790904" cy="672491"/>
        </a:xfrm>
        <a:prstGeom prst="rect">
          <a:avLst/>
        </a:prstGeom>
      </xdr:spPr>
    </xdr:pic>
    <xdr:clientData/>
  </xdr:twoCellAnchor>
  <xdr:twoCellAnchor>
    <xdr:from>
      <xdr:col>2</xdr:col>
      <xdr:colOff>48288</xdr:colOff>
      <xdr:row>67</xdr:row>
      <xdr:rowOff>72100</xdr:rowOff>
    </xdr:from>
    <xdr:to>
      <xdr:col>2</xdr:col>
      <xdr:colOff>820654</xdr:colOff>
      <xdr:row>67</xdr:row>
      <xdr:rowOff>736600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888" y="50592700"/>
          <a:ext cx="772366" cy="664500"/>
        </a:xfrm>
        <a:prstGeom prst="rect">
          <a:avLst/>
        </a:prstGeom>
      </xdr:spPr>
    </xdr:pic>
    <xdr:clientData/>
  </xdr:twoCellAnchor>
  <xdr:twoCellAnchor>
    <xdr:from>
      <xdr:col>2</xdr:col>
      <xdr:colOff>55563</xdr:colOff>
      <xdr:row>72</xdr:row>
      <xdr:rowOff>68822</xdr:rowOff>
    </xdr:from>
    <xdr:to>
      <xdr:col>2</xdr:col>
      <xdr:colOff>787439</xdr:colOff>
      <xdr:row>72</xdr:row>
      <xdr:rowOff>714375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938" y="54424822"/>
          <a:ext cx="731876" cy="645553"/>
        </a:xfrm>
        <a:prstGeom prst="rect">
          <a:avLst/>
        </a:prstGeom>
      </xdr:spPr>
    </xdr:pic>
    <xdr:clientData/>
  </xdr:twoCellAnchor>
  <xdr:twoCellAnchor>
    <xdr:from>
      <xdr:col>2</xdr:col>
      <xdr:colOff>62687</xdr:colOff>
      <xdr:row>73</xdr:row>
      <xdr:rowOff>48044</xdr:rowOff>
    </xdr:from>
    <xdr:to>
      <xdr:col>2</xdr:col>
      <xdr:colOff>816771</xdr:colOff>
      <xdr:row>73</xdr:row>
      <xdr:rowOff>730249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2062" y="55166044"/>
          <a:ext cx="754084" cy="682205"/>
        </a:xfrm>
        <a:prstGeom prst="rect">
          <a:avLst/>
        </a:prstGeom>
      </xdr:spPr>
    </xdr:pic>
    <xdr:clientData/>
  </xdr:twoCellAnchor>
  <xdr:twoCellAnchor>
    <xdr:from>
      <xdr:col>2</xdr:col>
      <xdr:colOff>38063</xdr:colOff>
      <xdr:row>74</xdr:row>
      <xdr:rowOff>69761</xdr:rowOff>
    </xdr:from>
    <xdr:to>
      <xdr:col>2</xdr:col>
      <xdr:colOff>762000</xdr:colOff>
      <xdr:row>74</xdr:row>
      <xdr:rowOff>744148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7438" y="55949761"/>
          <a:ext cx="723937" cy="674387"/>
        </a:xfrm>
        <a:prstGeom prst="rect">
          <a:avLst/>
        </a:prstGeom>
      </xdr:spPr>
    </xdr:pic>
    <xdr:clientData/>
  </xdr:twoCellAnchor>
  <xdr:twoCellAnchor>
    <xdr:from>
      <xdr:col>1</xdr:col>
      <xdr:colOff>76936</xdr:colOff>
      <xdr:row>72</xdr:row>
      <xdr:rowOff>367559</xdr:rowOff>
    </xdr:from>
    <xdr:to>
      <xdr:col>1</xdr:col>
      <xdr:colOff>3810351</xdr:colOff>
      <xdr:row>76</xdr:row>
      <xdr:rowOff>460375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6936" y="54723559"/>
          <a:ext cx="3733415" cy="3140816"/>
        </a:xfrm>
        <a:prstGeom prst="rect">
          <a:avLst/>
        </a:prstGeom>
      </xdr:spPr>
    </xdr:pic>
    <xdr:clientData/>
  </xdr:twoCellAnchor>
  <xdr:twoCellAnchor>
    <xdr:from>
      <xdr:col>2</xdr:col>
      <xdr:colOff>68186</xdr:colOff>
      <xdr:row>75</xdr:row>
      <xdr:rowOff>47625</xdr:rowOff>
    </xdr:from>
    <xdr:to>
      <xdr:col>2</xdr:col>
      <xdr:colOff>761931</xdr:colOff>
      <xdr:row>75</xdr:row>
      <xdr:rowOff>650875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7561" y="56689625"/>
          <a:ext cx="693745" cy="603250"/>
        </a:xfrm>
        <a:prstGeom prst="rect">
          <a:avLst/>
        </a:prstGeom>
      </xdr:spPr>
    </xdr:pic>
    <xdr:clientData/>
  </xdr:twoCellAnchor>
  <xdr:twoCellAnchor>
    <xdr:from>
      <xdr:col>2</xdr:col>
      <xdr:colOff>42948</xdr:colOff>
      <xdr:row>78</xdr:row>
      <xdr:rowOff>63500</xdr:rowOff>
    </xdr:from>
    <xdr:to>
      <xdr:col>2</xdr:col>
      <xdr:colOff>786194</xdr:colOff>
      <xdr:row>78</xdr:row>
      <xdr:rowOff>711295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2323" y="58991500"/>
          <a:ext cx="743246" cy="647795"/>
        </a:xfrm>
        <a:prstGeom prst="rect">
          <a:avLst/>
        </a:prstGeom>
      </xdr:spPr>
    </xdr:pic>
    <xdr:clientData/>
  </xdr:twoCellAnchor>
  <xdr:twoCellAnchor>
    <xdr:from>
      <xdr:col>2</xdr:col>
      <xdr:colOff>39523</xdr:colOff>
      <xdr:row>79</xdr:row>
      <xdr:rowOff>79375</xdr:rowOff>
    </xdr:from>
    <xdr:to>
      <xdr:col>2</xdr:col>
      <xdr:colOff>797091</xdr:colOff>
      <xdr:row>79</xdr:row>
      <xdr:rowOff>739278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8898" y="59769375"/>
          <a:ext cx="757568" cy="659903"/>
        </a:xfrm>
        <a:prstGeom prst="rect">
          <a:avLst/>
        </a:prstGeom>
      </xdr:spPr>
    </xdr:pic>
    <xdr:clientData/>
  </xdr:twoCellAnchor>
  <xdr:twoCellAnchor>
    <xdr:from>
      <xdr:col>1</xdr:col>
      <xdr:colOff>46000</xdr:colOff>
      <xdr:row>78</xdr:row>
      <xdr:rowOff>188875</xdr:rowOff>
    </xdr:from>
    <xdr:to>
      <xdr:col>1</xdr:col>
      <xdr:colOff>3847777</xdr:colOff>
      <xdr:row>82</xdr:row>
      <xdr:rowOff>238125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000" y="59116875"/>
          <a:ext cx="3801777" cy="3097250"/>
        </a:xfrm>
        <a:prstGeom prst="rect">
          <a:avLst/>
        </a:prstGeom>
      </xdr:spPr>
    </xdr:pic>
    <xdr:clientData/>
  </xdr:twoCellAnchor>
  <xdr:twoCellAnchor>
    <xdr:from>
      <xdr:col>2</xdr:col>
      <xdr:colOff>84876</xdr:colOff>
      <xdr:row>80</xdr:row>
      <xdr:rowOff>100750</xdr:rowOff>
    </xdr:from>
    <xdr:to>
      <xdr:col>2</xdr:col>
      <xdr:colOff>783222</xdr:colOff>
      <xdr:row>80</xdr:row>
      <xdr:rowOff>714375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4251" y="60552750"/>
          <a:ext cx="698346" cy="613625"/>
        </a:xfrm>
        <a:prstGeom prst="rect">
          <a:avLst/>
        </a:prstGeom>
      </xdr:spPr>
    </xdr:pic>
    <xdr:clientData/>
  </xdr:twoCellAnchor>
  <xdr:twoCellAnchor>
    <xdr:from>
      <xdr:col>1</xdr:col>
      <xdr:colOff>95249</xdr:colOff>
      <xdr:row>84</xdr:row>
      <xdr:rowOff>365125</xdr:rowOff>
    </xdr:from>
    <xdr:to>
      <xdr:col>1</xdr:col>
      <xdr:colOff>3810000</xdr:colOff>
      <xdr:row>88</xdr:row>
      <xdr:rowOff>521501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49" y="63865125"/>
          <a:ext cx="3714751" cy="3204376"/>
        </a:xfrm>
        <a:prstGeom prst="rect">
          <a:avLst/>
        </a:prstGeom>
      </xdr:spPr>
    </xdr:pic>
    <xdr:clientData/>
  </xdr:twoCellAnchor>
  <xdr:twoCellAnchor>
    <xdr:from>
      <xdr:col>2</xdr:col>
      <xdr:colOff>54750</xdr:colOff>
      <xdr:row>85</xdr:row>
      <xdr:rowOff>38874</xdr:rowOff>
    </xdr:from>
    <xdr:to>
      <xdr:col>2</xdr:col>
      <xdr:colOff>830210</xdr:colOff>
      <xdr:row>85</xdr:row>
      <xdr:rowOff>733875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125" y="64300874"/>
          <a:ext cx="775460" cy="695001"/>
        </a:xfrm>
        <a:prstGeom prst="rect">
          <a:avLst/>
        </a:prstGeom>
      </xdr:spPr>
    </xdr:pic>
    <xdr:clientData/>
  </xdr:twoCellAnchor>
  <xdr:twoCellAnchor>
    <xdr:from>
      <xdr:col>2</xdr:col>
      <xdr:colOff>46000</xdr:colOff>
      <xdr:row>84</xdr:row>
      <xdr:rowOff>30126</xdr:rowOff>
    </xdr:from>
    <xdr:to>
      <xdr:col>2</xdr:col>
      <xdr:colOff>811751</xdr:colOff>
      <xdr:row>84</xdr:row>
      <xdr:rowOff>727903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5375" y="63530126"/>
          <a:ext cx="765751" cy="697777"/>
        </a:xfrm>
        <a:prstGeom prst="rect">
          <a:avLst/>
        </a:prstGeom>
      </xdr:spPr>
    </xdr:pic>
    <xdr:clientData/>
  </xdr:twoCellAnchor>
  <xdr:twoCellAnchor>
    <xdr:from>
      <xdr:col>2</xdr:col>
      <xdr:colOff>37249</xdr:colOff>
      <xdr:row>86</xdr:row>
      <xdr:rowOff>37251</xdr:rowOff>
    </xdr:from>
    <xdr:to>
      <xdr:col>2</xdr:col>
      <xdr:colOff>808548</xdr:colOff>
      <xdr:row>86</xdr:row>
      <xdr:rowOff>746125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6624" y="65061251"/>
          <a:ext cx="771299" cy="708874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92</xdr:row>
      <xdr:rowOff>142877</xdr:rowOff>
    </xdr:from>
    <xdr:to>
      <xdr:col>1</xdr:col>
      <xdr:colOff>3857626</xdr:colOff>
      <xdr:row>96</xdr:row>
      <xdr:rowOff>679197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69675377"/>
          <a:ext cx="3810000" cy="3584320"/>
        </a:xfrm>
        <a:prstGeom prst="rect">
          <a:avLst/>
        </a:prstGeom>
      </xdr:spPr>
    </xdr:pic>
    <xdr:clientData/>
  </xdr:twoCellAnchor>
  <xdr:twoCellAnchor>
    <xdr:from>
      <xdr:col>2</xdr:col>
      <xdr:colOff>57151</xdr:colOff>
      <xdr:row>93</xdr:row>
      <xdr:rowOff>57151</xdr:rowOff>
    </xdr:from>
    <xdr:to>
      <xdr:col>2</xdr:col>
      <xdr:colOff>822990</xdr:colOff>
      <xdr:row>93</xdr:row>
      <xdr:rowOff>745591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1" y="70389751"/>
          <a:ext cx="765839" cy="688440"/>
        </a:xfrm>
        <a:prstGeom prst="rect">
          <a:avLst/>
        </a:prstGeom>
      </xdr:spPr>
    </xdr:pic>
    <xdr:clientData/>
  </xdr:twoCellAnchor>
  <xdr:twoCellAnchor>
    <xdr:from>
      <xdr:col>2</xdr:col>
      <xdr:colOff>54751</xdr:colOff>
      <xdr:row>94</xdr:row>
      <xdr:rowOff>54751</xdr:rowOff>
    </xdr:from>
    <xdr:to>
      <xdr:col>2</xdr:col>
      <xdr:colOff>820590</xdr:colOff>
      <xdr:row>94</xdr:row>
      <xdr:rowOff>751338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51" y="71149351"/>
          <a:ext cx="765839" cy="696587"/>
        </a:xfrm>
        <a:prstGeom prst="rect">
          <a:avLst/>
        </a:prstGeom>
      </xdr:spPr>
    </xdr:pic>
    <xdr:clientData/>
  </xdr:twoCellAnchor>
  <xdr:twoCellAnchor>
    <xdr:from>
      <xdr:col>2</xdr:col>
      <xdr:colOff>52351</xdr:colOff>
      <xdr:row>107</xdr:row>
      <xdr:rowOff>33301</xdr:rowOff>
    </xdr:from>
    <xdr:to>
      <xdr:col>2</xdr:col>
      <xdr:colOff>815473</xdr:colOff>
      <xdr:row>107</xdr:row>
      <xdr:rowOff>716309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951" y="87129901"/>
          <a:ext cx="763122" cy="683008"/>
        </a:xfrm>
        <a:prstGeom prst="rect">
          <a:avLst/>
        </a:prstGeom>
      </xdr:spPr>
    </xdr:pic>
    <xdr:clientData/>
  </xdr:twoCellAnchor>
  <xdr:twoCellAnchor>
    <xdr:from>
      <xdr:col>2</xdr:col>
      <xdr:colOff>49951</xdr:colOff>
      <xdr:row>106</xdr:row>
      <xdr:rowOff>30901</xdr:rowOff>
    </xdr:from>
    <xdr:to>
      <xdr:col>2</xdr:col>
      <xdr:colOff>826653</xdr:colOff>
      <xdr:row>106</xdr:row>
      <xdr:rowOff>742951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1551" y="80269501"/>
          <a:ext cx="776702" cy="712050"/>
        </a:xfrm>
        <a:prstGeom prst="rect">
          <a:avLst/>
        </a:prstGeom>
      </xdr:spPr>
    </xdr:pic>
    <xdr:clientData/>
  </xdr:twoCellAnchor>
  <xdr:twoCellAnchor>
    <xdr:from>
      <xdr:col>2</xdr:col>
      <xdr:colOff>85650</xdr:colOff>
      <xdr:row>102</xdr:row>
      <xdr:rowOff>47551</xdr:rowOff>
    </xdr:from>
    <xdr:to>
      <xdr:col>2</xdr:col>
      <xdr:colOff>827047</xdr:colOff>
      <xdr:row>102</xdr:row>
      <xdr:rowOff>742950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250" y="77238151"/>
          <a:ext cx="741397" cy="695399"/>
        </a:xfrm>
        <a:prstGeom prst="rect">
          <a:avLst/>
        </a:prstGeom>
      </xdr:spPr>
    </xdr:pic>
    <xdr:clientData/>
  </xdr:twoCellAnchor>
  <xdr:twoCellAnchor>
    <xdr:from>
      <xdr:col>2</xdr:col>
      <xdr:colOff>64201</xdr:colOff>
      <xdr:row>103</xdr:row>
      <xdr:rowOff>45151</xdr:rowOff>
    </xdr:from>
    <xdr:to>
      <xdr:col>2</xdr:col>
      <xdr:colOff>816460</xdr:colOff>
      <xdr:row>103</xdr:row>
      <xdr:rowOff>723900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5801" y="77997751"/>
          <a:ext cx="752259" cy="678749"/>
        </a:xfrm>
        <a:prstGeom prst="rect">
          <a:avLst/>
        </a:prstGeom>
      </xdr:spPr>
    </xdr:pic>
    <xdr:clientData/>
  </xdr:twoCellAnchor>
  <xdr:twoCellAnchor>
    <xdr:from>
      <xdr:col>2</xdr:col>
      <xdr:colOff>80851</xdr:colOff>
      <xdr:row>104</xdr:row>
      <xdr:rowOff>42751</xdr:rowOff>
    </xdr:from>
    <xdr:to>
      <xdr:col>2</xdr:col>
      <xdr:colOff>849405</xdr:colOff>
      <xdr:row>104</xdr:row>
      <xdr:rowOff>723900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451" y="78757351"/>
          <a:ext cx="768554" cy="681149"/>
        </a:xfrm>
        <a:prstGeom prst="rect">
          <a:avLst/>
        </a:prstGeom>
      </xdr:spPr>
    </xdr:pic>
    <xdr:clientData/>
  </xdr:twoCellAnchor>
  <xdr:twoCellAnchor>
    <xdr:from>
      <xdr:col>2</xdr:col>
      <xdr:colOff>78450</xdr:colOff>
      <xdr:row>105</xdr:row>
      <xdr:rowOff>40350</xdr:rowOff>
    </xdr:from>
    <xdr:to>
      <xdr:col>2</xdr:col>
      <xdr:colOff>783185</xdr:colOff>
      <xdr:row>105</xdr:row>
      <xdr:rowOff>723359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0050" y="79516950"/>
          <a:ext cx="704735" cy="683009"/>
        </a:xfrm>
        <a:prstGeom prst="rect">
          <a:avLst/>
        </a:prstGeom>
      </xdr:spPr>
    </xdr:pic>
    <xdr:clientData/>
  </xdr:twoCellAnchor>
  <xdr:twoCellAnchor>
    <xdr:from>
      <xdr:col>2</xdr:col>
      <xdr:colOff>57000</xdr:colOff>
      <xdr:row>101</xdr:row>
      <xdr:rowOff>37951</xdr:rowOff>
    </xdr:from>
    <xdr:to>
      <xdr:col>2</xdr:col>
      <xdr:colOff>814691</xdr:colOff>
      <xdr:row>101</xdr:row>
      <xdr:rowOff>720959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600" y="76466551"/>
          <a:ext cx="757691" cy="683008"/>
        </a:xfrm>
        <a:prstGeom prst="rect">
          <a:avLst/>
        </a:prstGeom>
      </xdr:spPr>
    </xdr:pic>
    <xdr:clientData/>
  </xdr:twoCellAnchor>
  <xdr:twoCellAnchor>
    <xdr:from>
      <xdr:col>2</xdr:col>
      <xdr:colOff>54601</xdr:colOff>
      <xdr:row>100</xdr:row>
      <xdr:rowOff>54600</xdr:rowOff>
    </xdr:from>
    <xdr:to>
      <xdr:col>2</xdr:col>
      <xdr:colOff>790567</xdr:colOff>
      <xdr:row>100</xdr:row>
      <xdr:rowOff>740325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201" y="75721200"/>
          <a:ext cx="735966" cy="685725"/>
        </a:xfrm>
        <a:prstGeom prst="rect">
          <a:avLst/>
        </a:prstGeom>
      </xdr:spPr>
    </xdr:pic>
    <xdr:clientData/>
  </xdr:twoCellAnchor>
  <xdr:twoCellAnchor>
    <xdr:from>
      <xdr:col>2</xdr:col>
      <xdr:colOff>52201</xdr:colOff>
      <xdr:row>99</xdr:row>
      <xdr:rowOff>33150</xdr:rowOff>
    </xdr:from>
    <xdr:to>
      <xdr:col>2</xdr:col>
      <xdr:colOff>788166</xdr:colOff>
      <xdr:row>99</xdr:row>
      <xdr:rowOff>705295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01" y="74937750"/>
          <a:ext cx="735965" cy="672145"/>
        </a:xfrm>
        <a:prstGeom prst="rect">
          <a:avLst/>
        </a:prstGeom>
      </xdr:spPr>
    </xdr:pic>
    <xdr:clientData/>
  </xdr:twoCellAnchor>
  <xdr:twoCellAnchor>
    <xdr:from>
      <xdr:col>2</xdr:col>
      <xdr:colOff>30751</xdr:colOff>
      <xdr:row>95</xdr:row>
      <xdr:rowOff>49800</xdr:rowOff>
    </xdr:from>
    <xdr:to>
      <xdr:col>2</xdr:col>
      <xdr:colOff>810169</xdr:colOff>
      <xdr:row>95</xdr:row>
      <xdr:rowOff>738241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2351" y="71906400"/>
          <a:ext cx="779418" cy="688441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96</xdr:row>
      <xdr:rowOff>43654</xdr:rowOff>
    </xdr:from>
    <xdr:to>
      <xdr:col>2</xdr:col>
      <xdr:colOff>800101</xdr:colOff>
      <xdr:row>96</xdr:row>
      <xdr:rowOff>724897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800" y="72662254"/>
          <a:ext cx="723901" cy="681243"/>
        </a:xfrm>
        <a:prstGeom prst="rect">
          <a:avLst/>
        </a:prstGeom>
      </xdr:spPr>
    </xdr:pic>
    <xdr:clientData/>
  </xdr:twoCellAnchor>
  <xdr:twoCellAnchor>
    <xdr:from>
      <xdr:col>2</xdr:col>
      <xdr:colOff>45001</xdr:colOff>
      <xdr:row>97</xdr:row>
      <xdr:rowOff>18705</xdr:rowOff>
    </xdr:from>
    <xdr:to>
      <xdr:col>2</xdr:col>
      <xdr:colOff>800100</xdr:colOff>
      <xdr:row>97</xdr:row>
      <xdr:rowOff>740150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6601" y="73399305"/>
          <a:ext cx="755099" cy="721445"/>
        </a:xfrm>
        <a:prstGeom prst="rect">
          <a:avLst/>
        </a:prstGeom>
      </xdr:spPr>
    </xdr:pic>
    <xdr:clientData/>
  </xdr:twoCellAnchor>
  <xdr:twoCellAnchor>
    <xdr:from>
      <xdr:col>2</xdr:col>
      <xdr:colOff>61651</xdr:colOff>
      <xdr:row>98</xdr:row>
      <xdr:rowOff>42601</xdr:rowOff>
    </xdr:from>
    <xdr:to>
      <xdr:col>2</xdr:col>
      <xdr:colOff>837253</xdr:colOff>
      <xdr:row>98</xdr:row>
      <xdr:rowOff>739189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251" y="74185201"/>
          <a:ext cx="775602" cy="696588"/>
        </a:xfrm>
        <a:prstGeom prst="rect">
          <a:avLst/>
        </a:prstGeom>
      </xdr:spPr>
    </xdr:pic>
    <xdr:clientData/>
  </xdr:twoCellAnchor>
  <xdr:twoCellAnchor>
    <xdr:from>
      <xdr:col>2</xdr:col>
      <xdr:colOff>59251</xdr:colOff>
      <xdr:row>92</xdr:row>
      <xdr:rowOff>40200</xdr:rowOff>
    </xdr:from>
    <xdr:to>
      <xdr:col>2</xdr:col>
      <xdr:colOff>826706</xdr:colOff>
      <xdr:row>92</xdr:row>
      <xdr:rowOff>744935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0851" y="69610800"/>
          <a:ext cx="767455" cy="704735"/>
        </a:xfrm>
        <a:prstGeom prst="rect">
          <a:avLst/>
        </a:prstGeom>
      </xdr:spPr>
    </xdr:pic>
    <xdr:clientData/>
  </xdr:twoCellAnchor>
  <xdr:twoCellAnchor>
    <xdr:from>
      <xdr:col>2</xdr:col>
      <xdr:colOff>37801</xdr:colOff>
      <xdr:row>91</xdr:row>
      <xdr:rowOff>37801</xdr:rowOff>
    </xdr:from>
    <xdr:to>
      <xdr:col>2</xdr:col>
      <xdr:colOff>818834</xdr:colOff>
      <xdr:row>91</xdr:row>
      <xdr:rowOff>747967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9401" y="68846401"/>
          <a:ext cx="781033" cy="710166"/>
        </a:xfrm>
        <a:prstGeom prst="rect">
          <a:avLst/>
        </a:prstGeom>
      </xdr:spPr>
    </xdr:pic>
    <xdr:clientData/>
  </xdr:twoCellAnchor>
  <xdr:twoCellAnchor>
    <xdr:from>
      <xdr:col>2</xdr:col>
      <xdr:colOff>35401</xdr:colOff>
      <xdr:row>90</xdr:row>
      <xdr:rowOff>35400</xdr:rowOff>
    </xdr:from>
    <xdr:to>
      <xdr:col>2</xdr:col>
      <xdr:colOff>819150</xdr:colOff>
      <xdr:row>90</xdr:row>
      <xdr:rowOff>748282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7001" y="68082000"/>
          <a:ext cx="783749" cy="712882"/>
        </a:xfrm>
        <a:prstGeom prst="rect">
          <a:avLst/>
        </a:prstGeom>
      </xdr:spPr>
    </xdr:pic>
    <xdr:clientData/>
  </xdr:twoCellAnchor>
  <xdr:twoCellAnchor>
    <xdr:from>
      <xdr:col>1</xdr:col>
      <xdr:colOff>47623</xdr:colOff>
      <xdr:row>108</xdr:row>
      <xdr:rowOff>404811</xdr:rowOff>
    </xdr:from>
    <xdr:to>
      <xdr:col>1</xdr:col>
      <xdr:colOff>3859853</xdr:colOff>
      <xdr:row>113</xdr:row>
      <xdr:rowOff>261938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498" y="82129311"/>
          <a:ext cx="3812230" cy="3667127"/>
        </a:xfrm>
        <a:prstGeom prst="rect">
          <a:avLst/>
        </a:prstGeom>
      </xdr:spPr>
    </xdr:pic>
    <xdr:clientData/>
  </xdr:twoCellAnchor>
  <xdr:twoCellAnchor>
    <xdr:from>
      <xdr:col>2</xdr:col>
      <xdr:colOff>78562</xdr:colOff>
      <xdr:row>108</xdr:row>
      <xdr:rowOff>54749</xdr:rowOff>
    </xdr:from>
    <xdr:to>
      <xdr:col>2</xdr:col>
      <xdr:colOff>810757</xdr:colOff>
      <xdr:row>108</xdr:row>
      <xdr:rowOff>742330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9687" y="81779249"/>
          <a:ext cx="732195" cy="687581"/>
        </a:xfrm>
        <a:prstGeom prst="rect">
          <a:avLst/>
        </a:prstGeom>
      </xdr:spPr>
    </xdr:pic>
    <xdr:clientData/>
  </xdr:twoCellAnchor>
  <xdr:twoCellAnchor>
    <xdr:from>
      <xdr:col>2</xdr:col>
      <xdr:colOff>61875</xdr:colOff>
      <xdr:row>109</xdr:row>
      <xdr:rowOff>61874</xdr:rowOff>
    </xdr:from>
    <xdr:to>
      <xdr:col>2</xdr:col>
      <xdr:colOff>790134</xdr:colOff>
      <xdr:row>109</xdr:row>
      <xdr:rowOff>742894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3000" y="82548374"/>
          <a:ext cx="728259" cy="681020"/>
        </a:xfrm>
        <a:prstGeom prst="rect">
          <a:avLst/>
        </a:prstGeom>
      </xdr:spPr>
    </xdr:pic>
    <xdr:clientData/>
  </xdr:twoCellAnchor>
  <xdr:twoCellAnchor>
    <xdr:from>
      <xdr:col>2</xdr:col>
      <xdr:colOff>69000</xdr:colOff>
      <xdr:row>110</xdr:row>
      <xdr:rowOff>21375</xdr:rowOff>
    </xdr:from>
    <xdr:to>
      <xdr:col>2</xdr:col>
      <xdr:colOff>794634</xdr:colOff>
      <xdr:row>110</xdr:row>
      <xdr:rowOff>729951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0125" y="83269875"/>
          <a:ext cx="725634" cy="708576"/>
        </a:xfrm>
        <a:prstGeom prst="rect">
          <a:avLst/>
        </a:prstGeom>
      </xdr:spPr>
    </xdr:pic>
    <xdr:clientData/>
  </xdr:twoCellAnchor>
  <xdr:twoCellAnchor>
    <xdr:from>
      <xdr:col>2</xdr:col>
      <xdr:colOff>52312</xdr:colOff>
      <xdr:row>111</xdr:row>
      <xdr:rowOff>52312</xdr:rowOff>
    </xdr:from>
    <xdr:to>
      <xdr:col>2</xdr:col>
      <xdr:colOff>812063</xdr:colOff>
      <xdr:row>111</xdr:row>
      <xdr:rowOff>730708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37" y="84062812"/>
          <a:ext cx="759751" cy="678396"/>
        </a:xfrm>
        <a:prstGeom prst="rect">
          <a:avLst/>
        </a:prstGeom>
      </xdr:spPr>
    </xdr:pic>
    <xdr:clientData/>
  </xdr:twoCellAnchor>
  <xdr:twoCellAnchor>
    <xdr:from>
      <xdr:col>2</xdr:col>
      <xdr:colOff>59438</xdr:colOff>
      <xdr:row>112</xdr:row>
      <xdr:rowOff>59437</xdr:rowOff>
    </xdr:from>
    <xdr:to>
      <xdr:col>2</xdr:col>
      <xdr:colOff>811316</xdr:colOff>
      <xdr:row>112</xdr:row>
      <xdr:rowOff>729960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0563" y="84831937"/>
          <a:ext cx="751878" cy="670523"/>
        </a:xfrm>
        <a:prstGeom prst="rect">
          <a:avLst/>
        </a:prstGeom>
      </xdr:spPr>
    </xdr:pic>
    <xdr:clientData/>
  </xdr:twoCellAnchor>
  <xdr:twoCellAnchor>
    <xdr:from>
      <xdr:col>2</xdr:col>
      <xdr:colOff>42750</xdr:colOff>
      <xdr:row>113</xdr:row>
      <xdr:rowOff>66562</xdr:rowOff>
    </xdr:from>
    <xdr:to>
      <xdr:col>2</xdr:col>
      <xdr:colOff>773633</xdr:colOff>
      <xdr:row>113</xdr:row>
      <xdr:rowOff>727900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5" y="85601062"/>
          <a:ext cx="730883" cy="661338"/>
        </a:xfrm>
        <a:prstGeom prst="rect">
          <a:avLst/>
        </a:prstGeom>
      </xdr:spPr>
    </xdr:pic>
    <xdr:clientData/>
  </xdr:twoCellAnchor>
  <xdr:twoCellAnchor>
    <xdr:from>
      <xdr:col>2</xdr:col>
      <xdr:colOff>49874</xdr:colOff>
      <xdr:row>114</xdr:row>
      <xdr:rowOff>49873</xdr:rowOff>
    </xdr:from>
    <xdr:to>
      <xdr:col>2</xdr:col>
      <xdr:colOff>809625</xdr:colOff>
      <xdr:row>114</xdr:row>
      <xdr:rowOff>715148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0999" y="86346373"/>
          <a:ext cx="759751" cy="665275"/>
        </a:xfrm>
        <a:prstGeom prst="rect">
          <a:avLst/>
        </a:prstGeom>
      </xdr:spPr>
    </xdr:pic>
    <xdr:clientData/>
  </xdr:twoCellAnchor>
  <xdr:twoCellAnchor>
    <xdr:from>
      <xdr:col>2</xdr:col>
      <xdr:colOff>57151</xdr:colOff>
      <xdr:row>122</xdr:row>
      <xdr:rowOff>42145</xdr:rowOff>
    </xdr:from>
    <xdr:to>
      <xdr:col>2</xdr:col>
      <xdr:colOff>800101</xdr:colOff>
      <xdr:row>122</xdr:row>
      <xdr:rowOff>700963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1" y="92472745"/>
          <a:ext cx="742950" cy="658818"/>
        </a:xfrm>
        <a:prstGeom prst="rect">
          <a:avLst/>
        </a:prstGeom>
      </xdr:spPr>
    </xdr:pic>
    <xdr:clientData/>
  </xdr:twoCellAnchor>
  <xdr:twoCellAnchor>
    <xdr:from>
      <xdr:col>2</xdr:col>
      <xdr:colOff>35700</xdr:colOff>
      <xdr:row>121</xdr:row>
      <xdr:rowOff>35700</xdr:rowOff>
    </xdr:from>
    <xdr:to>
      <xdr:col>2</xdr:col>
      <xdr:colOff>819367</xdr:colOff>
      <xdr:row>121</xdr:row>
      <xdr:rowOff>704787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7300" y="90180300"/>
          <a:ext cx="783667" cy="669087"/>
        </a:xfrm>
        <a:prstGeom prst="rect">
          <a:avLst/>
        </a:prstGeom>
      </xdr:spPr>
    </xdr:pic>
    <xdr:clientData/>
  </xdr:twoCellAnchor>
  <xdr:twoCellAnchor>
    <xdr:from>
      <xdr:col>2</xdr:col>
      <xdr:colOff>46000</xdr:colOff>
      <xdr:row>120</xdr:row>
      <xdr:rowOff>14250</xdr:rowOff>
    </xdr:from>
    <xdr:to>
      <xdr:col>2</xdr:col>
      <xdr:colOff>832496</xdr:colOff>
      <xdr:row>120</xdr:row>
      <xdr:rowOff>722945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5375" y="89422250"/>
          <a:ext cx="786496" cy="708695"/>
        </a:xfrm>
        <a:prstGeom prst="rect">
          <a:avLst/>
        </a:prstGeom>
      </xdr:spPr>
    </xdr:pic>
    <xdr:clientData/>
  </xdr:twoCellAnchor>
  <xdr:twoCellAnchor>
    <xdr:from>
      <xdr:col>2</xdr:col>
      <xdr:colOff>21375</xdr:colOff>
      <xdr:row>119</xdr:row>
      <xdr:rowOff>21375</xdr:rowOff>
    </xdr:from>
    <xdr:to>
      <xdr:col>2</xdr:col>
      <xdr:colOff>819188</xdr:colOff>
      <xdr:row>119</xdr:row>
      <xdr:rowOff>724412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0750" y="88667375"/>
          <a:ext cx="797813" cy="703037"/>
        </a:xfrm>
        <a:prstGeom prst="rect">
          <a:avLst/>
        </a:prstGeom>
      </xdr:spPr>
    </xdr:pic>
    <xdr:clientData/>
  </xdr:twoCellAnchor>
  <xdr:twoCellAnchor>
    <xdr:from>
      <xdr:col>2</xdr:col>
      <xdr:colOff>44375</xdr:colOff>
      <xdr:row>118</xdr:row>
      <xdr:rowOff>28500</xdr:rowOff>
    </xdr:from>
    <xdr:to>
      <xdr:col>2</xdr:col>
      <xdr:colOff>828042</xdr:colOff>
      <xdr:row>118</xdr:row>
      <xdr:rowOff>706075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3750" y="87912500"/>
          <a:ext cx="783667" cy="677575"/>
        </a:xfrm>
        <a:prstGeom prst="rect">
          <a:avLst/>
        </a:prstGeom>
      </xdr:spPr>
    </xdr:pic>
    <xdr:clientData/>
  </xdr:twoCellAnchor>
  <xdr:twoCellAnchor>
    <xdr:from>
      <xdr:col>2</xdr:col>
      <xdr:colOff>43563</xdr:colOff>
      <xdr:row>117</xdr:row>
      <xdr:rowOff>79384</xdr:rowOff>
    </xdr:from>
    <xdr:to>
      <xdr:col>2</xdr:col>
      <xdr:colOff>825500</xdr:colOff>
      <xdr:row>117</xdr:row>
      <xdr:rowOff>749021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5163" y="88699984"/>
          <a:ext cx="781937" cy="669637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115</xdr:row>
      <xdr:rowOff>247092</xdr:rowOff>
    </xdr:from>
    <xdr:to>
      <xdr:col>1</xdr:col>
      <xdr:colOff>3858621</xdr:colOff>
      <xdr:row>119</xdr:row>
      <xdr:rowOff>647699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4450" y="87343692"/>
          <a:ext cx="3820521" cy="3448607"/>
        </a:xfrm>
        <a:prstGeom prst="rect">
          <a:avLst/>
        </a:prstGeom>
      </xdr:spPr>
    </xdr:pic>
    <xdr:clientData/>
  </xdr:twoCellAnchor>
  <xdr:twoCellAnchor>
    <xdr:from>
      <xdr:col>2</xdr:col>
      <xdr:colOff>54751</xdr:colOff>
      <xdr:row>116</xdr:row>
      <xdr:rowOff>50056</xdr:rowOff>
    </xdr:from>
    <xdr:to>
      <xdr:col>2</xdr:col>
      <xdr:colOff>802501</xdr:colOff>
      <xdr:row>116</xdr:row>
      <xdr:rowOff>749437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51" y="87908656"/>
          <a:ext cx="747750" cy="699381"/>
        </a:xfrm>
        <a:prstGeom prst="rect">
          <a:avLst/>
        </a:prstGeom>
      </xdr:spPr>
    </xdr:pic>
    <xdr:clientData/>
  </xdr:twoCellAnchor>
  <xdr:twoCellAnchor>
    <xdr:from>
      <xdr:col>2</xdr:col>
      <xdr:colOff>52351</xdr:colOff>
      <xdr:row>115</xdr:row>
      <xdr:rowOff>57393</xdr:rowOff>
    </xdr:from>
    <xdr:to>
      <xdr:col>2</xdr:col>
      <xdr:colOff>800101</xdr:colOff>
      <xdr:row>115</xdr:row>
      <xdr:rowOff>728015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951" y="87153993"/>
          <a:ext cx="747750" cy="670622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123</xdr:row>
      <xdr:rowOff>114301</xdr:rowOff>
    </xdr:from>
    <xdr:to>
      <xdr:col>1</xdr:col>
      <xdr:colOff>3883703</xdr:colOff>
      <xdr:row>127</xdr:row>
      <xdr:rowOff>304800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5400" y="93306901"/>
          <a:ext cx="3864653" cy="3238499"/>
        </a:xfrm>
        <a:prstGeom prst="rect">
          <a:avLst/>
        </a:prstGeom>
      </xdr:spPr>
    </xdr:pic>
    <xdr:clientData/>
  </xdr:twoCellAnchor>
  <xdr:twoCellAnchor>
    <xdr:from>
      <xdr:col>2</xdr:col>
      <xdr:colOff>35701</xdr:colOff>
      <xdr:row>123</xdr:row>
      <xdr:rowOff>35701</xdr:rowOff>
    </xdr:from>
    <xdr:to>
      <xdr:col>2</xdr:col>
      <xdr:colOff>787827</xdr:colOff>
      <xdr:row>123</xdr:row>
      <xdr:rowOff>719695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7301" y="93228301"/>
          <a:ext cx="752126" cy="683994"/>
        </a:xfrm>
        <a:prstGeom prst="rect">
          <a:avLst/>
        </a:prstGeom>
      </xdr:spPr>
    </xdr:pic>
    <xdr:clientData/>
  </xdr:twoCellAnchor>
  <xdr:twoCellAnchor>
    <xdr:from>
      <xdr:col>2</xdr:col>
      <xdr:colOff>52350</xdr:colOff>
      <xdr:row>124</xdr:row>
      <xdr:rowOff>33301</xdr:rowOff>
    </xdr:from>
    <xdr:to>
      <xdr:col>2</xdr:col>
      <xdr:colOff>781767</xdr:colOff>
      <xdr:row>124</xdr:row>
      <xdr:rowOff>730655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950" y="93987901"/>
          <a:ext cx="729417" cy="697354"/>
        </a:xfrm>
        <a:prstGeom prst="rect">
          <a:avLst/>
        </a:prstGeom>
      </xdr:spPr>
    </xdr:pic>
    <xdr:clientData/>
  </xdr:twoCellAnchor>
  <xdr:twoCellAnchor>
    <xdr:from>
      <xdr:col>2</xdr:col>
      <xdr:colOff>49950</xdr:colOff>
      <xdr:row>125</xdr:row>
      <xdr:rowOff>30901</xdr:rowOff>
    </xdr:from>
    <xdr:to>
      <xdr:col>2</xdr:col>
      <xdr:colOff>808756</xdr:colOff>
      <xdr:row>125</xdr:row>
      <xdr:rowOff>742950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1550" y="94747501"/>
          <a:ext cx="758806" cy="712049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129</xdr:row>
      <xdr:rowOff>285750</xdr:rowOff>
    </xdr:from>
    <xdr:to>
      <xdr:col>1</xdr:col>
      <xdr:colOff>3805455</xdr:colOff>
      <xdr:row>133</xdr:row>
      <xdr:rowOff>555625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98075750"/>
          <a:ext cx="3694330" cy="3317875"/>
        </a:xfrm>
        <a:prstGeom prst="rect">
          <a:avLst/>
        </a:prstGeom>
      </xdr:spPr>
    </xdr:pic>
    <xdr:clientData/>
  </xdr:twoCellAnchor>
  <xdr:twoCellAnchor>
    <xdr:from>
      <xdr:col>2</xdr:col>
      <xdr:colOff>70624</xdr:colOff>
      <xdr:row>129</xdr:row>
      <xdr:rowOff>54751</xdr:rowOff>
    </xdr:from>
    <xdr:to>
      <xdr:col>2</xdr:col>
      <xdr:colOff>812309</xdr:colOff>
      <xdr:row>129</xdr:row>
      <xdr:rowOff>682625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999" y="97844751"/>
          <a:ext cx="741685" cy="627874"/>
        </a:xfrm>
        <a:prstGeom prst="rect">
          <a:avLst/>
        </a:prstGeom>
      </xdr:spPr>
    </xdr:pic>
    <xdr:clientData/>
  </xdr:twoCellAnchor>
  <xdr:twoCellAnchor>
    <xdr:from>
      <xdr:col>2</xdr:col>
      <xdr:colOff>52753</xdr:colOff>
      <xdr:row>130</xdr:row>
      <xdr:rowOff>111125</xdr:rowOff>
    </xdr:from>
    <xdr:to>
      <xdr:col>2</xdr:col>
      <xdr:colOff>831287</xdr:colOff>
      <xdr:row>130</xdr:row>
      <xdr:rowOff>737394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2128" y="98663125"/>
          <a:ext cx="778534" cy="626269"/>
        </a:xfrm>
        <a:prstGeom prst="rect">
          <a:avLst/>
        </a:prstGeom>
      </xdr:spPr>
    </xdr:pic>
    <xdr:clientData/>
  </xdr:twoCellAnchor>
  <xdr:twoCellAnchor>
    <xdr:from>
      <xdr:col>2</xdr:col>
      <xdr:colOff>47012</xdr:colOff>
      <xdr:row>131</xdr:row>
      <xdr:rowOff>95250</xdr:rowOff>
    </xdr:from>
    <xdr:to>
      <xdr:col>2</xdr:col>
      <xdr:colOff>786416</xdr:colOff>
      <xdr:row>131</xdr:row>
      <xdr:rowOff>714375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6387" y="99409250"/>
          <a:ext cx="739404" cy="619125"/>
        </a:xfrm>
        <a:prstGeom prst="rect">
          <a:avLst/>
        </a:prstGeom>
      </xdr:spPr>
    </xdr:pic>
    <xdr:clientData/>
  </xdr:twoCellAnchor>
  <xdr:twoCellAnchor>
    <xdr:from>
      <xdr:col>1</xdr:col>
      <xdr:colOff>55563</xdr:colOff>
      <xdr:row>135</xdr:row>
      <xdr:rowOff>420688</xdr:rowOff>
    </xdr:from>
    <xdr:to>
      <xdr:col>1</xdr:col>
      <xdr:colOff>3794125</xdr:colOff>
      <xdr:row>139</xdr:row>
      <xdr:rowOff>620947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563" y="102782688"/>
          <a:ext cx="3738562" cy="3248259"/>
        </a:xfrm>
        <a:prstGeom prst="rect">
          <a:avLst/>
        </a:prstGeom>
      </xdr:spPr>
    </xdr:pic>
    <xdr:clientData/>
  </xdr:twoCellAnchor>
  <xdr:twoCellAnchor>
    <xdr:from>
      <xdr:col>2</xdr:col>
      <xdr:colOff>46815</xdr:colOff>
      <xdr:row>135</xdr:row>
      <xdr:rowOff>62688</xdr:rowOff>
    </xdr:from>
    <xdr:to>
      <xdr:col>2</xdr:col>
      <xdr:colOff>797385</xdr:colOff>
      <xdr:row>135</xdr:row>
      <xdr:rowOff>716589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6190" y="102424688"/>
          <a:ext cx="750570" cy="653901"/>
        </a:xfrm>
        <a:prstGeom prst="rect">
          <a:avLst/>
        </a:prstGeom>
      </xdr:spPr>
    </xdr:pic>
    <xdr:clientData/>
  </xdr:twoCellAnchor>
  <xdr:twoCellAnchor>
    <xdr:from>
      <xdr:col>2</xdr:col>
      <xdr:colOff>53938</xdr:colOff>
      <xdr:row>136</xdr:row>
      <xdr:rowOff>85689</xdr:rowOff>
    </xdr:from>
    <xdr:to>
      <xdr:col>2</xdr:col>
      <xdr:colOff>785632</xdr:colOff>
      <xdr:row>136</xdr:row>
      <xdr:rowOff>743635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3313" y="103209689"/>
          <a:ext cx="731694" cy="657946"/>
        </a:xfrm>
        <a:prstGeom prst="rect">
          <a:avLst/>
        </a:prstGeom>
      </xdr:spPr>
    </xdr:pic>
    <xdr:clientData/>
  </xdr:twoCellAnchor>
  <xdr:twoCellAnchor>
    <xdr:from>
      <xdr:col>2</xdr:col>
      <xdr:colOff>92814</xdr:colOff>
      <xdr:row>137</xdr:row>
      <xdr:rowOff>92813</xdr:rowOff>
    </xdr:from>
    <xdr:to>
      <xdr:col>2</xdr:col>
      <xdr:colOff>786758</xdr:colOff>
      <xdr:row>137</xdr:row>
      <xdr:rowOff>722446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2189" y="103978813"/>
          <a:ext cx="693944" cy="629633"/>
        </a:xfrm>
        <a:prstGeom prst="rect">
          <a:avLst/>
        </a:prstGeom>
      </xdr:spPr>
    </xdr:pic>
    <xdr:clientData/>
  </xdr:twoCellAnchor>
  <xdr:twoCellAnchor>
    <xdr:from>
      <xdr:col>2</xdr:col>
      <xdr:colOff>52314</xdr:colOff>
      <xdr:row>138</xdr:row>
      <xdr:rowOff>52314</xdr:rowOff>
    </xdr:from>
    <xdr:to>
      <xdr:col>2</xdr:col>
      <xdr:colOff>809625</xdr:colOff>
      <xdr:row>138</xdr:row>
      <xdr:rowOff>687340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1689" y="104700314"/>
          <a:ext cx="757311" cy="635026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141</xdr:row>
      <xdr:rowOff>127000</xdr:rowOff>
    </xdr:from>
    <xdr:to>
      <xdr:col>1</xdr:col>
      <xdr:colOff>3857360</xdr:colOff>
      <xdr:row>145</xdr:row>
      <xdr:rowOff>682625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7626" y="107061000"/>
          <a:ext cx="3809734" cy="3603625"/>
        </a:xfrm>
        <a:prstGeom prst="rect">
          <a:avLst/>
        </a:prstGeom>
      </xdr:spPr>
    </xdr:pic>
    <xdr:clientData/>
  </xdr:twoCellAnchor>
  <xdr:twoCellAnchor>
    <xdr:from>
      <xdr:col>2</xdr:col>
      <xdr:colOff>54750</xdr:colOff>
      <xdr:row>141</xdr:row>
      <xdr:rowOff>38875</xdr:rowOff>
    </xdr:from>
    <xdr:to>
      <xdr:col>2</xdr:col>
      <xdr:colOff>777875</xdr:colOff>
      <xdr:row>141</xdr:row>
      <xdr:rowOff>753182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125" y="106972875"/>
          <a:ext cx="723125" cy="714307"/>
        </a:xfrm>
        <a:prstGeom prst="rect">
          <a:avLst/>
        </a:prstGeom>
      </xdr:spPr>
    </xdr:pic>
    <xdr:clientData/>
  </xdr:twoCellAnchor>
  <xdr:twoCellAnchor>
    <xdr:from>
      <xdr:col>2</xdr:col>
      <xdr:colOff>61875</xdr:colOff>
      <xdr:row>142</xdr:row>
      <xdr:rowOff>29793</xdr:rowOff>
    </xdr:from>
    <xdr:to>
      <xdr:col>2</xdr:col>
      <xdr:colOff>793750</xdr:colOff>
      <xdr:row>142</xdr:row>
      <xdr:rowOff>746420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1250" y="107725793"/>
          <a:ext cx="731875" cy="716627"/>
        </a:xfrm>
        <a:prstGeom prst="rect">
          <a:avLst/>
        </a:prstGeom>
      </xdr:spPr>
    </xdr:pic>
    <xdr:clientData/>
  </xdr:twoCellAnchor>
  <xdr:twoCellAnchor>
    <xdr:from>
      <xdr:col>2</xdr:col>
      <xdr:colOff>31751</xdr:colOff>
      <xdr:row>147</xdr:row>
      <xdr:rowOff>37285</xdr:rowOff>
    </xdr:from>
    <xdr:to>
      <xdr:col>2</xdr:col>
      <xdr:colOff>790319</xdr:colOff>
      <xdr:row>147</xdr:row>
      <xdr:rowOff>726453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6" y="111543285"/>
          <a:ext cx="758568" cy="689168"/>
        </a:xfrm>
        <a:prstGeom prst="rect">
          <a:avLst/>
        </a:prstGeom>
      </xdr:spPr>
    </xdr:pic>
    <xdr:clientData/>
  </xdr:twoCellAnchor>
  <xdr:twoCellAnchor>
    <xdr:from>
      <xdr:col>2</xdr:col>
      <xdr:colOff>38875</xdr:colOff>
      <xdr:row>148</xdr:row>
      <xdr:rowOff>29608</xdr:rowOff>
    </xdr:from>
    <xdr:to>
      <xdr:col>2</xdr:col>
      <xdr:colOff>809625</xdr:colOff>
      <xdr:row>148</xdr:row>
      <xdr:rowOff>724047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8250" y="112297608"/>
          <a:ext cx="770750" cy="694439"/>
        </a:xfrm>
        <a:prstGeom prst="rect">
          <a:avLst/>
        </a:prstGeom>
      </xdr:spPr>
    </xdr:pic>
    <xdr:clientData/>
  </xdr:twoCellAnchor>
  <xdr:twoCellAnchor>
    <xdr:from>
      <xdr:col>1</xdr:col>
      <xdr:colOff>46000</xdr:colOff>
      <xdr:row>147</xdr:row>
      <xdr:rowOff>285749</xdr:rowOff>
    </xdr:from>
    <xdr:to>
      <xdr:col>1</xdr:col>
      <xdr:colOff>3848049</xdr:colOff>
      <xdr:row>152</xdr:row>
      <xdr:rowOff>111124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000" y="111791749"/>
          <a:ext cx="3802049" cy="3635375"/>
        </a:xfrm>
        <a:prstGeom prst="rect">
          <a:avLst/>
        </a:prstGeom>
      </xdr:spPr>
    </xdr:pic>
    <xdr:clientData/>
  </xdr:twoCellAnchor>
  <xdr:twoCellAnchor>
    <xdr:from>
      <xdr:col>2</xdr:col>
      <xdr:colOff>31750</xdr:colOff>
      <xdr:row>153</xdr:row>
      <xdr:rowOff>28793</xdr:rowOff>
    </xdr:from>
    <xdr:to>
      <xdr:col>2</xdr:col>
      <xdr:colOff>799254</xdr:colOff>
      <xdr:row>153</xdr:row>
      <xdr:rowOff>712602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116106793"/>
          <a:ext cx="767504" cy="683809"/>
        </a:xfrm>
        <a:prstGeom prst="rect">
          <a:avLst/>
        </a:prstGeom>
      </xdr:spPr>
    </xdr:pic>
    <xdr:clientData/>
  </xdr:twoCellAnchor>
  <xdr:twoCellAnchor>
    <xdr:from>
      <xdr:col>2</xdr:col>
      <xdr:colOff>54750</xdr:colOff>
      <xdr:row>154</xdr:row>
      <xdr:rowOff>35335</xdr:rowOff>
    </xdr:from>
    <xdr:to>
      <xdr:col>2</xdr:col>
      <xdr:colOff>811569</xdr:colOff>
      <xdr:row>154</xdr:row>
      <xdr:rowOff>739177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125" y="116875335"/>
          <a:ext cx="756819" cy="703842"/>
        </a:xfrm>
        <a:prstGeom prst="rect">
          <a:avLst/>
        </a:prstGeom>
      </xdr:spPr>
    </xdr:pic>
    <xdr:clientData/>
  </xdr:twoCellAnchor>
  <xdr:twoCellAnchor>
    <xdr:from>
      <xdr:col>1</xdr:col>
      <xdr:colOff>61874</xdr:colOff>
      <xdr:row>153</xdr:row>
      <xdr:rowOff>138691</xdr:rowOff>
    </xdr:from>
    <xdr:to>
      <xdr:col>1</xdr:col>
      <xdr:colOff>3848211</xdr:colOff>
      <xdr:row>157</xdr:row>
      <xdr:rowOff>619125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874" y="116216691"/>
          <a:ext cx="3786337" cy="3528434"/>
        </a:xfrm>
        <a:prstGeom prst="rect">
          <a:avLst/>
        </a:prstGeom>
      </xdr:spPr>
    </xdr:pic>
    <xdr:clientData/>
  </xdr:twoCellAnchor>
  <xdr:twoCellAnchor>
    <xdr:from>
      <xdr:col>2</xdr:col>
      <xdr:colOff>53126</xdr:colOff>
      <xdr:row>155</xdr:row>
      <xdr:rowOff>31750</xdr:rowOff>
    </xdr:from>
    <xdr:to>
      <xdr:col>2</xdr:col>
      <xdr:colOff>816623</xdr:colOff>
      <xdr:row>155</xdr:row>
      <xdr:rowOff>730250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2501" y="117633750"/>
          <a:ext cx="763497" cy="698500"/>
        </a:xfrm>
        <a:prstGeom prst="rect">
          <a:avLst/>
        </a:prstGeom>
      </xdr:spPr>
    </xdr:pic>
    <xdr:clientData/>
  </xdr:twoCellAnchor>
  <xdr:twoCellAnchor>
    <xdr:from>
      <xdr:col>2</xdr:col>
      <xdr:colOff>31750</xdr:colOff>
      <xdr:row>159</xdr:row>
      <xdr:rowOff>37685</xdr:rowOff>
    </xdr:from>
    <xdr:to>
      <xdr:col>2</xdr:col>
      <xdr:colOff>764897</xdr:colOff>
      <xdr:row>159</xdr:row>
      <xdr:rowOff>724135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120687685"/>
          <a:ext cx="733147" cy="686450"/>
        </a:xfrm>
        <a:prstGeom prst="rect">
          <a:avLst/>
        </a:prstGeom>
      </xdr:spPr>
    </xdr:pic>
    <xdr:clientData/>
  </xdr:twoCellAnchor>
  <xdr:twoCellAnchor>
    <xdr:from>
      <xdr:col>2</xdr:col>
      <xdr:colOff>54750</xdr:colOff>
      <xdr:row>160</xdr:row>
      <xdr:rowOff>69241</xdr:rowOff>
    </xdr:from>
    <xdr:to>
      <xdr:col>2</xdr:col>
      <xdr:colOff>799360</xdr:colOff>
      <xdr:row>160</xdr:row>
      <xdr:rowOff>709844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125" y="121481241"/>
          <a:ext cx="744610" cy="640603"/>
        </a:xfrm>
        <a:prstGeom prst="rect">
          <a:avLst/>
        </a:prstGeom>
      </xdr:spPr>
    </xdr:pic>
    <xdr:clientData/>
  </xdr:twoCellAnchor>
  <xdr:twoCellAnchor>
    <xdr:from>
      <xdr:col>2</xdr:col>
      <xdr:colOff>61875</xdr:colOff>
      <xdr:row>161</xdr:row>
      <xdr:rowOff>41625</xdr:rowOff>
    </xdr:from>
    <xdr:to>
      <xdr:col>2</xdr:col>
      <xdr:colOff>793750</xdr:colOff>
      <xdr:row>161</xdr:row>
      <xdr:rowOff>707700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1250" y="122215625"/>
          <a:ext cx="731875" cy="666075"/>
        </a:xfrm>
        <a:prstGeom prst="rect">
          <a:avLst/>
        </a:prstGeom>
      </xdr:spPr>
    </xdr:pic>
    <xdr:clientData/>
  </xdr:twoCellAnchor>
  <xdr:twoCellAnchor>
    <xdr:from>
      <xdr:col>1</xdr:col>
      <xdr:colOff>70625</xdr:colOff>
      <xdr:row>159</xdr:row>
      <xdr:rowOff>275616</xdr:rowOff>
    </xdr:from>
    <xdr:to>
      <xdr:col>1</xdr:col>
      <xdr:colOff>3846701</xdr:colOff>
      <xdr:row>163</xdr:row>
      <xdr:rowOff>476250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0625" y="120925616"/>
          <a:ext cx="3776076" cy="3248634"/>
        </a:xfrm>
        <a:prstGeom prst="rect">
          <a:avLst/>
        </a:prstGeom>
      </xdr:spPr>
    </xdr:pic>
    <xdr:clientData/>
  </xdr:twoCellAnchor>
  <xdr:twoCellAnchor>
    <xdr:from>
      <xdr:col>1</xdr:col>
      <xdr:colOff>47623</xdr:colOff>
      <xdr:row>165</xdr:row>
      <xdr:rowOff>500062</xdr:rowOff>
    </xdr:from>
    <xdr:to>
      <xdr:col>1</xdr:col>
      <xdr:colOff>3857624</xdr:colOff>
      <xdr:row>170</xdr:row>
      <xdr:rowOff>438611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498" y="125658562"/>
          <a:ext cx="3810001" cy="3748549"/>
        </a:xfrm>
        <a:prstGeom prst="rect">
          <a:avLst/>
        </a:prstGeom>
      </xdr:spPr>
    </xdr:pic>
    <xdr:clientData/>
  </xdr:twoCellAnchor>
  <xdr:twoCellAnchor>
    <xdr:from>
      <xdr:col>2</xdr:col>
      <xdr:colOff>78562</xdr:colOff>
      <xdr:row>167</xdr:row>
      <xdr:rowOff>30938</xdr:rowOff>
    </xdr:from>
    <xdr:to>
      <xdr:col>2</xdr:col>
      <xdr:colOff>801686</xdr:colOff>
      <xdr:row>167</xdr:row>
      <xdr:rowOff>741442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9687" y="126713438"/>
          <a:ext cx="723124" cy="710504"/>
        </a:xfrm>
        <a:prstGeom prst="rect">
          <a:avLst/>
        </a:prstGeom>
      </xdr:spPr>
    </xdr:pic>
    <xdr:clientData/>
  </xdr:twoCellAnchor>
  <xdr:twoCellAnchor>
    <xdr:from>
      <xdr:col>2</xdr:col>
      <xdr:colOff>61875</xdr:colOff>
      <xdr:row>165</xdr:row>
      <xdr:rowOff>38063</xdr:rowOff>
    </xdr:from>
    <xdr:to>
      <xdr:col>2</xdr:col>
      <xdr:colOff>791309</xdr:colOff>
      <xdr:row>165</xdr:row>
      <xdr:rowOff>761187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3000" y="125196563"/>
          <a:ext cx="729434" cy="723124"/>
        </a:xfrm>
        <a:prstGeom prst="rect">
          <a:avLst/>
        </a:prstGeom>
      </xdr:spPr>
    </xdr:pic>
    <xdr:clientData/>
  </xdr:twoCellAnchor>
  <xdr:twoCellAnchor>
    <xdr:from>
      <xdr:col>2</xdr:col>
      <xdr:colOff>92812</xdr:colOff>
      <xdr:row>166</xdr:row>
      <xdr:rowOff>45187</xdr:rowOff>
    </xdr:from>
    <xdr:to>
      <xdr:col>2</xdr:col>
      <xdr:colOff>809626</xdr:colOff>
      <xdr:row>166</xdr:row>
      <xdr:rowOff>744334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3937" y="125965687"/>
          <a:ext cx="716814" cy="699147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171</xdr:row>
      <xdr:rowOff>309563</xdr:rowOff>
    </xdr:from>
    <xdr:to>
      <xdr:col>1</xdr:col>
      <xdr:colOff>3786187</xdr:colOff>
      <xdr:row>175</xdr:row>
      <xdr:rowOff>512648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30040063"/>
          <a:ext cx="3690937" cy="3251085"/>
        </a:xfrm>
        <a:prstGeom prst="rect">
          <a:avLst/>
        </a:prstGeom>
      </xdr:spPr>
    </xdr:pic>
    <xdr:clientData/>
  </xdr:twoCellAnchor>
  <xdr:twoCellAnchor>
    <xdr:from>
      <xdr:col>2</xdr:col>
      <xdr:colOff>78564</xdr:colOff>
      <xdr:row>171</xdr:row>
      <xdr:rowOff>54750</xdr:rowOff>
    </xdr:from>
    <xdr:to>
      <xdr:col>2</xdr:col>
      <xdr:colOff>762002</xdr:colOff>
      <xdr:row>171</xdr:row>
      <xdr:rowOff>745446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9689" y="129785250"/>
          <a:ext cx="683438" cy="690696"/>
        </a:xfrm>
        <a:prstGeom prst="rect">
          <a:avLst/>
        </a:prstGeom>
      </xdr:spPr>
    </xdr:pic>
    <xdr:clientData/>
  </xdr:twoCellAnchor>
  <xdr:twoCellAnchor>
    <xdr:from>
      <xdr:col>1</xdr:col>
      <xdr:colOff>71438</xdr:colOff>
      <xdr:row>177</xdr:row>
      <xdr:rowOff>166688</xdr:rowOff>
    </xdr:from>
    <xdr:to>
      <xdr:col>1</xdr:col>
      <xdr:colOff>3857883</xdr:colOff>
      <xdr:row>182</xdr:row>
      <xdr:rowOff>0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313" y="134469188"/>
          <a:ext cx="3786445" cy="3643312"/>
        </a:xfrm>
        <a:prstGeom prst="rect">
          <a:avLst/>
        </a:prstGeom>
      </xdr:spPr>
    </xdr:pic>
    <xdr:clientData/>
  </xdr:twoCellAnchor>
  <xdr:twoCellAnchor>
    <xdr:from>
      <xdr:col>2</xdr:col>
      <xdr:colOff>54750</xdr:colOff>
      <xdr:row>177</xdr:row>
      <xdr:rowOff>54750</xdr:rowOff>
    </xdr:from>
    <xdr:to>
      <xdr:col>2</xdr:col>
      <xdr:colOff>745839</xdr:colOff>
      <xdr:row>177</xdr:row>
      <xdr:rowOff>742189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5875" y="134357250"/>
          <a:ext cx="691089" cy="687439"/>
        </a:xfrm>
        <a:prstGeom prst="rect">
          <a:avLst/>
        </a:prstGeom>
      </xdr:spPr>
    </xdr:pic>
    <xdr:clientData/>
  </xdr:twoCellAnchor>
  <xdr:twoCellAnchor>
    <xdr:from>
      <xdr:col>2</xdr:col>
      <xdr:colOff>61875</xdr:colOff>
      <xdr:row>179</xdr:row>
      <xdr:rowOff>38063</xdr:rowOff>
    </xdr:from>
    <xdr:to>
      <xdr:col>2</xdr:col>
      <xdr:colOff>755397</xdr:colOff>
      <xdr:row>179</xdr:row>
      <xdr:rowOff>703601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3000" y="135864563"/>
          <a:ext cx="693522" cy="665538"/>
        </a:xfrm>
        <a:prstGeom prst="rect">
          <a:avLst/>
        </a:prstGeom>
      </xdr:spPr>
    </xdr:pic>
    <xdr:clientData/>
  </xdr:twoCellAnchor>
  <xdr:twoCellAnchor>
    <xdr:from>
      <xdr:col>2</xdr:col>
      <xdr:colOff>69000</xdr:colOff>
      <xdr:row>178</xdr:row>
      <xdr:rowOff>45188</xdr:rowOff>
    </xdr:from>
    <xdr:to>
      <xdr:col>2</xdr:col>
      <xdr:colOff>774689</xdr:colOff>
      <xdr:row>178</xdr:row>
      <xdr:rowOff>714376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0125" y="135109688"/>
          <a:ext cx="705689" cy="669188"/>
        </a:xfrm>
        <a:prstGeom prst="rect">
          <a:avLst/>
        </a:prstGeom>
      </xdr:spPr>
    </xdr:pic>
    <xdr:clientData/>
  </xdr:twoCellAnchor>
  <xdr:twoCellAnchor>
    <xdr:from>
      <xdr:col>2</xdr:col>
      <xdr:colOff>61233</xdr:colOff>
      <xdr:row>183</xdr:row>
      <xdr:rowOff>20411</xdr:rowOff>
    </xdr:from>
    <xdr:to>
      <xdr:col>2</xdr:col>
      <xdr:colOff>775607</xdr:colOff>
      <xdr:row>183</xdr:row>
      <xdr:rowOff>716182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1947" y="138922125"/>
          <a:ext cx="714374" cy="695771"/>
        </a:xfrm>
        <a:prstGeom prst="rect">
          <a:avLst/>
        </a:prstGeom>
      </xdr:spPr>
    </xdr:pic>
    <xdr:clientData/>
  </xdr:twoCellAnchor>
  <xdr:twoCellAnchor>
    <xdr:from>
      <xdr:col>2</xdr:col>
      <xdr:colOff>54750</xdr:colOff>
      <xdr:row>184</xdr:row>
      <xdr:rowOff>54751</xdr:rowOff>
    </xdr:from>
    <xdr:to>
      <xdr:col>2</xdr:col>
      <xdr:colOff>785813</xdr:colOff>
      <xdr:row>184</xdr:row>
      <xdr:rowOff>714375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5875" y="139691251"/>
          <a:ext cx="731063" cy="659624"/>
        </a:xfrm>
        <a:prstGeom prst="rect">
          <a:avLst/>
        </a:prstGeom>
      </xdr:spPr>
    </xdr:pic>
    <xdr:clientData/>
  </xdr:twoCellAnchor>
  <xdr:twoCellAnchor>
    <xdr:from>
      <xdr:col>2</xdr:col>
      <xdr:colOff>38063</xdr:colOff>
      <xdr:row>185</xdr:row>
      <xdr:rowOff>38062</xdr:rowOff>
    </xdr:from>
    <xdr:to>
      <xdr:col>2</xdr:col>
      <xdr:colOff>762000</xdr:colOff>
      <xdr:row>185</xdr:row>
      <xdr:rowOff>714375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188" y="140436562"/>
          <a:ext cx="723937" cy="676313"/>
        </a:xfrm>
        <a:prstGeom prst="rect">
          <a:avLst/>
        </a:prstGeom>
      </xdr:spPr>
    </xdr:pic>
    <xdr:clientData/>
  </xdr:twoCellAnchor>
  <xdr:twoCellAnchor>
    <xdr:from>
      <xdr:col>1</xdr:col>
      <xdr:colOff>69000</xdr:colOff>
      <xdr:row>183</xdr:row>
      <xdr:rowOff>164250</xdr:rowOff>
    </xdr:from>
    <xdr:to>
      <xdr:col>1</xdr:col>
      <xdr:colOff>3892396</xdr:colOff>
      <xdr:row>188</xdr:row>
      <xdr:rowOff>190499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875" y="139038750"/>
          <a:ext cx="3823396" cy="3836249"/>
        </a:xfrm>
        <a:prstGeom prst="rect">
          <a:avLst/>
        </a:prstGeom>
      </xdr:spPr>
    </xdr:pic>
    <xdr:clientData/>
  </xdr:twoCellAnchor>
  <xdr:twoCellAnchor>
    <xdr:from>
      <xdr:col>1</xdr:col>
      <xdr:colOff>31751</xdr:colOff>
      <xdr:row>189</xdr:row>
      <xdr:rowOff>206375</xdr:rowOff>
    </xdr:from>
    <xdr:to>
      <xdr:col>1</xdr:col>
      <xdr:colOff>3857625</xdr:colOff>
      <xdr:row>194</xdr:row>
      <xdr:rowOff>77486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1" y="143716375"/>
          <a:ext cx="3825874" cy="3681111"/>
        </a:xfrm>
        <a:prstGeom prst="rect">
          <a:avLst/>
        </a:prstGeom>
      </xdr:spPr>
    </xdr:pic>
    <xdr:clientData/>
  </xdr:twoCellAnchor>
  <xdr:twoCellAnchor>
    <xdr:from>
      <xdr:col>2</xdr:col>
      <xdr:colOff>54751</xdr:colOff>
      <xdr:row>189</xdr:row>
      <xdr:rowOff>38875</xdr:rowOff>
    </xdr:from>
    <xdr:to>
      <xdr:col>2</xdr:col>
      <xdr:colOff>813917</xdr:colOff>
      <xdr:row>189</xdr:row>
      <xdr:rowOff>745321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126" y="143548875"/>
          <a:ext cx="759166" cy="706446"/>
        </a:xfrm>
        <a:prstGeom prst="rect">
          <a:avLst/>
        </a:prstGeom>
      </xdr:spPr>
    </xdr:pic>
    <xdr:clientData/>
  </xdr:twoCellAnchor>
  <xdr:twoCellAnchor>
    <xdr:from>
      <xdr:col>2</xdr:col>
      <xdr:colOff>30126</xdr:colOff>
      <xdr:row>190</xdr:row>
      <xdr:rowOff>30126</xdr:rowOff>
    </xdr:from>
    <xdr:to>
      <xdr:col>2</xdr:col>
      <xdr:colOff>789292</xdr:colOff>
      <xdr:row>190</xdr:row>
      <xdr:rowOff>733936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9501" y="144302126"/>
          <a:ext cx="759166" cy="703810"/>
        </a:xfrm>
        <a:prstGeom prst="rect">
          <a:avLst/>
        </a:prstGeom>
      </xdr:spPr>
    </xdr:pic>
    <xdr:clientData/>
  </xdr:twoCellAnchor>
  <xdr:twoCellAnchor>
    <xdr:from>
      <xdr:col>2</xdr:col>
      <xdr:colOff>37250</xdr:colOff>
      <xdr:row>191</xdr:row>
      <xdr:rowOff>37250</xdr:rowOff>
    </xdr:from>
    <xdr:to>
      <xdr:col>2</xdr:col>
      <xdr:colOff>801688</xdr:colOff>
      <xdr:row>191</xdr:row>
      <xdr:rowOff>746332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6625" y="145071250"/>
          <a:ext cx="764438" cy="709082"/>
        </a:xfrm>
        <a:prstGeom prst="rect">
          <a:avLst/>
        </a:prstGeom>
      </xdr:spPr>
    </xdr:pic>
    <xdr:clientData/>
  </xdr:twoCellAnchor>
  <xdr:twoCellAnchor>
    <xdr:from>
      <xdr:col>2</xdr:col>
      <xdr:colOff>55562</xdr:colOff>
      <xdr:row>195</xdr:row>
      <xdr:rowOff>23813</xdr:rowOff>
    </xdr:from>
    <xdr:to>
      <xdr:col>2</xdr:col>
      <xdr:colOff>777875</xdr:colOff>
      <xdr:row>195</xdr:row>
      <xdr:rowOff>743127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937" y="148105813"/>
          <a:ext cx="722313" cy="719314"/>
        </a:xfrm>
        <a:prstGeom prst="rect">
          <a:avLst/>
        </a:prstGeom>
      </xdr:spPr>
    </xdr:pic>
    <xdr:clientData/>
  </xdr:twoCellAnchor>
  <xdr:twoCellAnchor>
    <xdr:from>
      <xdr:col>2</xdr:col>
      <xdr:colOff>46814</xdr:colOff>
      <xdr:row>196</xdr:row>
      <xdr:rowOff>46813</xdr:rowOff>
    </xdr:from>
    <xdr:to>
      <xdr:col>2</xdr:col>
      <xdr:colOff>777876</xdr:colOff>
      <xdr:row>196</xdr:row>
      <xdr:rowOff>759647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6189" y="148890813"/>
          <a:ext cx="731062" cy="712834"/>
        </a:xfrm>
        <a:prstGeom prst="rect">
          <a:avLst/>
        </a:prstGeom>
      </xdr:spPr>
    </xdr:pic>
    <xdr:clientData/>
  </xdr:twoCellAnchor>
  <xdr:twoCellAnchor>
    <xdr:from>
      <xdr:col>2</xdr:col>
      <xdr:colOff>53937</xdr:colOff>
      <xdr:row>197</xdr:row>
      <xdr:rowOff>38063</xdr:rowOff>
    </xdr:from>
    <xdr:to>
      <xdr:col>2</xdr:col>
      <xdr:colOff>762000</xdr:colOff>
      <xdr:row>197</xdr:row>
      <xdr:rowOff>733412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3312" y="149644063"/>
          <a:ext cx="708063" cy="695349"/>
        </a:xfrm>
        <a:prstGeom prst="rect">
          <a:avLst/>
        </a:prstGeom>
      </xdr:spPr>
    </xdr:pic>
    <xdr:clientData/>
  </xdr:twoCellAnchor>
  <xdr:twoCellAnchor>
    <xdr:from>
      <xdr:col>1</xdr:col>
      <xdr:colOff>80746</xdr:colOff>
      <xdr:row>195</xdr:row>
      <xdr:rowOff>381000</xdr:rowOff>
    </xdr:from>
    <xdr:to>
      <xdr:col>1</xdr:col>
      <xdr:colOff>3848321</xdr:colOff>
      <xdr:row>200</xdr:row>
      <xdr:rowOff>238124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6621" y="148399500"/>
          <a:ext cx="3767575" cy="3667124"/>
        </a:xfrm>
        <a:prstGeom prst="rect">
          <a:avLst/>
        </a:prstGeom>
      </xdr:spPr>
    </xdr:pic>
    <xdr:clientData/>
  </xdr:twoCellAnchor>
  <xdr:twoCellAnchor>
    <xdr:from>
      <xdr:col>2</xdr:col>
      <xdr:colOff>31750</xdr:colOff>
      <xdr:row>203</xdr:row>
      <xdr:rowOff>31750</xdr:rowOff>
    </xdr:from>
    <xdr:to>
      <xdr:col>2</xdr:col>
      <xdr:colOff>822936</xdr:colOff>
      <xdr:row>203</xdr:row>
      <xdr:rowOff>739227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154209750"/>
          <a:ext cx="791186" cy="707477"/>
        </a:xfrm>
        <a:prstGeom prst="rect">
          <a:avLst/>
        </a:prstGeom>
      </xdr:spPr>
    </xdr:pic>
    <xdr:clientData/>
  </xdr:twoCellAnchor>
  <xdr:twoCellAnchor>
    <xdr:from>
      <xdr:col>1</xdr:col>
      <xdr:colOff>54750</xdr:colOff>
      <xdr:row>201</xdr:row>
      <xdr:rowOff>340500</xdr:rowOff>
    </xdr:from>
    <xdr:to>
      <xdr:col>1</xdr:col>
      <xdr:colOff>3831724</xdr:colOff>
      <xdr:row>205</xdr:row>
      <xdr:rowOff>714375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4750" y="152994500"/>
          <a:ext cx="3776974" cy="3421875"/>
        </a:xfrm>
        <a:prstGeom prst="rect">
          <a:avLst/>
        </a:prstGeom>
      </xdr:spPr>
    </xdr:pic>
    <xdr:clientData/>
  </xdr:twoCellAnchor>
  <xdr:twoCellAnchor>
    <xdr:from>
      <xdr:col>2</xdr:col>
      <xdr:colOff>30125</xdr:colOff>
      <xdr:row>202</xdr:row>
      <xdr:rowOff>30126</xdr:rowOff>
    </xdr:from>
    <xdr:to>
      <xdr:col>2</xdr:col>
      <xdr:colOff>811860</xdr:colOff>
      <xdr:row>202</xdr:row>
      <xdr:rowOff>747054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9500" y="153446126"/>
          <a:ext cx="781735" cy="716928"/>
        </a:xfrm>
        <a:prstGeom prst="rect">
          <a:avLst/>
        </a:prstGeom>
      </xdr:spPr>
    </xdr:pic>
    <xdr:clientData/>
  </xdr:twoCellAnchor>
  <xdr:twoCellAnchor>
    <xdr:from>
      <xdr:col>2</xdr:col>
      <xdr:colOff>37250</xdr:colOff>
      <xdr:row>204</xdr:row>
      <xdr:rowOff>79374</xdr:rowOff>
    </xdr:from>
    <xdr:to>
      <xdr:col>2</xdr:col>
      <xdr:colOff>816285</xdr:colOff>
      <xdr:row>204</xdr:row>
      <xdr:rowOff>739653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6625" y="155019374"/>
          <a:ext cx="779035" cy="660279"/>
        </a:xfrm>
        <a:prstGeom prst="rect">
          <a:avLst/>
        </a:prstGeom>
      </xdr:spPr>
    </xdr:pic>
    <xdr:clientData/>
  </xdr:twoCellAnchor>
  <xdr:twoCellAnchor>
    <xdr:from>
      <xdr:col>2</xdr:col>
      <xdr:colOff>44375</xdr:colOff>
      <xdr:row>201</xdr:row>
      <xdr:rowOff>44376</xdr:rowOff>
    </xdr:from>
    <xdr:to>
      <xdr:col>2</xdr:col>
      <xdr:colOff>793750</xdr:colOff>
      <xdr:row>201</xdr:row>
      <xdr:rowOff>702996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3750" y="152698376"/>
          <a:ext cx="749375" cy="658620"/>
        </a:xfrm>
        <a:prstGeom prst="rect">
          <a:avLst/>
        </a:prstGeom>
      </xdr:spPr>
    </xdr:pic>
    <xdr:clientData/>
  </xdr:twoCellAnchor>
  <xdr:twoCellAnchor>
    <xdr:from>
      <xdr:col>2</xdr:col>
      <xdr:colOff>63500</xdr:colOff>
      <xdr:row>209</xdr:row>
      <xdr:rowOff>31751</xdr:rowOff>
    </xdr:from>
    <xdr:to>
      <xdr:col>2</xdr:col>
      <xdr:colOff>804443</xdr:colOff>
      <xdr:row>209</xdr:row>
      <xdr:rowOff>682625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2875" y="158781751"/>
          <a:ext cx="740943" cy="650874"/>
        </a:xfrm>
        <a:prstGeom prst="rect">
          <a:avLst/>
        </a:prstGeom>
      </xdr:spPr>
    </xdr:pic>
    <xdr:clientData/>
  </xdr:twoCellAnchor>
  <xdr:twoCellAnchor>
    <xdr:from>
      <xdr:col>2</xdr:col>
      <xdr:colOff>70626</xdr:colOff>
      <xdr:row>207</xdr:row>
      <xdr:rowOff>70626</xdr:rowOff>
    </xdr:from>
    <xdr:to>
      <xdr:col>2</xdr:col>
      <xdr:colOff>804034</xdr:colOff>
      <xdr:row>207</xdr:row>
      <xdr:rowOff>715519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0001" y="157296626"/>
          <a:ext cx="733408" cy="644893"/>
        </a:xfrm>
        <a:prstGeom prst="rect">
          <a:avLst/>
        </a:prstGeom>
      </xdr:spPr>
    </xdr:pic>
    <xdr:clientData/>
  </xdr:twoCellAnchor>
  <xdr:twoCellAnchor>
    <xdr:from>
      <xdr:col>2</xdr:col>
      <xdr:colOff>77751</xdr:colOff>
      <xdr:row>208</xdr:row>
      <xdr:rowOff>46001</xdr:rowOff>
    </xdr:from>
    <xdr:to>
      <xdr:col>2</xdr:col>
      <xdr:colOff>790611</xdr:colOff>
      <xdr:row>208</xdr:row>
      <xdr:rowOff>725668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7126" y="158034001"/>
          <a:ext cx="712860" cy="679667"/>
        </a:xfrm>
        <a:prstGeom prst="rect">
          <a:avLst/>
        </a:prstGeom>
      </xdr:spPr>
    </xdr:pic>
    <xdr:clientData/>
  </xdr:twoCellAnchor>
  <xdr:twoCellAnchor>
    <xdr:from>
      <xdr:col>1</xdr:col>
      <xdr:colOff>53125</xdr:colOff>
      <xdr:row>207</xdr:row>
      <xdr:rowOff>100750</xdr:rowOff>
    </xdr:from>
    <xdr:to>
      <xdr:col>1</xdr:col>
      <xdr:colOff>3857625</xdr:colOff>
      <xdr:row>212</xdr:row>
      <xdr:rowOff>36013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3125" y="157326750"/>
          <a:ext cx="3804500" cy="3745263"/>
        </a:xfrm>
        <a:prstGeom prst="rect">
          <a:avLst/>
        </a:prstGeom>
      </xdr:spPr>
    </xdr:pic>
    <xdr:clientData/>
  </xdr:twoCellAnchor>
  <xdr:twoCellAnchor>
    <xdr:from>
      <xdr:col>2</xdr:col>
      <xdr:colOff>127001</xdr:colOff>
      <xdr:row>214</xdr:row>
      <xdr:rowOff>55164</xdr:rowOff>
    </xdr:from>
    <xdr:to>
      <xdr:col>2</xdr:col>
      <xdr:colOff>777875</xdr:colOff>
      <xdr:row>214</xdr:row>
      <xdr:rowOff>716665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6" y="162615164"/>
          <a:ext cx="650874" cy="661501"/>
        </a:xfrm>
        <a:prstGeom prst="rect">
          <a:avLst/>
        </a:prstGeom>
      </xdr:spPr>
    </xdr:pic>
    <xdr:clientData/>
  </xdr:twoCellAnchor>
  <xdr:twoCellAnchor>
    <xdr:from>
      <xdr:col>1</xdr:col>
      <xdr:colOff>54750</xdr:colOff>
      <xdr:row>213</xdr:row>
      <xdr:rowOff>330687</xdr:rowOff>
    </xdr:from>
    <xdr:to>
      <xdr:col>1</xdr:col>
      <xdr:colOff>3841750</xdr:colOff>
      <xdr:row>218</xdr:row>
      <xdr:rowOff>244095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4750" y="162128687"/>
          <a:ext cx="3787000" cy="3723408"/>
        </a:xfrm>
        <a:prstGeom prst="rect">
          <a:avLst/>
        </a:prstGeom>
      </xdr:spPr>
    </xdr:pic>
    <xdr:clientData/>
  </xdr:twoCellAnchor>
  <xdr:twoCellAnchor>
    <xdr:from>
      <xdr:col>2</xdr:col>
      <xdr:colOff>77749</xdr:colOff>
      <xdr:row>213</xdr:row>
      <xdr:rowOff>47623</xdr:rowOff>
    </xdr:from>
    <xdr:to>
      <xdr:col>2</xdr:col>
      <xdr:colOff>817020</xdr:colOff>
      <xdr:row>213</xdr:row>
      <xdr:rowOff>714374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7124" y="161845623"/>
          <a:ext cx="739271" cy="666751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220</xdr:row>
      <xdr:rowOff>47625</xdr:rowOff>
    </xdr:from>
    <xdr:to>
      <xdr:col>2</xdr:col>
      <xdr:colOff>804421</xdr:colOff>
      <xdr:row>220</xdr:row>
      <xdr:rowOff>741908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7001" y="167179625"/>
          <a:ext cx="756795" cy="694283"/>
        </a:xfrm>
        <a:prstGeom prst="rect">
          <a:avLst/>
        </a:prstGeom>
      </xdr:spPr>
    </xdr:pic>
    <xdr:clientData/>
  </xdr:twoCellAnchor>
  <xdr:twoCellAnchor>
    <xdr:from>
      <xdr:col>2</xdr:col>
      <xdr:colOff>70624</xdr:colOff>
      <xdr:row>223</xdr:row>
      <xdr:rowOff>54750</xdr:rowOff>
    </xdr:from>
    <xdr:to>
      <xdr:col>2</xdr:col>
      <xdr:colOff>816779</xdr:colOff>
      <xdr:row>223</xdr:row>
      <xdr:rowOff>710461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999" y="169472750"/>
          <a:ext cx="746155" cy="655711"/>
        </a:xfrm>
        <a:prstGeom prst="rect">
          <a:avLst/>
        </a:prstGeom>
      </xdr:spPr>
    </xdr:pic>
    <xdr:clientData/>
  </xdr:twoCellAnchor>
  <xdr:twoCellAnchor>
    <xdr:from>
      <xdr:col>2</xdr:col>
      <xdr:colOff>46001</xdr:colOff>
      <xdr:row>219</xdr:row>
      <xdr:rowOff>46000</xdr:rowOff>
    </xdr:from>
    <xdr:to>
      <xdr:col>2</xdr:col>
      <xdr:colOff>797476</xdr:colOff>
      <xdr:row>219</xdr:row>
      <xdr:rowOff>712353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5376" y="166416000"/>
          <a:ext cx="751475" cy="666353"/>
        </a:xfrm>
        <a:prstGeom prst="rect">
          <a:avLst/>
        </a:prstGeom>
      </xdr:spPr>
    </xdr:pic>
    <xdr:clientData/>
  </xdr:twoCellAnchor>
  <xdr:twoCellAnchor>
    <xdr:from>
      <xdr:col>2</xdr:col>
      <xdr:colOff>69001</xdr:colOff>
      <xdr:row>221</xdr:row>
      <xdr:rowOff>116625</xdr:rowOff>
    </xdr:from>
    <xdr:to>
      <xdr:col>2</xdr:col>
      <xdr:colOff>817816</xdr:colOff>
      <xdr:row>221</xdr:row>
      <xdr:rowOff>756376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8376" y="168010625"/>
          <a:ext cx="748815" cy="639751"/>
        </a:xfrm>
        <a:prstGeom prst="rect">
          <a:avLst/>
        </a:prstGeom>
      </xdr:spPr>
    </xdr:pic>
    <xdr:clientData/>
  </xdr:twoCellAnchor>
  <xdr:twoCellAnchor>
    <xdr:from>
      <xdr:col>2</xdr:col>
      <xdr:colOff>60251</xdr:colOff>
      <xdr:row>222</xdr:row>
      <xdr:rowOff>60251</xdr:rowOff>
    </xdr:from>
    <xdr:to>
      <xdr:col>2</xdr:col>
      <xdr:colOff>803747</xdr:colOff>
      <xdr:row>222</xdr:row>
      <xdr:rowOff>710644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9626" y="168716251"/>
          <a:ext cx="743496" cy="650393"/>
        </a:xfrm>
        <a:prstGeom prst="rect">
          <a:avLst/>
        </a:prstGeom>
      </xdr:spPr>
    </xdr:pic>
    <xdr:clientData/>
  </xdr:twoCellAnchor>
  <xdr:twoCellAnchor>
    <xdr:from>
      <xdr:col>1</xdr:col>
      <xdr:colOff>51500</xdr:colOff>
      <xdr:row>219</xdr:row>
      <xdr:rowOff>369000</xdr:rowOff>
    </xdr:from>
    <xdr:to>
      <xdr:col>1</xdr:col>
      <xdr:colOff>3844722</xdr:colOff>
      <xdr:row>224</xdr:row>
      <xdr:rowOff>79375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1500" y="166739000"/>
          <a:ext cx="3793222" cy="3520375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225</xdr:row>
      <xdr:rowOff>31751</xdr:rowOff>
    </xdr:from>
    <xdr:to>
      <xdr:col>2</xdr:col>
      <xdr:colOff>809980</xdr:colOff>
      <xdr:row>225</xdr:row>
      <xdr:rowOff>721563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7001" y="170973751"/>
          <a:ext cx="762354" cy="689812"/>
        </a:xfrm>
        <a:prstGeom prst="rect">
          <a:avLst/>
        </a:prstGeom>
      </xdr:spPr>
    </xdr:pic>
    <xdr:clientData/>
  </xdr:twoCellAnchor>
  <xdr:twoCellAnchor>
    <xdr:from>
      <xdr:col>2</xdr:col>
      <xdr:colOff>54750</xdr:colOff>
      <xdr:row>226</xdr:row>
      <xdr:rowOff>86019</xdr:rowOff>
    </xdr:from>
    <xdr:to>
      <xdr:col>2</xdr:col>
      <xdr:colOff>746125</xdr:colOff>
      <xdr:row>226</xdr:row>
      <xdr:rowOff>711492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125" y="171790019"/>
          <a:ext cx="691375" cy="625473"/>
        </a:xfrm>
        <a:prstGeom prst="rect">
          <a:avLst/>
        </a:prstGeom>
      </xdr:spPr>
    </xdr:pic>
    <xdr:clientData/>
  </xdr:twoCellAnchor>
  <xdr:twoCellAnchor>
    <xdr:from>
      <xdr:col>2</xdr:col>
      <xdr:colOff>46001</xdr:colOff>
      <xdr:row>227</xdr:row>
      <xdr:rowOff>30126</xdr:rowOff>
    </xdr:from>
    <xdr:to>
      <xdr:col>2</xdr:col>
      <xdr:colOff>825501</xdr:colOff>
      <xdr:row>227</xdr:row>
      <xdr:rowOff>677731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5376" y="172496126"/>
          <a:ext cx="779500" cy="647605"/>
        </a:xfrm>
        <a:prstGeom prst="rect">
          <a:avLst/>
        </a:prstGeom>
      </xdr:spPr>
    </xdr:pic>
    <xdr:clientData/>
  </xdr:twoCellAnchor>
  <xdr:twoCellAnchor>
    <xdr:from>
      <xdr:col>1</xdr:col>
      <xdr:colOff>109500</xdr:colOff>
      <xdr:row>225</xdr:row>
      <xdr:rowOff>554000</xdr:rowOff>
    </xdr:from>
    <xdr:to>
      <xdr:col>1</xdr:col>
      <xdr:colOff>3837553</xdr:colOff>
      <xdr:row>229</xdr:row>
      <xdr:rowOff>603249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500" y="171496000"/>
          <a:ext cx="3728053" cy="3097249"/>
        </a:xfrm>
        <a:prstGeom prst="rect">
          <a:avLst/>
        </a:prstGeom>
      </xdr:spPr>
    </xdr:pic>
    <xdr:clientData/>
  </xdr:twoCellAnchor>
  <xdr:twoCellAnchor>
    <xdr:from>
      <xdr:col>2</xdr:col>
      <xdr:colOff>71437</xdr:colOff>
      <xdr:row>231</xdr:row>
      <xdr:rowOff>48090</xdr:rowOff>
    </xdr:from>
    <xdr:to>
      <xdr:col>2</xdr:col>
      <xdr:colOff>793750</xdr:colOff>
      <xdr:row>231</xdr:row>
      <xdr:rowOff>760153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0812" y="175562090"/>
          <a:ext cx="722313" cy="712063"/>
        </a:xfrm>
        <a:prstGeom prst="rect">
          <a:avLst/>
        </a:prstGeom>
      </xdr:spPr>
    </xdr:pic>
    <xdr:clientData/>
  </xdr:twoCellAnchor>
  <xdr:twoCellAnchor>
    <xdr:from>
      <xdr:col>2</xdr:col>
      <xdr:colOff>86499</xdr:colOff>
      <xdr:row>232</xdr:row>
      <xdr:rowOff>81929</xdr:rowOff>
    </xdr:from>
    <xdr:to>
      <xdr:col>2</xdr:col>
      <xdr:colOff>793750</xdr:colOff>
      <xdr:row>232</xdr:row>
      <xdr:rowOff>735544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5874" y="176357929"/>
          <a:ext cx="707251" cy="653615"/>
        </a:xfrm>
        <a:prstGeom prst="rect">
          <a:avLst/>
        </a:prstGeom>
      </xdr:spPr>
    </xdr:pic>
    <xdr:clientData/>
  </xdr:twoCellAnchor>
  <xdr:twoCellAnchor>
    <xdr:from>
      <xdr:col>1</xdr:col>
      <xdr:colOff>85686</xdr:colOff>
      <xdr:row>231</xdr:row>
      <xdr:rowOff>595312</xdr:rowOff>
    </xdr:from>
    <xdr:to>
      <xdr:col>1</xdr:col>
      <xdr:colOff>3815275</xdr:colOff>
      <xdr:row>236</xdr:row>
      <xdr:rowOff>261938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561" y="176045812"/>
          <a:ext cx="3729589" cy="3476626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237</xdr:row>
      <xdr:rowOff>47626</xdr:rowOff>
    </xdr:from>
    <xdr:to>
      <xdr:col>2</xdr:col>
      <xdr:colOff>824832</xdr:colOff>
      <xdr:row>237</xdr:row>
      <xdr:rowOff>748906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1" y="180070126"/>
          <a:ext cx="777206" cy="701280"/>
        </a:xfrm>
        <a:prstGeom prst="rect">
          <a:avLst/>
        </a:prstGeom>
      </xdr:spPr>
    </xdr:pic>
    <xdr:clientData/>
  </xdr:twoCellAnchor>
  <xdr:twoCellAnchor>
    <xdr:from>
      <xdr:col>2</xdr:col>
      <xdr:colOff>54751</xdr:colOff>
      <xdr:row>238</xdr:row>
      <xdr:rowOff>38875</xdr:rowOff>
    </xdr:from>
    <xdr:to>
      <xdr:col>2</xdr:col>
      <xdr:colOff>793750</xdr:colOff>
      <xdr:row>239</xdr:row>
      <xdr:rowOff>4566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126" y="180886875"/>
          <a:ext cx="738999" cy="727691"/>
        </a:xfrm>
        <a:prstGeom prst="rect">
          <a:avLst/>
        </a:prstGeom>
      </xdr:spPr>
    </xdr:pic>
    <xdr:clientData/>
  </xdr:twoCellAnchor>
  <xdr:twoCellAnchor>
    <xdr:from>
      <xdr:col>2</xdr:col>
      <xdr:colOff>38063</xdr:colOff>
      <xdr:row>239</xdr:row>
      <xdr:rowOff>38063</xdr:rowOff>
    </xdr:from>
    <xdr:to>
      <xdr:col>2</xdr:col>
      <xdr:colOff>797548</xdr:colOff>
      <xdr:row>239</xdr:row>
      <xdr:rowOff>746125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7438" y="181648063"/>
          <a:ext cx="759485" cy="708062"/>
        </a:xfrm>
        <a:prstGeom prst="rect">
          <a:avLst/>
        </a:prstGeom>
      </xdr:spPr>
    </xdr:pic>
    <xdr:clientData/>
  </xdr:twoCellAnchor>
  <xdr:twoCellAnchor>
    <xdr:from>
      <xdr:col>1</xdr:col>
      <xdr:colOff>69000</xdr:colOff>
      <xdr:row>237</xdr:row>
      <xdr:rowOff>235688</xdr:rowOff>
    </xdr:from>
    <xdr:to>
      <xdr:col>1</xdr:col>
      <xdr:colOff>3849769</xdr:colOff>
      <xdr:row>242</xdr:row>
      <xdr:rowOff>127000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9000" y="180321688"/>
          <a:ext cx="3780769" cy="3701312"/>
        </a:xfrm>
        <a:prstGeom prst="rect">
          <a:avLst/>
        </a:prstGeom>
      </xdr:spPr>
    </xdr:pic>
    <xdr:clientData/>
  </xdr:twoCellAnchor>
  <xdr:twoCellAnchor>
    <xdr:from>
      <xdr:col>1</xdr:col>
      <xdr:colOff>71437</xdr:colOff>
      <xdr:row>244</xdr:row>
      <xdr:rowOff>317420</xdr:rowOff>
    </xdr:from>
    <xdr:to>
      <xdr:col>1</xdr:col>
      <xdr:colOff>3862878</xdr:colOff>
      <xdr:row>248</xdr:row>
      <xdr:rowOff>738187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312" y="185673920"/>
          <a:ext cx="3791441" cy="3468767"/>
        </a:xfrm>
        <a:prstGeom prst="rect">
          <a:avLst/>
        </a:prstGeom>
      </xdr:spPr>
    </xdr:pic>
    <xdr:clientData/>
  </xdr:twoCellAnchor>
  <xdr:twoCellAnchor>
    <xdr:from>
      <xdr:col>2</xdr:col>
      <xdr:colOff>126187</xdr:colOff>
      <xdr:row>244</xdr:row>
      <xdr:rowOff>756860</xdr:rowOff>
    </xdr:from>
    <xdr:to>
      <xdr:col>3</xdr:col>
      <xdr:colOff>34272</xdr:colOff>
      <xdr:row>245</xdr:row>
      <xdr:rowOff>706581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7312" y="186113360"/>
          <a:ext cx="765335" cy="711721"/>
        </a:xfrm>
        <a:prstGeom prst="rect">
          <a:avLst/>
        </a:prstGeom>
      </xdr:spPr>
    </xdr:pic>
    <xdr:clientData/>
  </xdr:twoCellAnchor>
  <xdr:twoCellAnchor>
    <xdr:from>
      <xdr:col>2</xdr:col>
      <xdr:colOff>38063</xdr:colOff>
      <xdr:row>246</xdr:row>
      <xdr:rowOff>25798</xdr:rowOff>
    </xdr:from>
    <xdr:to>
      <xdr:col>2</xdr:col>
      <xdr:colOff>808759</xdr:colOff>
      <xdr:row>246</xdr:row>
      <xdr:rowOff>737519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188" y="186906298"/>
          <a:ext cx="770696" cy="711721"/>
        </a:xfrm>
        <a:prstGeom prst="rect">
          <a:avLst/>
        </a:prstGeom>
      </xdr:spPr>
    </xdr:pic>
    <xdr:clientData/>
  </xdr:twoCellAnchor>
  <xdr:twoCellAnchor>
    <xdr:from>
      <xdr:col>2</xdr:col>
      <xdr:colOff>45188</xdr:colOff>
      <xdr:row>256</xdr:row>
      <xdr:rowOff>44862</xdr:rowOff>
    </xdr:from>
    <xdr:to>
      <xdr:col>2</xdr:col>
      <xdr:colOff>799800</xdr:colOff>
      <xdr:row>256</xdr:row>
      <xdr:rowOff>735138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13" y="194545362"/>
          <a:ext cx="754612" cy="690276"/>
        </a:xfrm>
        <a:prstGeom prst="rect">
          <a:avLst/>
        </a:prstGeom>
      </xdr:spPr>
    </xdr:pic>
    <xdr:clientData/>
  </xdr:twoCellAnchor>
  <xdr:twoCellAnchor>
    <xdr:from>
      <xdr:col>2</xdr:col>
      <xdr:colOff>52312</xdr:colOff>
      <xdr:row>257</xdr:row>
      <xdr:rowOff>47625</xdr:rowOff>
    </xdr:from>
    <xdr:to>
      <xdr:col>2</xdr:col>
      <xdr:colOff>806925</xdr:colOff>
      <xdr:row>257</xdr:row>
      <xdr:rowOff>713684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37" y="195310125"/>
          <a:ext cx="754613" cy="666059"/>
        </a:xfrm>
        <a:prstGeom prst="rect">
          <a:avLst/>
        </a:prstGeom>
      </xdr:spPr>
    </xdr:pic>
    <xdr:clientData/>
  </xdr:twoCellAnchor>
  <xdr:twoCellAnchor>
    <xdr:from>
      <xdr:col>2</xdr:col>
      <xdr:colOff>95251</xdr:colOff>
      <xdr:row>255</xdr:row>
      <xdr:rowOff>44221</xdr:rowOff>
    </xdr:from>
    <xdr:to>
      <xdr:col>2</xdr:col>
      <xdr:colOff>809003</xdr:colOff>
      <xdr:row>255</xdr:row>
      <xdr:rowOff>739858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6" y="193782721"/>
          <a:ext cx="713752" cy="695637"/>
        </a:xfrm>
        <a:prstGeom prst="rect">
          <a:avLst/>
        </a:prstGeom>
      </xdr:spPr>
    </xdr:pic>
    <xdr:clientData/>
  </xdr:twoCellAnchor>
  <xdr:twoCellAnchor>
    <xdr:from>
      <xdr:col>2</xdr:col>
      <xdr:colOff>66562</xdr:colOff>
      <xdr:row>254</xdr:row>
      <xdr:rowOff>12642</xdr:rowOff>
    </xdr:from>
    <xdr:to>
      <xdr:col>2</xdr:col>
      <xdr:colOff>829217</xdr:colOff>
      <xdr:row>254</xdr:row>
      <xdr:rowOff>713641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687" y="192989142"/>
          <a:ext cx="762655" cy="700999"/>
        </a:xfrm>
        <a:prstGeom prst="rect">
          <a:avLst/>
        </a:prstGeom>
      </xdr:spPr>
    </xdr:pic>
    <xdr:clientData/>
  </xdr:twoCellAnchor>
  <xdr:twoCellAnchor>
    <xdr:from>
      <xdr:col>2</xdr:col>
      <xdr:colOff>49875</xdr:colOff>
      <xdr:row>253</xdr:row>
      <xdr:rowOff>36133</xdr:rowOff>
    </xdr:from>
    <xdr:to>
      <xdr:col>2</xdr:col>
      <xdr:colOff>823252</xdr:colOff>
      <xdr:row>253</xdr:row>
      <xdr:rowOff>739812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000" y="192250633"/>
          <a:ext cx="773377" cy="703679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252</xdr:row>
      <xdr:rowOff>49228</xdr:rowOff>
    </xdr:from>
    <xdr:to>
      <xdr:col>2</xdr:col>
      <xdr:colOff>803884</xdr:colOff>
      <xdr:row>252</xdr:row>
      <xdr:rowOff>742185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5" y="191501728"/>
          <a:ext cx="708634" cy="692957"/>
        </a:xfrm>
        <a:prstGeom prst="rect">
          <a:avLst/>
        </a:prstGeom>
      </xdr:spPr>
    </xdr:pic>
    <xdr:clientData/>
  </xdr:twoCellAnchor>
  <xdr:twoCellAnchor>
    <xdr:from>
      <xdr:col>2</xdr:col>
      <xdr:colOff>64124</xdr:colOff>
      <xdr:row>251</xdr:row>
      <xdr:rowOff>57830</xdr:rowOff>
    </xdr:from>
    <xdr:to>
      <xdr:col>2</xdr:col>
      <xdr:colOff>816056</xdr:colOff>
      <xdr:row>251</xdr:row>
      <xdr:rowOff>690564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5249" y="190748330"/>
          <a:ext cx="751932" cy="632734"/>
        </a:xfrm>
        <a:prstGeom prst="rect">
          <a:avLst/>
        </a:prstGeom>
      </xdr:spPr>
    </xdr:pic>
    <xdr:clientData/>
  </xdr:twoCellAnchor>
  <xdr:twoCellAnchor>
    <xdr:from>
      <xdr:col>2</xdr:col>
      <xdr:colOff>71250</xdr:colOff>
      <xdr:row>250</xdr:row>
      <xdr:rowOff>85815</xdr:rowOff>
    </xdr:from>
    <xdr:to>
      <xdr:col>2</xdr:col>
      <xdr:colOff>809779</xdr:colOff>
      <xdr:row>251</xdr:row>
      <xdr:rowOff>8730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375" y="190014315"/>
          <a:ext cx="738529" cy="684915"/>
        </a:xfrm>
        <a:prstGeom prst="rect">
          <a:avLst/>
        </a:prstGeom>
      </xdr:spPr>
    </xdr:pic>
    <xdr:clientData/>
  </xdr:twoCellAnchor>
  <xdr:twoCellAnchor>
    <xdr:from>
      <xdr:col>2</xdr:col>
      <xdr:colOff>54562</xdr:colOff>
      <xdr:row>249</xdr:row>
      <xdr:rowOff>48267</xdr:rowOff>
    </xdr:from>
    <xdr:to>
      <xdr:col>2</xdr:col>
      <xdr:colOff>819897</xdr:colOff>
      <xdr:row>249</xdr:row>
      <xdr:rowOff>749266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5687" y="189214767"/>
          <a:ext cx="765335" cy="700999"/>
        </a:xfrm>
        <a:prstGeom prst="rect">
          <a:avLst/>
        </a:prstGeom>
      </xdr:spPr>
    </xdr:pic>
    <xdr:clientData/>
  </xdr:twoCellAnchor>
  <xdr:twoCellAnchor>
    <xdr:from>
      <xdr:col>2</xdr:col>
      <xdr:colOff>37874</xdr:colOff>
      <xdr:row>248</xdr:row>
      <xdr:rowOff>39025</xdr:rowOff>
    </xdr:from>
    <xdr:to>
      <xdr:col>2</xdr:col>
      <xdr:colOff>803209</xdr:colOff>
      <xdr:row>248</xdr:row>
      <xdr:rowOff>737343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8999" y="188443525"/>
          <a:ext cx="765335" cy="698318"/>
        </a:xfrm>
        <a:prstGeom prst="rect">
          <a:avLst/>
        </a:prstGeom>
      </xdr:spPr>
    </xdr:pic>
    <xdr:clientData/>
  </xdr:twoCellAnchor>
  <xdr:twoCellAnchor>
    <xdr:from>
      <xdr:col>2</xdr:col>
      <xdr:colOff>45000</xdr:colOff>
      <xdr:row>247</xdr:row>
      <xdr:rowOff>23813</xdr:rowOff>
    </xdr:from>
    <xdr:to>
      <xdr:col>2</xdr:col>
      <xdr:colOff>821058</xdr:colOff>
      <xdr:row>247</xdr:row>
      <xdr:rowOff>730173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125" y="187666313"/>
          <a:ext cx="776058" cy="706360"/>
        </a:xfrm>
        <a:prstGeom prst="rect">
          <a:avLst/>
        </a:prstGeom>
      </xdr:spPr>
    </xdr:pic>
    <xdr:clientData/>
  </xdr:twoCellAnchor>
  <xdr:twoCellAnchor>
    <xdr:from>
      <xdr:col>2</xdr:col>
      <xdr:colOff>75938</xdr:colOff>
      <xdr:row>244</xdr:row>
      <xdr:rowOff>77088</xdr:rowOff>
    </xdr:from>
    <xdr:to>
      <xdr:col>2</xdr:col>
      <xdr:colOff>833438</xdr:colOff>
      <xdr:row>245</xdr:row>
      <xdr:rowOff>26182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063" y="185433588"/>
          <a:ext cx="757500" cy="711094"/>
        </a:xfrm>
        <a:prstGeom prst="rect">
          <a:avLst/>
        </a:prstGeom>
      </xdr:spPr>
    </xdr:pic>
    <xdr:clientData/>
  </xdr:twoCellAnchor>
  <xdr:twoCellAnchor>
    <xdr:from>
      <xdr:col>2</xdr:col>
      <xdr:colOff>83062</xdr:colOff>
      <xdr:row>243</xdr:row>
      <xdr:rowOff>68650</xdr:rowOff>
    </xdr:from>
    <xdr:to>
      <xdr:col>2</xdr:col>
      <xdr:colOff>780039</xdr:colOff>
      <xdr:row>243</xdr:row>
      <xdr:rowOff>725417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4187" y="184663150"/>
          <a:ext cx="696977" cy="656767"/>
        </a:xfrm>
        <a:prstGeom prst="rect">
          <a:avLst/>
        </a:prstGeom>
      </xdr:spPr>
    </xdr:pic>
    <xdr:clientData/>
  </xdr:twoCellAnchor>
  <xdr:twoCellAnchor>
    <xdr:from>
      <xdr:col>1</xdr:col>
      <xdr:colOff>71438</xdr:colOff>
      <xdr:row>258</xdr:row>
      <xdr:rowOff>309563</xdr:rowOff>
    </xdr:from>
    <xdr:to>
      <xdr:col>1</xdr:col>
      <xdr:colOff>3829864</xdr:colOff>
      <xdr:row>262</xdr:row>
      <xdr:rowOff>714375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313" y="196334063"/>
          <a:ext cx="3758426" cy="3452812"/>
        </a:xfrm>
        <a:prstGeom prst="rect">
          <a:avLst/>
        </a:prstGeom>
      </xdr:spPr>
    </xdr:pic>
    <xdr:clientData/>
  </xdr:twoCellAnchor>
  <xdr:twoCellAnchor>
    <xdr:from>
      <xdr:col>2</xdr:col>
      <xdr:colOff>78563</xdr:colOff>
      <xdr:row>259</xdr:row>
      <xdr:rowOff>54750</xdr:rowOff>
    </xdr:from>
    <xdr:to>
      <xdr:col>2</xdr:col>
      <xdr:colOff>841745</xdr:colOff>
      <xdr:row>260</xdr:row>
      <xdr:rowOff>4403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9688" y="196841250"/>
          <a:ext cx="763182" cy="711653"/>
        </a:xfrm>
        <a:prstGeom prst="rect">
          <a:avLst/>
        </a:prstGeom>
      </xdr:spPr>
    </xdr:pic>
    <xdr:clientData/>
  </xdr:twoCellAnchor>
  <xdr:twoCellAnchor>
    <xdr:from>
      <xdr:col>2</xdr:col>
      <xdr:colOff>38063</xdr:colOff>
      <xdr:row>258</xdr:row>
      <xdr:rowOff>85687</xdr:rowOff>
    </xdr:from>
    <xdr:to>
      <xdr:col>2</xdr:col>
      <xdr:colOff>829098</xdr:colOff>
      <xdr:row>258</xdr:row>
      <xdr:rowOff>755560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188" y="196110187"/>
          <a:ext cx="791035" cy="669873"/>
        </a:xfrm>
        <a:prstGeom prst="rect">
          <a:avLst/>
        </a:prstGeom>
      </xdr:spPr>
    </xdr:pic>
    <xdr:clientData/>
  </xdr:twoCellAnchor>
  <xdr:twoCellAnchor>
    <xdr:from>
      <xdr:col>2</xdr:col>
      <xdr:colOff>45189</xdr:colOff>
      <xdr:row>260</xdr:row>
      <xdr:rowOff>92814</xdr:rowOff>
    </xdr:from>
    <xdr:to>
      <xdr:col>2</xdr:col>
      <xdr:colOff>833439</xdr:colOff>
      <xdr:row>260</xdr:row>
      <xdr:rowOff>757116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14" y="197641314"/>
          <a:ext cx="788250" cy="664302"/>
        </a:xfrm>
        <a:prstGeom prst="rect">
          <a:avLst/>
        </a:prstGeom>
      </xdr:spPr>
    </xdr:pic>
    <xdr:clientData/>
  </xdr:twoCellAnchor>
  <xdr:twoCellAnchor>
    <xdr:from>
      <xdr:col>1</xdr:col>
      <xdr:colOff>71438</xdr:colOff>
      <xdr:row>264</xdr:row>
      <xdr:rowOff>404812</xdr:rowOff>
    </xdr:from>
    <xdr:to>
      <xdr:col>1</xdr:col>
      <xdr:colOff>3849888</xdr:colOff>
      <xdr:row>269</xdr:row>
      <xdr:rowOff>0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313" y="201001312"/>
          <a:ext cx="3778450" cy="3405188"/>
        </a:xfrm>
        <a:prstGeom prst="rect">
          <a:avLst/>
        </a:prstGeom>
      </xdr:spPr>
    </xdr:pic>
    <xdr:clientData/>
  </xdr:twoCellAnchor>
  <xdr:twoCellAnchor>
    <xdr:from>
      <xdr:col>2</xdr:col>
      <xdr:colOff>54750</xdr:colOff>
      <xdr:row>265</xdr:row>
      <xdr:rowOff>30937</xdr:rowOff>
    </xdr:from>
    <xdr:to>
      <xdr:col>2</xdr:col>
      <xdr:colOff>833727</xdr:colOff>
      <xdr:row>265</xdr:row>
      <xdr:rowOff>722908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5875" y="201389437"/>
          <a:ext cx="778977" cy="691971"/>
        </a:xfrm>
        <a:prstGeom prst="rect">
          <a:avLst/>
        </a:prstGeom>
      </xdr:spPr>
    </xdr:pic>
    <xdr:clientData/>
  </xdr:twoCellAnchor>
  <xdr:twoCellAnchor>
    <xdr:from>
      <xdr:col>2</xdr:col>
      <xdr:colOff>14250</xdr:colOff>
      <xdr:row>264</xdr:row>
      <xdr:rowOff>61875</xdr:rowOff>
    </xdr:from>
    <xdr:to>
      <xdr:col>2</xdr:col>
      <xdr:colOff>790508</xdr:colOff>
      <xdr:row>264</xdr:row>
      <xdr:rowOff>715781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5375" y="200658375"/>
          <a:ext cx="776258" cy="653906"/>
        </a:xfrm>
        <a:prstGeom prst="rect">
          <a:avLst/>
        </a:prstGeom>
      </xdr:spPr>
    </xdr:pic>
    <xdr:clientData/>
  </xdr:twoCellAnchor>
  <xdr:twoCellAnchor>
    <xdr:from>
      <xdr:col>2</xdr:col>
      <xdr:colOff>21375</xdr:colOff>
      <xdr:row>266</xdr:row>
      <xdr:rowOff>68999</xdr:rowOff>
    </xdr:from>
    <xdr:to>
      <xdr:col>2</xdr:col>
      <xdr:colOff>794915</xdr:colOff>
      <xdr:row>266</xdr:row>
      <xdr:rowOff>744657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2500" y="202189499"/>
          <a:ext cx="773540" cy="675658"/>
        </a:xfrm>
        <a:prstGeom prst="rect">
          <a:avLst/>
        </a:prstGeom>
      </xdr:spPr>
    </xdr:pic>
    <xdr:clientData/>
  </xdr:twoCellAnchor>
  <xdr:twoCellAnchor>
    <xdr:from>
      <xdr:col>2</xdr:col>
      <xdr:colOff>28500</xdr:colOff>
      <xdr:row>267</xdr:row>
      <xdr:rowOff>99937</xdr:rowOff>
    </xdr:from>
    <xdr:to>
      <xdr:col>2</xdr:col>
      <xdr:colOff>802040</xdr:colOff>
      <xdr:row>268</xdr:row>
      <xdr:rowOff>0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9625" y="202982437"/>
          <a:ext cx="773540" cy="662063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270</xdr:row>
      <xdr:rowOff>47625</xdr:rowOff>
    </xdr:from>
    <xdr:to>
      <xdr:col>2</xdr:col>
      <xdr:colOff>812886</xdr:colOff>
      <xdr:row>270</xdr:row>
      <xdr:rowOff>690563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1" y="205216125"/>
          <a:ext cx="765260" cy="642938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270</xdr:row>
      <xdr:rowOff>642937</xdr:rowOff>
    </xdr:from>
    <xdr:to>
      <xdr:col>1</xdr:col>
      <xdr:colOff>3857624</xdr:colOff>
      <xdr:row>275</xdr:row>
      <xdr:rowOff>33932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05811437"/>
          <a:ext cx="3809999" cy="3200995"/>
        </a:xfrm>
        <a:prstGeom prst="rect">
          <a:avLst/>
        </a:prstGeom>
      </xdr:spPr>
    </xdr:pic>
    <xdr:clientData/>
  </xdr:twoCellAnchor>
  <xdr:twoCellAnchor>
    <xdr:from>
      <xdr:col>1</xdr:col>
      <xdr:colOff>95252</xdr:colOff>
      <xdr:row>276</xdr:row>
      <xdr:rowOff>523873</xdr:rowOff>
    </xdr:from>
    <xdr:to>
      <xdr:col>1</xdr:col>
      <xdr:colOff>3833814</xdr:colOff>
      <xdr:row>280</xdr:row>
      <xdr:rowOff>685814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7" y="210264373"/>
          <a:ext cx="3738562" cy="3209941"/>
        </a:xfrm>
        <a:prstGeom prst="rect">
          <a:avLst/>
        </a:prstGeom>
      </xdr:spPr>
    </xdr:pic>
    <xdr:clientData/>
  </xdr:twoCellAnchor>
  <xdr:twoCellAnchor>
    <xdr:from>
      <xdr:col>2</xdr:col>
      <xdr:colOff>126189</xdr:colOff>
      <xdr:row>278</xdr:row>
      <xdr:rowOff>102377</xdr:rowOff>
    </xdr:from>
    <xdr:to>
      <xdr:col>2</xdr:col>
      <xdr:colOff>833439</xdr:colOff>
      <xdr:row>278</xdr:row>
      <xdr:rowOff>747651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7314" y="211366877"/>
          <a:ext cx="707250" cy="645274"/>
        </a:xfrm>
        <a:prstGeom prst="rect">
          <a:avLst/>
        </a:prstGeom>
      </xdr:spPr>
    </xdr:pic>
    <xdr:clientData/>
  </xdr:twoCellAnchor>
  <xdr:twoCellAnchor>
    <xdr:from>
      <xdr:col>2</xdr:col>
      <xdr:colOff>133314</xdr:colOff>
      <xdr:row>277</xdr:row>
      <xdr:rowOff>133312</xdr:rowOff>
    </xdr:from>
    <xdr:to>
      <xdr:col>2</xdr:col>
      <xdr:colOff>785814</xdr:colOff>
      <xdr:row>277</xdr:row>
      <xdr:rowOff>732817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4439" y="210635812"/>
          <a:ext cx="652500" cy="599505"/>
        </a:xfrm>
        <a:prstGeom prst="rect">
          <a:avLst/>
        </a:prstGeom>
      </xdr:spPr>
    </xdr:pic>
    <xdr:clientData/>
  </xdr:twoCellAnchor>
  <xdr:twoCellAnchor>
    <xdr:from>
      <xdr:col>2</xdr:col>
      <xdr:colOff>92813</xdr:colOff>
      <xdr:row>276</xdr:row>
      <xdr:rowOff>45188</xdr:rowOff>
    </xdr:from>
    <xdr:to>
      <xdr:col>2</xdr:col>
      <xdr:colOff>809626</xdr:colOff>
      <xdr:row>276</xdr:row>
      <xdr:rowOff>723502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3938" y="209785688"/>
          <a:ext cx="716813" cy="678314"/>
        </a:xfrm>
        <a:prstGeom prst="rect">
          <a:avLst/>
        </a:prstGeom>
      </xdr:spPr>
    </xdr:pic>
    <xdr:clientData/>
  </xdr:twoCellAnchor>
  <xdr:twoCellAnchor>
    <xdr:from>
      <xdr:col>2</xdr:col>
      <xdr:colOff>52312</xdr:colOff>
      <xdr:row>279</xdr:row>
      <xdr:rowOff>76125</xdr:rowOff>
    </xdr:from>
    <xdr:to>
      <xdr:col>2</xdr:col>
      <xdr:colOff>809625</xdr:colOff>
      <xdr:row>279</xdr:row>
      <xdr:rowOff>753930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37" y="212102625"/>
          <a:ext cx="757313" cy="677805"/>
        </a:xfrm>
        <a:prstGeom prst="rect">
          <a:avLst/>
        </a:prstGeom>
      </xdr:spPr>
    </xdr:pic>
    <xdr:clientData/>
  </xdr:twoCellAnchor>
  <xdr:twoCellAnchor>
    <xdr:from>
      <xdr:col>2</xdr:col>
      <xdr:colOff>26664</xdr:colOff>
      <xdr:row>282</xdr:row>
      <xdr:rowOff>47625</xdr:rowOff>
    </xdr:from>
    <xdr:to>
      <xdr:col>2</xdr:col>
      <xdr:colOff>805539</xdr:colOff>
      <xdr:row>282</xdr:row>
      <xdr:rowOff>682625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039" y="214423625"/>
          <a:ext cx="778875" cy="635000"/>
        </a:xfrm>
        <a:prstGeom prst="rect">
          <a:avLst/>
        </a:prstGeom>
      </xdr:spPr>
    </xdr:pic>
    <xdr:clientData/>
  </xdr:twoCellAnchor>
  <xdr:twoCellAnchor>
    <xdr:from>
      <xdr:col>2</xdr:col>
      <xdr:colOff>70626</xdr:colOff>
      <xdr:row>284</xdr:row>
      <xdr:rowOff>54752</xdr:rowOff>
    </xdr:from>
    <xdr:to>
      <xdr:col>2</xdr:col>
      <xdr:colOff>777875</xdr:colOff>
      <xdr:row>284</xdr:row>
      <xdr:rowOff>727474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0001" y="215954752"/>
          <a:ext cx="707249" cy="672722"/>
        </a:xfrm>
        <a:prstGeom prst="rect">
          <a:avLst/>
        </a:prstGeom>
      </xdr:spPr>
    </xdr:pic>
    <xdr:clientData/>
  </xdr:twoCellAnchor>
  <xdr:twoCellAnchor>
    <xdr:from>
      <xdr:col>2</xdr:col>
      <xdr:colOff>61875</xdr:colOff>
      <xdr:row>283</xdr:row>
      <xdr:rowOff>30125</xdr:rowOff>
    </xdr:from>
    <xdr:to>
      <xdr:col>2</xdr:col>
      <xdr:colOff>789265</xdr:colOff>
      <xdr:row>283</xdr:row>
      <xdr:rowOff>729358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1250" y="215168125"/>
          <a:ext cx="727390" cy="699233"/>
        </a:xfrm>
        <a:prstGeom prst="rect">
          <a:avLst/>
        </a:prstGeom>
      </xdr:spPr>
    </xdr:pic>
    <xdr:clientData/>
  </xdr:twoCellAnchor>
  <xdr:twoCellAnchor>
    <xdr:from>
      <xdr:col>1</xdr:col>
      <xdr:colOff>53125</xdr:colOff>
      <xdr:row>282</xdr:row>
      <xdr:rowOff>497626</xdr:rowOff>
    </xdr:from>
    <xdr:to>
      <xdr:col>1</xdr:col>
      <xdr:colOff>3857084</xdr:colOff>
      <xdr:row>286</xdr:row>
      <xdr:rowOff>666750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9000" y="214810126"/>
          <a:ext cx="3803959" cy="3217124"/>
        </a:xfrm>
        <a:prstGeom prst="rect">
          <a:avLst/>
        </a:prstGeom>
      </xdr:spPr>
    </xdr:pic>
    <xdr:clientData/>
  </xdr:twoCellAnchor>
  <xdr:twoCellAnchor>
    <xdr:from>
      <xdr:col>2</xdr:col>
      <xdr:colOff>55564</xdr:colOff>
      <xdr:row>292</xdr:row>
      <xdr:rowOff>47625</xdr:rowOff>
    </xdr:from>
    <xdr:to>
      <xdr:col>2</xdr:col>
      <xdr:colOff>774999</xdr:colOff>
      <xdr:row>292</xdr:row>
      <xdr:rowOff>733810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939" y="222043625"/>
          <a:ext cx="719435" cy="686185"/>
        </a:xfrm>
        <a:prstGeom prst="rect">
          <a:avLst/>
        </a:prstGeom>
      </xdr:spPr>
    </xdr:pic>
    <xdr:clientData/>
  </xdr:twoCellAnchor>
  <xdr:twoCellAnchor>
    <xdr:from>
      <xdr:col>2</xdr:col>
      <xdr:colOff>62688</xdr:colOff>
      <xdr:row>290</xdr:row>
      <xdr:rowOff>38876</xdr:rowOff>
    </xdr:from>
    <xdr:to>
      <xdr:col>2</xdr:col>
      <xdr:colOff>815629</xdr:colOff>
      <xdr:row>290</xdr:row>
      <xdr:rowOff>713000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2063" y="220510876"/>
          <a:ext cx="752941" cy="674124"/>
        </a:xfrm>
        <a:prstGeom prst="rect">
          <a:avLst/>
        </a:prstGeom>
      </xdr:spPr>
    </xdr:pic>
    <xdr:clientData/>
  </xdr:twoCellAnchor>
  <xdr:twoCellAnchor>
    <xdr:from>
      <xdr:col>2</xdr:col>
      <xdr:colOff>69815</xdr:colOff>
      <xdr:row>289</xdr:row>
      <xdr:rowOff>30126</xdr:rowOff>
    </xdr:from>
    <xdr:to>
      <xdr:col>2</xdr:col>
      <xdr:colOff>828117</xdr:colOff>
      <xdr:row>289</xdr:row>
      <xdr:rowOff>741776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190" y="219740126"/>
          <a:ext cx="758302" cy="711650"/>
        </a:xfrm>
        <a:prstGeom prst="rect">
          <a:avLst/>
        </a:prstGeom>
      </xdr:spPr>
    </xdr:pic>
    <xdr:clientData/>
  </xdr:twoCellAnchor>
  <xdr:twoCellAnchor>
    <xdr:from>
      <xdr:col>2</xdr:col>
      <xdr:colOff>61063</xdr:colOff>
      <xdr:row>291</xdr:row>
      <xdr:rowOff>53126</xdr:rowOff>
    </xdr:from>
    <xdr:to>
      <xdr:col>2</xdr:col>
      <xdr:colOff>746125</xdr:colOff>
      <xdr:row>291</xdr:row>
      <xdr:rowOff>729416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0438" y="221287126"/>
          <a:ext cx="685062" cy="676290"/>
        </a:xfrm>
        <a:prstGeom prst="rect">
          <a:avLst/>
        </a:prstGeom>
      </xdr:spPr>
    </xdr:pic>
    <xdr:clientData/>
  </xdr:twoCellAnchor>
  <xdr:twoCellAnchor>
    <xdr:from>
      <xdr:col>2</xdr:col>
      <xdr:colOff>52315</xdr:colOff>
      <xdr:row>288</xdr:row>
      <xdr:rowOff>12626</xdr:rowOff>
    </xdr:from>
    <xdr:to>
      <xdr:col>2</xdr:col>
      <xdr:colOff>811957</xdr:colOff>
      <xdr:row>288</xdr:row>
      <xdr:rowOff>725616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1690" y="218960626"/>
          <a:ext cx="759642" cy="712990"/>
        </a:xfrm>
        <a:prstGeom prst="rect">
          <a:avLst/>
        </a:prstGeom>
      </xdr:spPr>
    </xdr:pic>
    <xdr:clientData/>
  </xdr:twoCellAnchor>
  <xdr:twoCellAnchor>
    <xdr:from>
      <xdr:col>1</xdr:col>
      <xdr:colOff>43563</xdr:colOff>
      <xdr:row>288</xdr:row>
      <xdr:rowOff>575375</xdr:rowOff>
    </xdr:from>
    <xdr:to>
      <xdr:col>1</xdr:col>
      <xdr:colOff>3852212</xdr:colOff>
      <xdr:row>292</xdr:row>
      <xdr:rowOff>142874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3563" y="219523375"/>
          <a:ext cx="3808649" cy="2615499"/>
        </a:xfrm>
        <a:prstGeom prst="rect">
          <a:avLst/>
        </a:prstGeom>
      </xdr:spPr>
    </xdr:pic>
    <xdr:clientData/>
  </xdr:twoCellAnchor>
  <xdr:twoCellAnchor>
    <xdr:from>
      <xdr:col>1</xdr:col>
      <xdr:colOff>119063</xdr:colOff>
      <xdr:row>294</xdr:row>
      <xdr:rowOff>666751</xdr:rowOff>
    </xdr:from>
    <xdr:to>
      <xdr:col>1</xdr:col>
      <xdr:colOff>3760631</xdr:colOff>
      <xdr:row>299</xdr:row>
      <xdr:rowOff>51843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8" y="224123251"/>
          <a:ext cx="3641568" cy="3195092"/>
        </a:xfrm>
        <a:prstGeom prst="rect">
          <a:avLst/>
        </a:prstGeom>
      </xdr:spPr>
    </xdr:pic>
    <xdr:clientData/>
  </xdr:twoCellAnchor>
  <xdr:twoCellAnchor>
    <xdr:from>
      <xdr:col>2</xdr:col>
      <xdr:colOff>71438</xdr:colOff>
      <xdr:row>294</xdr:row>
      <xdr:rowOff>95251</xdr:rowOff>
    </xdr:from>
    <xdr:to>
      <xdr:col>2</xdr:col>
      <xdr:colOff>762000</xdr:colOff>
      <xdr:row>294</xdr:row>
      <xdr:rowOff>701146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563" y="223551751"/>
          <a:ext cx="690562" cy="6058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481"/>
  <sheetViews>
    <sheetView tabSelected="1" zoomScale="40" zoomScaleNormal="40" workbookViewId="0">
      <pane xSplit="20" ySplit="4" topLeftCell="U286" activePane="bottomRight" state="frozen"/>
      <selection pane="topRight" activeCell="N1" sqref="N1"/>
      <selection pane="bottomLeft" activeCell="A7" sqref="A7"/>
      <selection pane="bottomRight" activeCell="D295" sqref="D295"/>
    </sheetView>
  </sheetViews>
  <sheetFormatPr defaultRowHeight="15" x14ac:dyDescent="0.25"/>
  <cols>
    <col min="1" max="1" width="19.140625" customWidth="1"/>
    <col min="2" max="2" width="58.42578125" customWidth="1"/>
    <col min="3" max="3" width="12.7109375" customWidth="1"/>
    <col min="4" max="4" width="28.140625" customWidth="1"/>
    <col min="5" max="5" width="16.42578125" customWidth="1"/>
    <col min="6" max="18" width="10.28515625" customWidth="1"/>
    <col min="19" max="19" width="36.85546875" customWidth="1"/>
    <col min="20" max="20" width="40.7109375" customWidth="1"/>
    <col min="21" max="21" width="20.140625" customWidth="1"/>
    <col min="22" max="22" width="20.7109375" customWidth="1"/>
    <col min="23" max="23" width="21.7109375" customWidth="1"/>
    <col min="24" max="24" width="17.85546875" customWidth="1"/>
    <col min="25" max="25" width="21.42578125" customWidth="1"/>
    <col min="26" max="26" width="24.7109375" customWidth="1"/>
  </cols>
  <sheetData>
    <row r="1" spans="1:26" ht="50.1" customHeight="1" thickBot="1" x14ac:dyDescent="0.3">
      <c r="A1" s="138" t="s">
        <v>11</v>
      </c>
      <c r="B1" s="131" t="s">
        <v>0</v>
      </c>
      <c r="C1" s="132"/>
      <c r="D1" s="110" t="s">
        <v>10</v>
      </c>
      <c r="E1" s="111"/>
      <c r="F1" s="132" t="s">
        <v>12</v>
      </c>
      <c r="G1" s="132"/>
      <c r="H1" s="132"/>
      <c r="I1" s="132"/>
      <c r="J1" s="132"/>
      <c r="K1" s="132"/>
      <c r="L1" s="132"/>
      <c r="M1" s="132"/>
      <c r="N1" s="132"/>
      <c r="O1" s="132"/>
      <c r="P1" s="132"/>
      <c r="Q1" s="132"/>
      <c r="R1" s="132"/>
      <c r="S1" s="138" t="s">
        <v>1</v>
      </c>
      <c r="T1" s="138" t="s">
        <v>3</v>
      </c>
      <c r="U1" s="121" t="s">
        <v>4</v>
      </c>
      <c r="V1" s="122"/>
      <c r="W1" s="122"/>
      <c r="X1" s="122"/>
      <c r="Y1" s="122"/>
      <c r="Z1" s="123"/>
    </row>
    <row r="2" spans="1:26" ht="50.1" customHeight="1" x14ac:dyDescent="0.25">
      <c r="A2" s="139"/>
      <c r="B2" s="133"/>
      <c r="C2" s="134"/>
      <c r="D2" s="112"/>
      <c r="E2" s="113"/>
      <c r="F2" s="137"/>
      <c r="G2" s="137"/>
      <c r="H2" s="137"/>
      <c r="I2" s="137"/>
      <c r="J2" s="137"/>
      <c r="K2" s="137"/>
      <c r="L2" s="137"/>
      <c r="M2" s="137"/>
      <c r="N2" s="137"/>
      <c r="O2" s="137"/>
      <c r="P2" s="137"/>
      <c r="Q2" s="137"/>
      <c r="R2" s="137"/>
      <c r="S2" s="139"/>
      <c r="T2" s="139"/>
      <c r="U2" s="129" t="s">
        <v>5</v>
      </c>
      <c r="V2" s="127" t="s">
        <v>6</v>
      </c>
      <c r="W2" s="124" t="s">
        <v>7</v>
      </c>
      <c r="X2" s="125"/>
      <c r="Y2" s="126"/>
      <c r="Z2" s="23" t="s">
        <v>2</v>
      </c>
    </row>
    <row r="3" spans="1:26" ht="50.1" customHeight="1" x14ac:dyDescent="0.25">
      <c r="A3" s="139"/>
      <c r="B3" s="133"/>
      <c r="C3" s="134"/>
      <c r="D3" s="158" t="s">
        <v>13</v>
      </c>
      <c r="E3" s="159"/>
      <c r="F3" s="150">
        <v>35</v>
      </c>
      <c r="G3" s="150">
        <v>36</v>
      </c>
      <c r="H3" s="150">
        <v>37</v>
      </c>
      <c r="I3" s="150">
        <v>38</v>
      </c>
      <c r="J3" s="150">
        <v>39</v>
      </c>
      <c r="K3" s="150">
        <v>40</v>
      </c>
      <c r="L3" s="150">
        <v>41</v>
      </c>
      <c r="M3" s="150">
        <v>42</v>
      </c>
      <c r="N3" s="150">
        <v>43</v>
      </c>
      <c r="O3" s="150">
        <v>44</v>
      </c>
      <c r="P3" s="150">
        <v>45</v>
      </c>
      <c r="Q3" s="162">
        <v>46</v>
      </c>
      <c r="R3" s="150">
        <v>47</v>
      </c>
      <c r="S3" s="139"/>
      <c r="T3" s="139"/>
      <c r="U3" s="130"/>
      <c r="V3" s="128"/>
      <c r="W3" s="10" t="s">
        <v>8</v>
      </c>
      <c r="X3" s="9">
        <v>0.1</v>
      </c>
      <c r="Y3" s="11" t="s">
        <v>9</v>
      </c>
      <c r="Z3" s="19">
        <v>9.3000000000000007</v>
      </c>
    </row>
    <row r="4" spans="1:26" ht="50.1" customHeight="1" thickBot="1" x14ac:dyDescent="0.3">
      <c r="A4" s="140"/>
      <c r="B4" s="135"/>
      <c r="C4" s="136"/>
      <c r="D4" s="160"/>
      <c r="E4" s="161"/>
      <c r="F4" s="151"/>
      <c r="G4" s="151"/>
      <c r="H4" s="151"/>
      <c r="I4" s="151"/>
      <c r="J4" s="151"/>
      <c r="K4" s="151"/>
      <c r="L4" s="151"/>
      <c r="M4" s="151"/>
      <c r="N4" s="151"/>
      <c r="O4" s="151"/>
      <c r="P4" s="151"/>
      <c r="Q4" s="163"/>
      <c r="R4" s="151"/>
      <c r="S4" s="140"/>
      <c r="T4" s="140"/>
      <c r="U4" s="64">
        <f>IF(S5&gt;0,SUM(F5:R10)/S5,S5)+IF(S11&gt;0,SUM(F11:R16)/S11,S11)+IF(S17&gt;0,SUM(F17:R22)/S17,S17)+IF(S23&gt;0,SUM(F23:R28)/S23,S23)+IF(S29&gt;0,SUM(F29:R34)/S29,S29)+IF(S35&gt;0,SUM(F35:R41)/S35,S35)+IF(S42&gt;0,SUM(F42:R47)/S42,S42)+IF(S48&gt;0,SUM(F48:R53)/S48,S48)+IF(S54&gt;0,SUM(F54:R59)/S54,S54)+IF(S60&gt;0,SUM(F60:R65)/S60,S60)+IF(S66&gt;0,SUM(F66:R72)/S66,S66)+IF(S73&gt;0,SUM(F78:R78)/S73,S73)+IF(S79&gt;0,SUM(F79:R84)/S79,S79)+IF(S85&gt;0,SUM(F85:R90)/S85,S85)+IF(S91&gt;0,SUM(F91:R108)/S91,S91)+IF(S109&gt;0,SUM(F109:R115)/S109,S109)+IF(S116&gt;0,SUM(F116:R123)/S116,S116)+IF(S124&gt;0,SUM(F124:R129)/S124,S124)+IF(S130&gt;0,SUM(F130:R135)/S130,S130)+IF(S136&gt;0,SUM(F136:R141)/S136,S136)+IF(S142&gt;0,SUM(F142:R147)/S142,S142)+IF(S148&gt;0,SUM(F148:R153)/S148,S148)+IF(S154&gt;0,SUM(F154:R159)/S154,S154)+IF(S160&gt;0,SUM(F160:R165)/S160,S160)+IF(S166&gt;0,SUM(F166:R171)/S166,S166)+IF(S172&gt;0,SUM(F177:R177)/S172,S172)+IF(S178&gt;0,SUM(F178:R183)/S178,S178)+IF(S184&gt;0,SUM(F184:R189)/S184,S184)+IF(S190&gt;0,SUM(F190:R195)/S190,S190)+IF(S196&gt;0,SUM(F196:R201)/S196,S196)+IF(S202&gt;0,SUM(F202:R207)/S202,S202)+IF(S208&gt;0,SUM(F208:R213)/S208,S208)+IF(S214&gt;0,SUM(F214:R219)/S214,S214)+IF(S220&gt;0,SUM(F220:R225)/S220,S220)+IF(S226&gt;0,SUM(F226:R231)/S226,S226)+IF(S232&gt;0,SUM(F232:R237)/S232,S232)+IF(S238&gt;0,SUM(F238:R243)/S238,S238)+IF(S244&gt;0,SUM(F244:R258)/S244,S244)+IF(S259&gt;0,SUM(F259:R264)/S259,S259)+IF(S265&gt;0,SUM(F265:R270)/S265,S271)+IF(S271&gt;0,SUM(F271:R276)/S271,S271)+IF(S277&gt;0,SUM(F277:R282)/S277,S277)+IF(S283&gt;0,SUM(F283:R288)/S283,S283)+IF(S289&gt;0,SUM(F289:R294)/S289,S289)+IF(S295&gt;0,SUM(F295:R300)/S295,S295)+IF(S301&gt;0,SUM(F301:R306)/S301,S301)+IF(S307&gt;0,SUM(F307:R312)/S307,S307)+IF(S313&gt;0,SUM(F313:R318)/S313,S313)+IF(S319&gt;0,SUM(F319:R324)/S319,S319)+IF(S325&gt;0,SUM(F325:R330)/S325,S325)+IF(S331&gt;0,SUM(F331:R336)/S331,S331)+IF(S337&gt;0,SUM(F337:R342)/S337,S337)+IF(S343&gt;0,SUM(F343:R348)/S343,S343)+IF(S349&gt;0,SUM(F349:R354)/S349,S349)+IF(S355&gt;0,SUM(F355:R360)/S355,S355)+IF(S361&gt;0,SUM(F361:R366)/S361,S361)+IF(S367&gt;0,SUM(F367:R372)/S367,S367)+IF(S373&gt;0,SUM(F373:R378)/S373,S373)+IF(S379&gt;0,SUM(F379:R384)/S379,S379)+IF(S385&gt;0,SUM(F385:R390)/S385,S385)+IF(S391&gt;0,SUM(F391:R396)/S391,S391)+IF(S397&gt;0,SUM(F397:R402)/S397,S397)+IF(S403&gt;0,SUM(F403:R408)/S403,S403)+IF(S409&gt;0,SUM(F409:R414)/S409,S409)+IF(S415&gt;0,SUM(F415:R420)/S415,S415)+IF(S421&gt;0,SUM(F421:R426)/S421,S421)+IF(S427&gt;0,SUM(F427:R432)/S427,S427)+IF(S433&gt;0,SUM(F433:R438)/S433,S433)+IF(S439&gt;0,SUM(F439:R444)/S439,S439)+IF(S445&gt;0,SUM(F445:R450)/S445,S445)</f>
        <v>0</v>
      </c>
      <c r="V4" s="65">
        <f>SUM(S5:S450)</f>
        <v>0</v>
      </c>
      <c r="W4" s="49">
        <f>SUM(T5:T450)</f>
        <v>0</v>
      </c>
      <c r="X4" s="50">
        <f>SUM(W4*X3)</f>
        <v>0</v>
      </c>
      <c r="Y4" s="51">
        <f>SUM(W4:X4)</f>
        <v>0</v>
      </c>
      <c r="Z4" s="52">
        <f>SUM(Y4*Z3)</f>
        <v>0</v>
      </c>
    </row>
    <row r="5" spans="1:26" ht="60" customHeight="1" thickBot="1" x14ac:dyDescent="0.3">
      <c r="A5" s="104">
        <v>1</v>
      </c>
      <c r="B5" s="115"/>
      <c r="C5" s="7"/>
      <c r="D5" s="24">
        <v>55.9</v>
      </c>
      <c r="E5" s="80">
        <v>55.9</v>
      </c>
      <c r="F5" s="72" t="s">
        <v>20</v>
      </c>
      <c r="G5" s="73"/>
      <c r="H5" s="73"/>
      <c r="I5" s="74"/>
      <c r="J5" s="30"/>
      <c r="K5" s="30"/>
      <c r="L5" s="30"/>
      <c r="M5" s="30"/>
      <c r="N5" s="30"/>
      <c r="O5" s="30"/>
      <c r="P5" s="76" t="s">
        <v>20</v>
      </c>
      <c r="Q5" s="73"/>
      <c r="R5" s="77"/>
      <c r="S5" s="114">
        <f>SUM(F5:R10)</f>
        <v>0</v>
      </c>
      <c r="T5" s="107">
        <f>IF(SUM(F5:R10)&gt;0,S5*E5,0)</f>
        <v>0</v>
      </c>
    </row>
    <row r="6" spans="1:26" ht="60" customHeight="1" x14ac:dyDescent="0.25">
      <c r="A6" s="105"/>
      <c r="B6" s="116"/>
      <c r="C6" s="8"/>
      <c r="D6" s="26" t="s">
        <v>14</v>
      </c>
      <c r="E6" s="81"/>
      <c r="F6" s="66"/>
      <c r="G6" s="67"/>
      <c r="H6" s="67"/>
      <c r="I6" s="75"/>
      <c r="J6" s="31"/>
      <c r="K6" s="31"/>
      <c r="L6" s="31"/>
      <c r="M6" s="31"/>
      <c r="N6" s="31"/>
      <c r="O6" s="31"/>
      <c r="P6" s="78"/>
      <c r="Q6" s="67"/>
      <c r="R6" s="68"/>
      <c r="S6" s="98"/>
      <c r="T6" s="108"/>
      <c r="U6" s="16"/>
      <c r="V6" s="141" t="s">
        <v>27</v>
      </c>
      <c r="W6" s="142"/>
      <c r="X6" s="142"/>
      <c r="Y6" s="142"/>
      <c r="Z6" s="143"/>
    </row>
    <row r="7" spans="1:26" ht="60" customHeight="1" x14ac:dyDescent="0.25">
      <c r="A7" s="105"/>
      <c r="B7" s="116"/>
      <c r="C7" s="8"/>
      <c r="D7" s="25">
        <v>50.4</v>
      </c>
      <c r="E7" s="81"/>
      <c r="F7" s="66"/>
      <c r="G7" s="67"/>
      <c r="H7" s="67"/>
      <c r="I7" s="75"/>
      <c r="J7" s="31"/>
      <c r="K7" s="31"/>
      <c r="L7" s="32"/>
      <c r="M7" s="31"/>
      <c r="N7" s="31"/>
      <c r="O7" s="31"/>
      <c r="P7" s="78"/>
      <c r="Q7" s="67"/>
      <c r="R7" s="68"/>
      <c r="S7" s="98"/>
      <c r="T7" s="108"/>
      <c r="U7" s="16"/>
      <c r="V7" s="144"/>
      <c r="W7" s="145"/>
      <c r="X7" s="145"/>
      <c r="Y7" s="145"/>
      <c r="Z7" s="146"/>
    </row>
    <row r="8" spans="1:26" ht="60" customHeight="1" x14ac:dyDescent="0.25">
      <c r="A8" s="105"/>
      <c r="B8" s="116"/>
      <c r="C8" s="2"/>
      <c r="D8" s="27" t="s">
        <v>15</v>
      </c>
      <c r="E8" s="81"/>
      <c r="F8" s="66"/>
      <c r="G8" s="67"/>
      <c r="H8" s="67"/>
      <c r="I8" s="67"/>
      <c r="J8" s="67"/>
      <c r="K8" s="67"/>
      <c r="L8" s="67"/>
      <c r="M8" s="67"/>
      <c r="N8" s="67"/>
      <c r="O8" s="67"/>
      <c r="P8" s="67"/>
      <c r="Q8" s="67"/>
      <c r="R8" s="68"/>
      <c r="S8" s="98"/>
      <c r="T8" s="108"/>
      <c r="U8" s="16"/>
      <c r="V8" s="144"/>
      <c r="W8" s="145"/>
      <c r="X8" s="145"/>
      <c r="Y8" s="145"/>
      <c r="Z8" s="146"/>
    </row>
    <row r="9" spans="1:26" ht="60" customHeight="1" x14ac:dyDescent="0.25">
      <c r="A9" s="105"/>
      <c r="B9" s="116"/>
      <c r="C9" s="2"/>
      <c r="D9" s="25">
        <v>47.1</v>
      </c>
      <c r="E9" s="81"/>
      <c r="F9" s="66"/>
      <c r="G9" s="67"/>
      <c r="H9" s="67"/>
      <c r="I9" s="67"/>
      <c r="J9" s="67"/>
      <c r="K9" s="67"/>
      <c r="L9" s="67"/>
      <c r="M9" s="67"/>
      <c r="N9" s="67"/>
      <c r="O9" s="67"/>
      <c r="P9" s="67"/>
      <c r="Q9" s="67"/>
      <c r="R9" s="68"/>
      <c r="S9" s="98"/>
      <c r="T9" s="108"/>
      <c r="U9" s="17"/>
      <c r="V9" s="144"/>
      <c r="W9" s="145"/>
      <c r="X9" s="145"/>
      <c r="Y9" s="145"/>
      <c r="Z9" s="146"/>
    </row>
    <row r="10" spans="1:26" ht="60" customHeight="1" thickBot="1" x14ac:dyDescent="0.3">
      <c r="A10" s="106"/>
      <c r="B10" s="117"/>
      <c r="C10" s="3"/>
      <c r="D10" s="28" t="s">
        <v>16</v>
      </c>
      <c r="E10" s="82"/>
      <c r="F10" s="69"/>
      <c r="G10" s="70"/>
      <c r="H10" s="70"/>
      <c r="I10" s="70"/>
      <c r="J10" s="70"/>
      <c r="K10" s="70"/>
      <c r="L10" s="70"/>
      <c r="M10" s="70"/>
      <c r="N10" s="70"/>
      <c r="O10" s="70"/>
      <c r="P10" s="70"/>
      <c r="Q10" s="70"/>
      <c r="R10" s="71"/>
      <c r="S10" s="99"/>
      <c r="T10" s="109"/>
      <c r="U10" s="17"/>
      <c r="V10" s="147"/>
      <c r="W10" s="148"/>
      <c r="X10" s="148"/>
      <c r="Y10" s="148"/>
      <c r="Z10" s="149"/>
    </row>
    <row r="11" spans="1:26" ht="60" customHeight="1" x14ac:dyDescent="0.25">
      <c r="A11" s="92">
        <v>2</v>
      </c>
      <c r="B11" s="94"/>
      <c r="C11" s="1"/>
      <c r="D11" s="86">
        <v>73.5</v>
      </c>
      <c r="E11" s="87"/>
      <c r="F11" s="72" t="s">
        <v>20</v>
      </c>
      <c r="G11" s="73"/>
      <c r="H11" s="73"/>
      <c r="I11" s="74"/>
      <c r="J11" s="30"/>
      <c r="K11" s="30"/>
      <c r="L11" s="30"/>
      <c r="M11" s="30"/>
      <c r="N11" s="30"/>
      <c r="O11" s="30"/>
      <c r="P11" s="76" t="s">
        <v>20</v>
      </c>
      <c r="Q11" s="73"/>
      <c r="R11" s="77"/>
      <c r="S11" s="97">
        <f>SUM(F11:R16)</f>
        <v>0</v>
      </c>
      <c r="T11" s="107">
        <f>IF(SUM(F11:R16)&gt;0,S11*D11,0)</f>
        <v>0</v>
      </c>
      <c r="V11" s="20"/>
      <c r="W11" s="20"/>
      <c r="X11" s="20"/>
      <c r="Y11" s="20"/>
      <c r="Z11" s="20"/>
    </row>
    <row r="12" spans="1:26" ht="60" customHeight="1" x14ac:dyDescent="0.25">
      <c r="A12" s="92"/>
      <c r="B12" s="95"/>
      <c r="C12" s="1"/>
      <c r="D12" s="88"/>
      <c r="E12" s="89"/>
      <c r="F12" s="66"/>
      <c r="G12" s="67"/>
      <c r="H12" s="67"/>
      <c r="I12" s="75"/>
      <c r="J12" s="31"/>
      <c r="K12" s="31"/>
      <c r="L12" s="31"/>
      <c r="M12" s="31"/>
      <c r="N12" s="31"/>
      <c r="O12" s="31"/>
      <c r="P12" s="78"/>
      <c r="Q12" s="67"/>
      <c r="R12" s="68"/>
      <c r="S12" s="98"/>
      <c r="T12" s="108"/>
      <c r="V12" s="20"/>
      <c r="W12" s="20"/>
      <c r="X12" s="20"/>
      <c r="Y12" s="20"/>
      <c r="Z12" s="20"/>
    </row>
    <row r="13" spans="1:26" ht="60" customHeight="1" x14ac:dyDescent="0.25">
      <c r="A13" s="92"/>
      <c r="B13" s="95"/>
      <c r="C13" s="1"/>
      <c r="D13" s="88"/>
      <c r="E13" s="89"/>
      <c r="F13" s="66" t="s">
        <v>20</v>
      </c>
      <c r="G13" s="67"/>
      <c r="H13" s="67"/>
      <c r="I13" s="67"/>
      <c r="J13" s="67"/>
      <c r="K13" s="67"/>
      <c r="L13" s="67"/>
      <c r="M13" s="67"/>
      <c r="N13" s="67"/>
      <c r="O13" s="67"/>
      <c r="P13" s="67"/>
      <c r="Q13" s="67"/>
      <c r="R13" s="68"/>
      <c r="S13" s="98"/>
      <c r="T13" s="108"/>
      <c r="V13" s="20"/>
      <c r="W13" s="20"/>
      <c r="X13" s="20"/>
      <c r="Y13" s="20"/>
      <c r="Z13" s="20"/>
    </row>
    <row r="14" spans="1:26" ht="60" customHeight="1" x14ac:dyDescent="0.25">
      <c r="A14" s="92"/>
      <c r="B14" s="95"/>
      <c r="C14" s="1"/>
      <c r="D14" s="88"/>
      <c r="E14" s="89"/>
      <c r="F14" s="66"/>
      <c r="G14" s="67"/>
      <c r="H14" s="67"/>
      <c r="I14" s="67"/>
      <c r="J14" s="67"/>
      <c r="K14" s="67"/>
      <c r="L14" s="67"/>
      <c r="M14" s="67"/>
      <c r="N14" s="67"/>
      <c r="O14" s="67"/>
      <c r="P14" s="67"/>
      <c r="Q14" s="67"/>
      <c r="R14" s="68"/>
      <c r="S14" s="98"/>
      <c r="T14" s="108"/>
      <c r="V14" s="20"/>
      <c r="W14" s="20"/>
      <c r="X14" s="20"/>
      <c r="Y14" s="20"/>
      <c r="Z14" s="20"/>
    </row>
    <row r="15" spans="1:26" ht="60" customHeight="1" x14ac:dyDescent="0.25">
      <c r="A15" s="92"/>
      <c r="B15" s="95"/>
      <c r="C15" s="2"/>
      <c r="D15" s="88"/>
      <c r="E15" s="89"/>
      <c r="F15" s="66"/>
      <c r="G15" s="67"/>
      <c r="H15" s="67"/>
      <c r="I15" s="67"/>
      <c r="J15" s="67"/>
      <c r="K15" s="67"/>
      <c r="L15" s="67"/>
      <c r="M15" s="67"/>
      <c r="N15" s="67"/>
      <c r="O15" s="67"/>
      <c r="P15" s="67"/>
      <c r="Q15" s="67"/>
      <c r="R15" s="68"/>
      <c r="S15" s="98"/>
      <c r="T15" s="108"/>
      <c r="V15" s="20"/>
      <c r="W15" s="20"/>
      <c r="X15" s="20"/>
      <c r="Y15" s="20"/>
      <c r="Z15" s="20"/>
    </row>
    <row r="16" spans="1:26" ht="60" customHeight="1" thickBot="1" x14ac:dyDescent="0.3">
      <c r="A16" s="93"/>
      <c r="B16" s="96"/>
      <c r="C16" s="3"/>
      <c r="D16" s="90"/>
      <c r="E16" s="91"/>
      <c r="F16" s="69"/>
      <c r="G16" s="70"/>
      <c r="H16" s="70"/>
      <c r="I16" s="70"/>
      <c r="J16" s="70"/>
      <c r="K16" s="70"/>
      <c r="L16" s="70"/>
      <c r="M16" s="70"/>
      <c r="N16" s="70"/>
      <c r="O16" s="70"/>
      <c r="P16" s="70"/>
      <c r="Q16" s="70"/>
      <c r="R16" s="71"/>
      <c r="S16" s="99"/>
      <c r="T16" s="109"/>
      <c r="V16" s="20"/>
      <c r="W16" s="20"/>
      <c r="X16" s="20"/>
      <c r="Y16" s="20"/>
      <c r="Z16" s="20"/>
    </row>
    <row r="17" spans="1:20" ht="60" customHeight="1" x14ac:dyDescent="0.25">
      <c r="A17" s="104">
        <v>3</v>
      </c>
      <c r="B17" s="94"/>
      <c r="C17" s="4"/>
      <c r="D17" s="24">
        <v>150</v>
      </c>
      <c r="E17" s="80">
        <v>150</v>
      </c>
      <c r="F17" s="72" t="s">
        <v>20</v>
      </c>
      <c r="G17" s="73"/>
      <c r="H17" s="73"/>
      <c r="I17" s="73"/>
      <c r="J17" s="73"/>
      <c r="K17" s="73"/>
      <c r="L17" s="73"/>
      <c r="M17" s="73"/>
      <c r="N17" s="73"/>
      <c r="O17" s="73"/>
      <c r="P17" s="73"/>
      <c r="Q17" s="73"/>
      <c r="R17" s="77"/>
      <c r="S17" s="97">
        <f>SUM(F17:R22)</f>
        <v>0</v>
      </c>
      <c r="T17" s="107">
        <f>IF(SUM(F17:R22)&gt;0,S17*E17,0)</f>
        <v>0</v>
      </c>
    </row>
    <row r="18" spans="1:20" ht="60" customHeight="1" x14ac:dyDescent="0.25">
      <c r="A18" s="105"/>
      <c r="B18" s="95"/>
      <c r="C18" s="1"/>
      <c r="D18" s="26" t="s">
        <v>17</v>
      </c>
      <c r="E18" s="81"/>
      <c r="F18" s="37"/>
      <c r="G18" s="38"/>
      <c r="H18" s="38"/>
      <c r="I18" s="39"/>
      <c r="J18" s="31"/>
      <c r="K18" s="31"/>
      <c r="L18" s="31"/>
      <c r="M18" s="31"/>
      <c r="N18" s="31"/>
      <c r="O18" s="31"/>
      <c r="P18" s="31"/>
      <c r="Q18" s="31"/>
      <c r="R18" s="31"/>
      <c r="S18" s="98"/>
      <c r="T18" s="108"/>
    </row>
    <row r="19" spans="1:20" ht="60" customHeight="1" x14ac:dyDescent="0.25">
      <c r="A19" s="105"/>
      <c r="B19" s="95"/>
      <c r="C19" s="1"/>
      <c r="D19" s="25">
        <v>139</v>
      </c>
      <c r="E19" s="81"/>
      <c r="F19" s="37"/>
      <c r="G19" s="38"/>
      <c r="H19" s="38"/>
      <c r="I19" s="39"/>
      <c r="J19" s="31"/>
      <c r="K19" s="31"/>
      <c r="L19" s="31"/>
      <c r="M19" s="31"/>
      <c r="N19" s="31"/>
      <c r="O19" s="31"/>
      <c r="P19" s="31"/>
      <c r="Q19" s="31"/>
      <c r="R19" s="31"/>
      <c r="S19" s="98"/>
      <c r="T19" s="108"/>
    </row>
    <row r="20" spans="1:20" ht="60" customHeight="1" x14ac:dyDescent="0.25">
      <c r="A20" s="105"/>
      <c r="B20" s="95"/>
      <c r="C20" s="1"/>
      <c r="D20" s="26" t="s">
        <v>18</v>
      </c>
      <c r="E20" s="81"/>
      <c r="F20" s="66" t="s">
        <v>20</v>
      </c>
      <c r="G20" s="67"/>
      <c r="H20" s="67"/>
      <c r="I20" s="67"/>
      <c r="J20" s="67"/>
      <c r="K20" s="67"/>
      <c r="L20" s="67"/>
      <c r="M20" s="67"/>
      <c r="N20" s="67"/>
      <c r="O20" s="67"/>
      <c r="P20" s="67"/>
      <c r="Q20" s="67"/>
      <c r="R20" s="68"/>
      <c r="S20" s="98"/>
      <c r="T20" s="108"/>
    </row>
    <row r="21" spans="1:20" ht="60" customHeight="1" x14ac:dyDescent="0.25">
      <c r="A21" s="105"/>
      <c r="B21" s="95"/>
      <c r="C21" s="2"/>
      <c r="D21" s="25">
        <v>133.5</v>
      </c>
      <c r="E21" s="81"/>
      <c r="F21" s="66"/>
      <c r="G21" s="67"/>
      <c r="H21" s="67"/>
      <c r="I21" s="67"/>
      <c r="J21" s="67"/>
      <c r="K21" s="67"/>
      <c r="L21" s="67"/>
      <c r="M21" s="67"/>
      <c r="N21" s="67"/>
      <c r="O21" s="67"/>
      <c r="P21" s="67"/>
      <c r="Q21" s="67"/>
      <c r="R21" s="68"/>
      <c r="S21" s="98"/>
      <c r="T21" s="108"/>
    </row>
    <row r="22" spans="1:20" ht="60" customHeight="1" thickBot="1" x14ac:dyDescent="0.3">
      <c r="A22" s="106"/>
      <c r="B22" s="96"/>
      <c r="C22" s="3"/>
      <c r="D22" s="28" t="s">
        <v>19</v>
      </c>
      <c r="E22" s="82"/>
      <c r="F22" s="69"/>
      <c r="G22" s="70"/>
      <c r="H22" s="70"/>
      <c r="I22" s="70"/>
      <c r="J22" s="70"/>
      <c r="K22" s="70"/>
      <c r="L22" s="70"/>
      <c r="M22" s="70"/>
      <c r="N22" s="70"/>
      <c r="O22" s="70"/>
      <c r="P22" s="70"/>
      <c r="Q22" s="70"/>
      <c r="R22" s="71"/>
      <c r="S22" s="99"/>
      <c r="T22" s="109"/>
    </row>
    <row r="23" spans="1:20" ht="60" customHeight="1" x14ac:dyDescent="0.25">
      <c r="A23" s="92">
        <v>4</v>
      </c>
      <c r="B23" s="94"/>
      <c r="C23" s="4"/>
      <c r="D23" s="24">
        <v>113.7</v>
      </c>
      <c r="E23" s="80">
        <f>IF(S23&lt;=29,D23,IF(AND(S23&gt;29,S23&lt;=98),D25,IF(AND(S23&gt;=99),D27,)))</f>
        <v>113.7</v>
      </c>
      <c r="F23" s="72" t="s">
        <v>20</v>
      </c>
      <c r="G23" s="73"/>
      <c r="H23" s="73"/>
      <c r="I23" s="73"/>
      <c r="J23" s="73"/>
      <c r="K23" s="73"/>
      <c r="L23" s="73"/>
      <c r="M23" s="73"/>
      <c r="N23" s="73"/>
      <c r="O23" s="73"/>
      <c r="P23" s="73"/>
      <c r="Q23" s="73"/>
      <c r="R23" s="77"/>
      <c r="S23" s="97">
        <f>SUM(F23:R28)</f>
        <v>0</v>
      </c>
      <c r="T23" s="107">
        <f>IF(SUM(F23:R28)&gt;0,S23*E23,0)</f>
        <v>0</v>
      </c>
    </row>
    <row r="24" spans="1:20" ht="60" customHeight="1" x14ac:dyDescent="0.25">
      <c r="A24" s="92"/>
      <c r="B24" s="95"/>
      <c r="C24" s="1"/>
      <c r="D24" s="26" t="s">
        <v>17</v>
      </c>
      <c r="E24" s="81"/>
      <c r="F24" s="37"/>
      <c r="G24" s="38"/>
      <c r="H24" s="38"/>
      <c r="I24" s="39"/>
      <c r="J24" s="31"/>
      <c r="K24" s="31"/>
      <c r="L24" s="31"/>
      <c r="M24" s="31"/>
      <c r="N24" s="31"/>
      <c r="O24" s="31"/>
      <c r="P24" s="40"/>
      <c r="Q24" s="38"/>
      <c r="R24" s="41"/>
      <c r="S24" s="98"/>
      <c r="T24" s="108"/>
    </row>
    <row r="25" spans="1:20" ht="60" customHeight="1" x14ac:dyDescent="0.25">
      <c r="A25" s="92"/>
      <c r="B25" s="95"/>
      <c r="C25" s="1"/>
      <c r="D25" s="25">
        <v>111.5</v>
      </c>
      <c r="E25" s="81"/>
      <c r="F25" s="37"/>
      <c r="G25" s="38"/>
      <c r="H25" s="38"/>
      <c r="I25" s="39"/>
      <c r="J25" s="31"/>
      <c r="K25" s="31"/>
      <c r="L25" s="31"/>
      <c r="M25" s="31"/>
      <c r="N25" s="31"/>
      <c r="O25" s="31"/>
      <c r="P25" s="40"/>
      <c r="Q25" s="38"/>
      <c r="R25" s="41"/>
      <c r="S25" s="98"/>
      <c r="T25" s="108"/>
    </row>
    <row r="26" spans="1:20" ht="60" customHeight="1" x14ac:dyDescent="0.25">
      <c r="A26" s="92"/>
      <c r="B26" s="95"/>
      <c r="C26" s="1"/>
      <c r="D26" s="26" t="s">
        <v>21</v>
      </c>
      <c r="E26" s="81"/>
      <c r="F26" s="37"/>
      <c r="G26" s="38"/>
      <c r="H26" s="38"/>
      <c r="I26" s="39"/>
      <c r="J26" s="33"/>
      <c r="K26" s="33"/>
      <c r="L26" s="33"/>
      <c r="M26" s="33"/>
      <c r="N26" s="33"/>
      <c r="O26" s="33"/>
      <c r="P26" s="40"/>
      <c r="Q26" s="38"/>
      <c r="R26" s="41"/>
      <c r="S26" s="98"/>
      <c r="T26" s="108"/>
    </row>
    <row r="27" spans="1:20" ht="60" customHeight="1" x14ac:dyDescent="0.25">
      <c r="A27" s="92"/>
      <c r="B27" s="95"/>
      <c r="C27" s="2"/>
      <c r="D27" s="25">
        <v>108.2</v>
      </c>
      <c r="E27" s="81"/>
      <c r="F27" s="66"/>
      <c r="G27" s="67"/>
      <c r="H27" s="67"/>
      <c r="I27" s="67"/>
      <c r="J27" s="67"/>
      <c r="K27" s="67"/>
      <c r="L27" s="67"/>
      <c r="M27" s="67"/>
      <c r="N27" s="67"/>
      <c r="O27" s="67"/>
      <c r="P27" s="67"/>
      <c r="Q27" s="67"/>
      <c r="R27" s="68"/>
      <c r="S27" s="98"/>
      <c r="T27" s="108"/>
    </row>
    <row r="28" spans="1:20" ht="60" customHeight="1" thickBot="1" x14ac:dyDescent="0.3">
      <c r="A28" s="93"/>
      <c r="B28" s="96"/>
      <c r="C28" s="3"/>
      <c r="D28" s="28" t="s">
        <v>22</v>
      </c>
      <c r="E28" s="82"/>
      <c r="F28" s="69"/>
      <c r="G28" s="70"/>
      <c r="H28" s="70"/>
      <c r="I28" s="70"/>
      <c r="J28" s="70"/>
      <c r="K28" s="70"/>
      <c r="L28" s="70"/>
      <c r="M28" s="70"/>
      <c r="N28" s="70"/>
      <c r="O28" s="70"/>
      <c r="P28" s="70"/>
      <c r="Q28" s="70"/>
      <c r="R28" s="71"/>
      <c r="S28" s="99"/>
      <c r="T28" s="109"/>
    </row>
    <row r="29" spans="1:20" ht="60" customHeight="1" x14ac:dyDescent="0.25">
      <c r="A29" s="104">
        <v>5</v>
      </c>
      <c r="B29" s="94"/>
      <c r="C29" s="4"/>
      <c r="D29" s="86">
        <v>103.8</v>
      </c>
      <c r="E29" s="87"/>
      <c r="F29" s="72" t="s">
        <v>20</v>
      </c>
      <c r="G29" s="73"/>
      <c r="H29" s="73"/>
      <c r="I29" s="74"/>
      <c r="J29" s="30"/>
      <c r="K29" s="30"/>
      <c r="L29" s="30"/>
      <c r="M29" s="30"/>
      <c r="N29" s="30"/>
      <c r="O29" s="30"/>
      <c r="P29" s="76" t="s">
        <v>20</v>
      </c>
      <c r="Q29" s="73"/>
      <c r="R29" s="77"/>
      <c r="S29" s="97">
        <f>SUM(F29:R34)</f>
        <v>0</v>
      </c>
      <c r="T29" s="107">
        <f>IF(SUM(F29:R34)&gt;0,S29*D29,0)</f>
        <v>0</v>
      </c>
    </row>
    <row r="30" spans="1:20" ht="60" customHeight="1" x14ac:dyDescent="0.25">
      <c r="A30" s="105"/>
      <c r="B30" s="95"/>
      <c r="C30" s="1"/>
      <c r="D30" s="88"/>
      <c r="E30" s="89"/>
      <c r="F30" s="66"/>
      <c r="G30" s="67"/>
      <c r="H30" s="67"/>
      <c r="I30" s="75"/>
      <c r="J30" s="31"/>
      <c r="K30" s="31"/>
      <c r="L30" s="31"/>
      <c r="M30" s="31"/>
      <c r="N30" s="31"/>
      <c r="O30" s="31"/>
      <c r="P30" s="78"/>
      <c r="Q30" s="67"/>
      <c r="R30" s="68"/>
      <c r="S30" s="98"/>
      <c r="T30" s="108"/>
    </row>
    <row r="31" spans="1:20" ht="60" customHeight="1" x14ac:dyDescent="0.25">
      <c r="A31" s="105"/>
      <c r="B31" s="95"/>
      <c r="C31" s="1"/>
      <c r="D31" s="88"/>
      <c r="E31" s="89"/>
      <c r="F31" s="66"/>
      <c r="G31" s="67"/>
      <c r="H31" s="67"/>
      <c r="I31" s="75"/>
      <c r="J31" s="31"/>
      <c r="K31" s="31"/>
      <c r="L31" s="31"/>
      <c r="M31" s="31"/>
      <c r="N31" s="31"/>
      <c r="O31" s="31"/>
      <c r="P31" s="78"/>
      <c r="Q31" s="67"/>
      <c r="R31" s="68"/>
      <c r="S31" s="98"/>
      <c r="T31" s="108"/>
    </row>
    <row r="32" spans="1:20" ht="60" customHeight="1" x14ac:dyDescent="0.25">
      <c r="A32" s="105"/>
      <c r="B32" s="95"/>
      <c r="C32" s="1"/>
      <c r="D32" s="88"/>
      <c r="E32" s="89"/>
      <c r="F32" s="66" t="s">
        <v>20</v>
      </c>
      <c r="G32" s="67"/>
      <c r="H32" s="67"/>
      <c r="I32" s="67"/>
      <c r="J32" s="67"/>
      <c r="K32" s="67"/>
      <c r="L32" s="67"/>
      <c r="M32" s="67"/>
      <c r="N32" s="67"/>
      <c r="O32" s="67"/>
      <c r="P32" s="67"/>
      <c r="Q32" s="67"/>
      <c r="R32" s="68"/>
      <c r="S32" s="98"/>
      <c r="T32" s="108"/>
    </row>
    <row r="33" spans="1:20" ht="60" customHeight="1" x14ac:dyDescent="0.25">
      <c r="A33" s="105"/>
      <c r="B33" s="95"/>
      <c r="C33" s="2"/>
      <c r="D33" s="88"/>
      <c r="E33" s="89"/>
      <c r="F33" s="66"/>
      <c r="G33" s="67"/>
      <c r="H33" s="67"/>
      <c r="I33" s="67"/>
      <c r="J33" s="67"/>
      <c r="K33" s="67"/>
      <c r="L33" s="67"/>
      <c r="M33" s="67"/>
      <c r="N33" s="67"/>
      <c r="O33" s="67"/>
      <c r="P33" s="67"/>
      <c r="Q33" s="67"/>
      <c r="R33" s="68"/>
      <c r="S33" s="98"/>
      <c r="T33" s="108"/>
    </row>
    <row r="34" spans="1:20" ht="60" customHeight="1" thickBot="1" x14ac:dyDescent="0.3">
      <c r="A34" s="106"/>
      <c r="B34" s="96"/>
      <c r="C34" s="3"/>
      <c r="D34" s="90"/>
      <c r="E34" s="91"/>
      <c r="F34" s="69"/>
      <c r="G34" s="70"/>
      <c r="H34" s="70"/>
      <c r="I34" s="70"/>
      <c r="J34" s="70"/>
      <c r="K34" s="70"/>
      <c r="L34" s="70"/>
      <c r="M34" s="70"/>
      <c r="N34" s="70"/>
      <c r="O34" s="70"/>
      <c r="P34" s="70"/>
      <c r="Q34" s="70"/>
      <c r="R34" s="71"/>
      <c r="S34" s="99"/>
      <c r="T34" s="109"/>
    </row>
    <row r="35" spans="1:20" ht="60" customHeight="1" x14ac:dyDescent="0.25">
      <c r="A35" s="92">
        <v>6</v>
      </c>
      <c r="B35" s="94"/>
      <c r="C35" s="4"/>
      <c r="D35" s="24">
        <v>117</v>
      </c>
      <c r="E35" s="80">
        <v>117</v>
      </c>
      <c r="F35" s="152" t="s">
        <v>20</v>
      </c>
      <c r="G35" s="30"/>
      <c r="H35" s="30"/>
      <c r="I35" s="30"/>
      <c r="J35" s="30"/>
      <c r="K35" s="30"/>
      <c r="L35" s="30"/>
      <c r="M35" s="30"/>
      <c r="N35" s="30"/>
      <c r="O35" s="30"/>
      <c r="P35" s="30"/>
      <c r="Q35" s="30"/>
      <c r="R35" s="154" t="s">
        <v>20</v>
      </c>
      <c r="S35" s="114">
        <f>SUM(F35:R41)</f>
        <v>0</v>
      </c>
      <c r="T35" s="107">
        <f>IF(SUM(F35:R41)&gt;0,S35*E35,0)</f>
        <v>0</v>
      </c>
    </row>
    <row r="36" spans="1:20" ht="60" customHeight="1" x14ac:dyDescent="0.25">
      <c r="A36" s="92"/>
      <c r="B36" s="95"/>
      <c r="C36" s="1"/>
      <c r="D36" s="26" t="s">
        <v>23</v>
      </c>
      <c r="E36" s="81"/>
      <c r="F36" s="79"/>
      <c r="G36" s="31"/>
      <c r="H36" s="31"/>
      <c r="I36" s="31"/>
      <c r="J36" s="31"/>
      <c r="K36" s="31"/>
      <c r="L36" s="31"/>
      <c r="M36" s="31"/>
      <c r="N36" s="31"/>
      <c r="O36" s="31"/>
      <c r="P36" s="31"/>
      <c r="Q36" s="31"/>
      <c r="R36" s="155"/>
      <c r="S36" s="98"/>
      <c r="T36" s="108"/>
    </row>
    <row r="37" spans="1:20" ht="60" customHeight="1" x14ac:dyDescent="0.25">
      <c r="A37" s="92"/>
      <c r="B37" s="95"/>
      <c r="C37" s="1"/>
      <c r="D37" s="25">
        <v>111.5</v>
      </c>
      <c r="E37" s="81"/>
      <c r="F37" s="79"/>
      <c r="G37" s="31"/>
      <c r="H37" s="31"/>
      <c r="I37" s="31"/>
      <c r="J37" s="31"/>
      <c r="K37" s="31"/>
      <c r="L37" s="31"/>
      <c r="M37" s="31"/>
      <c r="N37" s="31"/>
      <c r="O37" s="31"/>
      <c r="P37" s="31"/>
      <c r="Q37" s="31"/>
      <c r="R37" s="155"/>
      <c r="S37" s="98"/>
      <c r="T37" s="108"/>
    </row>
    <row r="38" spans="1:20" ht="60" customHeight="1" x14ac:dyDescent="0.25">
      <c r="A38" s="92"/>
      <c r="B38" s="95"/>
      <c r="C38" s="1"/>
      <c r="D38" s="26" t="s">
        <v>24</v>
      </c>
      <c r="E38" s="81"/>
      <c r="F38" s="79"/>
      <c r="G38" s="31"/>
      <c r="H38" s="31"/>
      <c r="I38" s="31"/>
      <c r="J38" s="31"/>
      <c r="K38" s="31"/>
      <c r="L38" s="31"/>
      <c r="M38" s="31"/>
      <c r="N38" s="31"/>
      <c r="O38" s="31"/>
      <c r="P38" s="31"/>
      <c r="Q38" s="31"/>
      <c r="R38" s="155"/>
      <c r="S38" s="98"/>
      <c r="T38" s="108"/>
    </row>
    <row r="39" spans="1:20" ht="60" customHeight="1" x14ac:dyDescent="0.25">
      <c r="A39" s="92"/>
      <c r="B39" s="95"/>
      <c r="C39" s="1"/>
      <c r="D39" s="25">
        <v>106</v>
      </c>
      <c r="E39" s="81"/>
      <c r="F39" s="79"/>
      <c r="G39" s="33"/>
      <c r="H39" s="33"/>
      <c r="I39" s="33"/>
      <c r="J39" s="33"/>
      <c r="K39" s="33"/>
      <c r="L39" s="33"/>
      <c r="M39" s="33"/>
      <c r="N39" s="33"/>
      <c r="O39" s="33"/>
      <c r="P39" s="33"/>
      <c r="Q39" s="33"/>
      <c r="R39" s="155"/>
      <c r="S39" s="98"/>
      <c r="T39" s="108"/>
    </row>
    <row r="40" spans="1:20" ht="60" customHeight="1" x14ac:dyDescent="0.25">
      <c r="A40" s="92"/>
      <c r="B40" s="95"/>
      <c r="C40" s="2"/>
      <c r="D40" s="27" t="s">
        <v>19</v>
      </c>
      <c r="E40" s="81"/>
      <c r="F40" s="79"/>
      <c r="G40" s="33"/>
      <c r="H40" s="33"/>
      <c r="I40" s="33"/>
      <c r="J40" s="33"/>
      <c r="K40" s="33"/>
      <c r="L40" s="33"/>
      <c r="M40" s="33"/>
      <c r="N40" s="33"/>
      <c r="O40" s="33"/>
      <c r="P40" s="33"/>
      <c r="Q40" s="33"/>
      <c r="R40" s="155"/>
      <c r="S40" s="98"/>
      <c r="T40" s="108"/>
    </row>
    <row r="41" spans="1:20" ht="60" customHeight="1" thickBot="1" x14ac:dyDescent="0.3">
      <c r="A41" s="93"/>
      <c r="B41" s="96"/>
      <c r="C41" s="3"/>
      <c r="D41" s="35"/>
      <c r="E41" s="82"/>
      <c r="F41" s="153"/>
      <c r="G41" s="34"/>
      <c r="H41" s="34"/>
      <c r="I41" s="34"/>
      <c r="J41" s="34"/>
      <c r="K41" s="34"/>
      <c r="L41" s="34"/>
      <c r="M41" s="34"/>
      <c r="N41" s="34"/>
      <c r="O41" s="34"/>
      <c r="P41" s="34"/>
      <c r="Q41" s="34"/>
      <c r="R41" s="156"/>
      <c r="S41" s="99"/>
      <c r="T41" s="109"/>
    </row>
    <row r="42" spans="1:20" ht="60" customHeight="1" x14ac:dyDescent="0.25">
      <c r="A42" s="104">
        <v>7</v>
      </c>
      <c r="B42" s="94"/>
      <c r="C42" s="4"/>
      <c r="D42" s="24">
        <v>95.8</v>
      </c>
      <c r="E42" s="80">
        <f>IF(S42&lt;=9,D42,IF(AND(S42&gt;9,S42&lt;=49),D44,IF(AND(S42&gt;=50),D46,)))</f>
        <v>95.8</v>
      </c>
      <c r="F42" s="30"/>
      <c r="G42" s="30"/>
      <c r="H42" s="30"/>
      <c r="I42" s="30"/>
      <c r="J42" s="30"/>
      <c r="K42" s="30"/>
      <c r="L42" s="30"/>
      <c r="M42" s="30"/>
      <c r="N42" s="30"/>
      <c r="O42" s="30"/>
      <c r="P42" s="76" t="s">
        <v>20</v>
      </c>
      <c r="Q42" s="73"/>
      <c r="R42" s="77"/>
      <c r="S42" s="97">
        <f>SUM(F42:R47)</f>
        <v>0</v>
      </c>
      <c r="T42" s="107">
        <f>IF(SUM(F42:R47)&gt;0,S42*E42,0)</f>
        <v>0</v>
      </c>
    </row>
    <row r="43" spans="1:20" ht="60" customHeight="1" x14ac:dyDescent="0.25">
      <c r="A43" s="105"/>
      <c r="B43" s="95"/>
      <c r="C43" s="1"/>
      <c r="D43" s="26" t="s">
        <v>23</v>
      </c>
      <c r="E43" s="81"/>
      <c r="F43" s="31"/>
      <c r="G43" s="31"/>
      <c r="H43" s="31"/>
      <c r="I43" s="31"/>
      <c r="J43" s="31"/>
      <c r="K43" s="31"/>
      <c r="L43" s="31"/>
      <c r="M43" s="31"/>
      <c r="N43" s="31"/>
      <c r="O43" s="31"/>
      <c r="P43" s="78"/>
      <c r="Q43" s="67"/>
      <c r="R43" s="68"/>
      <c r="S43" s="98"/>
      <c r="T43" s="108"/>
    </row>
    <row r="44" spans="1:20" ht="60" customHeight="1" x14ac:dyDescent="0.25">
      <c r="A44" s="105"/>
      <c r="B44" s="95"/>
      <c r="C44" s="1"/>
      <c r="D44" s="25">
        <v>92.5</v>
      </c>
      <c r="E44" s="81"/>
      <c r="F44" s="31"/>
      <c r="G44" s="31"/>
      <c r="H44" s="31"/>
      <c r="I44" s="31"/>
      <c r="J44" s="31"/>
      <c r="K44" s="31"/>
      <c r="L44" s="31"/>
      <c r="M44" s="31"/>
      <c r="N44" s="31"/>
      <c r="O44" s="31"/>
      <c r="P44" s="78"/>
      <c r="Q44" s="67"/>
      <c r="R44" s="68"/>
      <c r="S44" s="98"/>
      <c r="T44" s="108"/>
    </row>
    <row r="45" spans="1:20" ht="60" customHeight="1" x14ac:dyDescent="0.25">
      <c r="A45" s="105"/>
      <c r="B45" s="95"/>
      <c r="C45" s="1"/>
      <c r="D45" s="26" t="s">
        <v>24</v>
      </c>
      <c r="E45" s="81"/>
      <c r="F45" s="33"/>
      <c r="G45" s="33"/>
      <c r="H45" s="33"/>
      <c r="I45" s="33"/>
      <c r="J45" s="33"/>
      <c r="K45" s="33"/>
      <c r="L45" s="33"/>
      <c r="M45" s="33"/>
      <c r="N45" s="33"/>
      <c r="O45" s="33"/>
      <c r="P45" s="78"/>
      <c r="Q45" s="67"/>
      <c r="R45" s="68"/>
      <c r="S45" s="98"/>
      <c r="T45" s="108"/>
    </row>
    <row r="46" spans="1:20" ht="60" customHeight="1" x14ac:dyDescent="0.25">
      <c r="A46" s="105"/>
      <c r="B46" s="95"/>
      <c r="C46" s="2"/>
      <c r="D46" s="25">
        <v>90.3</v>
      </c>
      <c r="E46" s="81"/>
      <c r="F46" s="33"/>
      <c r="G46" s="33"/>
      <c r="H46" s="33"/>
      <c r="I46" s="33"/>
      <c r="J46" s="33"/>
      <c r="K46" s="33"/>
      <c r="L46" s="33"/>
      <c r="M46" s="33"/>
      <c r="N46" s="33"/>
      <c r="O46" s="33"/>
      <c r="P46" s="78"/>
      <c r="Q46" s="67"/>
      <c r="R46" s="68"/>
      <c r="S46" s="98"/>
      <c r="T46" s="108"/>
    </row>
    <row r="47" spans="1:20" ht="60" customHeight="1" thickBot="1" x14ac:dyDescent="0.3">
      <c r="A47" s="106"/>
      <c r="B47" s="96"/>
      <c r="C47" s="3"/>
      <c r="D47" s="27" t="s">
        <v>19</v>
      </c>
      <c r="E47" s="82"/>
      <c r="F47" s="34"/>
      <c r="G47" s="34"/>
      <c r="H47" s="34"/>
      <c r="I47" s="34"/>
      <c r="J47" s="34"/>
      <c r="K47" s="34"/>
      <c r="L47" s="34"/>
      <c r="M47" s="34"/>
      <c r="N47" s="34"/>
      <c r="O47" s="34"/>
      <c r="P47" s="157"/>
      <c r="Q47" s="70"/>
      <c r="R47" s="71"/>
      <c r="S47" s="99"/>
      <c r="T47" s="109"/>
    </row>
    <row r="48" spans="1:20" ht="60" customHeight="1" x14ac:dyDescent="0.25">
      <c r="A48" s="92">
        <v>8</v>
      </c>
      <c r="B48" s="94"/>
      <c r="C48" s="4"/>
      <c r="D48" s="24">
        <v>125.8</v>
      </c>
      <c r="E48" s="80">
        <v>125.8</v>
      </c>
      <c r="F48" s="72" t="s">
        <v>20</v>
      </c>
      <c r="G48" s="73"/>
      <c r="H48" s="73"/>
      <c r="I48" s="74"/>
      <c r="J48" s="30"/>
      <c r="K48" s="30"/>
      <c r="L48" s="30"/>
      <c r="M48" s="30"/>
      <c r="N48" s="30"/>
      <c r="O48" s="30"/>
      <c r="P48" s="76" t="s">
        <v>20</v>
      </c>
      <c r="Q48" s="73"/>
      <c r="R48" s="77"/>
      <c r="S48" s="97">
        <f>SUM(F48:R53)</f>
        <v>0</v>
      </c>
      <c r="T48" s="107">
        <f>IF(SUM(F48:R53)&gt;0,S48*E48,0)</f>
        <v>0</v>
      </c>
    </row>
    <row r="49" spans="1:20" ht="60" customHeight="1" x14ac:dyDescent="0.25">
      <c r="A49" s="92"/>
      <c r="B49" s="95"/>
      <c r="C49" s="1"/>
      <c r="D49" s="26" t="s">
        <v>23</v>
      </c>
      <c r="E49" s="81"/>
      <c r="F49" s="66"/>
      <c r="G49" s="67"/>
      <c r="H49" s="67"/>
      <c r="I49" s="75"/>
      <c r="J49" s="31"/>
      <c r="K49" s="31"/>
      <c r="L49" s="31"/>
      <c r="M49" s="31"/>
      <c r="N49" s="31"/>
      <c r="O49" s="31"/>
      <c r="P49" s="78"/>
      <c r="Q49" s="67"/>
      <c r="R49" s="68"/>
      <c r="S49" s="98"/>
      <c r="T49" s="108"/>
    </row>
    <row r="50" spans="1:20" ht="60" customHeight="1" x14ac:dyDescent="0.25">
      <c r="A50" s="92"/>
      <c r="B50" s="95"/>
      <c r="C50" s="1"/>
      <c r="D50" s="25">
        <v>122.8</v>
      </c>
      <c r="E50" s="81"/>
      <c r="F50" s="66"/>
      <c r="G50" s="67"/>
      <c r="H50" s="67"/>
      <c r="I50" s="75"/>
      <c r="J50" s="31"/>
      <c r="K50" s="31"/>
      <c r="L50" s="31"/>
      <c r="M50" s="31"/>
      <c r="N50" s="31"/>
      <c r="O50" s="31"/>
      <c r="P50" s="78"/>
      <c r="Q50" s="67"/>
      <c r="R50" s="68"/>
      <c r="S50" s="98"/>
      <c r="T50" s="108"/>
    </row>
    <row r="51" spans="1:20" ht="60" customHeight="1" x14ac:dyDescent="0.25">
      <c r="A51" s="92"/>
      <c r="B51" s="95"/>
      <c r="C51" s="1"/>
      <c r="D51" s="26" t="s">
        <v>25</v>
      </c>
      <c r="E51" s="81"/>
      <c r="F51" s="66"/>
      <c r="G51" s="67"/>
      <c r="H51" s="67"/>
      <c r="I51" s="75"/>
      <c r="J51" s="33"/>
      <c r="K51" s="33"/>
      <c r="L51" s="33"/>
      <c r="M51" s="33"/>
      <c r="N51" s="33"/>
      <c r="O51" s="33"/>
      <c r="P51" s="78"/>
      <c r="Q51" s="67"/>
      <c r="R51" s="68"/>
      <c r="S51" s="98"/>
      <c r="T51" s="108"/>
    </row>
    <row r="52" spans="1:20" ht="60" customHeight="1" x14ac:dyDescent="0.25">
      <c r="A52" s="92"/>
      <c r="B52" s="95"/>
      <c r="C52" s="2"/>
      <c r="D52" s="25">
        <v>117.8</v>
      </c>
      <c r="E52" s="81"/>
      <c r="F52" s="66"/>
      <c r="G52" s="67"/>
      <c r="H52" s="67"/>
      <c r="I52" s="75"/>
      <c r="J52" s="33"/>
      <c r="K52" s="33"/>
      <c r="L52" s="33"/>
      <c r="M52" s="33"/>
      <c r="N52" s="33"/>
      <c r="O52" s="33"/>
      <c r="P52" s="78"/>
      <c r="Q52" s="67"/>
      <c r="R52" s="68"/>
      <c r="S52" s="98"/>
      <c r="T52" s="108"/>
    </row>
    <row r="53" spans="1:20" ht="60" customHeight="1" thickBot="1" x14ac:dyDescent="0.3">
      <c r="A53" s="93"/>
      <c r="B53" s="96"/>
      <c r="C53" s="3"/>
      <c r="D53" s="27" t="s">
        <v>26</v>
      </c>
      <c r="E53" s="82"/>
      <c r="F53" s="69"/>
      <c r="G53" s="70"/>
      <c r="H53" s="70"/>
      <c r="I53" s="167"/>
      <c r="J53" s="34"/>
      <c r="K53" s="34"/>
      <c r="L53" s="34"/>
      <c r="M53" s="34"/>
      <c r="N53" s="34"/>
      <c r="O53" s="34"/>
      <c r="P53" s="157"/>
      <c r="Q53" s="70"/>
      <c r="R53" s="71"/>
      <c r="S53" s="99"/>
      <c r="T53" s="109"/>
    </row>
    <row r="54" spans="1:20" ht="60" customHeight="1" x14ac:dyDescent="0.25">
      <c r="A54" s="104">
        <v>9</v>
      </c>
      <c r="B54" s="94"/>
      <c r="C54" s="4"/>
      <c r="D54" s="24">
        <v>76</v>
      </c>
      <c r="E54" s="80">
        <f>IF(S54&lt;=9,D54,IF(AND(S54&gt;9,S54&lt;=29),D56,IF(AND(S54&gt;=30),D58,)))</f>
        <v>76</v>
      </c>
      <c r="F54" s="72" t="s">
        <v>20</v>
      </c>
      <c r="G54" s="73"/>
      <c r="H54" s="73"/>
      <c r="I54" s="73"/>
      <c r="J54" s="73"/>
      <c r="K54" s="73"/>
      <c r="L54" s="73"/>
      <c r="M54" s="73"/>
      <c r="N54" s="73"/>
      <c r="O54" s="73"/>
      <c r="P54" s="73"/>
      <c r="Q54" s="73"/>
      <c r="R54" s="77"/>
      <c r="S54" s="97">
        <f>SUM(F54:R59)</f>
        <v>0</v>
      </c>
      <c r="T54" s="107">
        <f>IF(SUM(F54:R59)&gt;0,S54*E54,0)</f>
        <v>0</v>
      </c>
    </row>
    <row r="55" spans="1:20" ht="60" customHeight="1" x14ac:dyDescent="0.25">
      <c r="A55" s="105"/>
      <c r="B55" s="95"/>
      <c r="C55" s="1"/>
      <c r="D55" s="26" t="s">
        <v>23</v>
      </c>
      <c r="E55" s="81"/>
      <c r="F55" s="79"/>
      <c r="G55" s="31"/>
      <c r="H55" s="31"/>
      <c r="I55" s="31"/>
      <c r="J55" s="31"/>
      <c r="K55" s="31"/>
      <c r="L55" s="31"/>
      <c r="M55" s="31"/>
      <c r="N55" s="31"/>
      <c r="O55" s="31"/>
      <c r="P55" s="78"/>
      <c r="Q55" s="67"/>
      <c r="R55" s="68"/>
      <c r="S55" s="98"/>
      <c r="T55" s="108"/>
    </row>
    <row r="56" spans="1:20" ht="60" customHeight="1" x14ac:dyDescent="0.25">
      <c r="A56" s="105"/>
      <c r="B56" s="95"/>
      <c r="C56" s="1"/>
      <c r="D56" s="25">
        <v>73.8</v>
      </c>
      <c r="E56" s="81"/>
      <c r="F56" s="79"/>
      <c r="G56" s="31"/>
      <c r="H56" s="31"/>
      <c r="I56" s="31"/>
      <c r="J56" s="31"/>
      <c r="K56" s="31"/>
      <c r="L56" s="31"/>
      <c r="M56" s="31"/>
      <c r="N56" s="31"/>
      <c r="O56" s="31"/>
      <c r="P56" s="78"/>
      <c r="Q56" s="67"/>
      <c r="R56" s="68"/>
      <c r="S56" s="98"/>
      <c r="T56" s="108"/>
    </row>
    <row r="57" spans="1:20" ht="60" customHeight="1" x14ac:dyDescent="0.25">
      <c r="A57" s="105"/>
      <c r="B57" s="95"/>
      <c r="C57" s="1"/>
      <c r="D57" s="26" t="s">
        <v>28</v>
      </c>
      <c r="E57" s="81"/>
      <c r="F57" s="79"/>
      <c r="G57" s="33"/>
      <c r="H57" s="33"/>
      <c r="I57" s="33"/>
      <c r="J57" s="33"/>
      <c r="K57" s="33"/>
      <c r="L57" s="33"/>
      <c r="M57" s="33"/>
      <c r="N57" s="33"/>
      <c r="O57" s="33"/>
      <c r="P57" s="78"/>
      <c r="Q57" s="67"/>
      <c r="R57" s="68"/>
      <c r="S57" s="98"/>
      <c r="T57" s="108"/>
    </row>
    <row r="58" spans="1:20" ht="60" customHeight="1" x14ac:dyDescent="0.25">
      <c r="A58" s="105"/>
      <c r="B58" s="95"/>
      <c r="C58" s="2"/>
      <c r="D58" s="25">
        <v>60.5</v>
      </c>
      <c r="E58" s="81"/>
      <c r="F58" s="66" t="s">
        <v>20</v>
      </c>
      <c r="G58" s="67"/>
      <c r="H58" s="67"/>
      <c r="I58" s="67"/>
      <c r="J58" s="67"/>
      <c r="K58" s="67"/>
      <c r="L58" s="67"/>
      <c r="M58" s="67"/>
      <c r="N58" s="67"/>
      <c r="O58" s="67"/>
      <c r="P58" s="67"/>
      <c r="Q58" s="67"/>
      <c r="R58" s="68"/>
      <c r="S58" s="98"/>
      <c r="T58" s="108"/>
    </row>
    <row r="59" spans="1:20" ht="60" customHeight="1" thickBot="1" x14ac:dyDescent="0.3">
      <c r="A59" s="106"/>
      <c r="B59" s="96"/>
      <c r="C59" s="3"/>
      <c r="D59" s="27" t="s">
        <v>16</v>
      </c>
      <c r="E59" s="82"/>
      <c r="F59" s="69"/>
      <c r="G59" s="70"/>
      <c r="H59" s="70"/>
      <c r="I59" s="70"/>
      <c r="J59" s="70"/>
      <c r="K59" s="70"/>
      <c r="L59" s="70"/>
      <c r="M59" s="70"/>
      <c r="N59" s="70"/>
      <c r="O59" s="70"/>
      <c r="P59" s="70"/>
      <c r="Q59" s="70"/>
      <c r="R59" s="71"/>
      <c r="S59" s="99"/>
      <c r="T59" s="109"/>
    </row>
    <row r="60" spans="1:20" ht="60" customHeight="1" x14ac:dyDescent="0.25">
      <c r="A60" s="92">
        <v>10</v>
      </c>
      <c r="B60" s="94"/>
      <c r="C60" s="4"/>
      <c r="D60" s="24">
        <v>103.8</v>
      </c>
      <c r="E60" s="83">
        <v>103.8</v>
      </c>
      <c r="F60" s="72" t="s">
        <v>20</v>
      </c>
      <c r="G60" s="73"/>
      <c r="H60" s="74"/>
      <c r="I60" s="30"/>
      <c r="J60" s="30"/>
      <c r="K60" s="30"/>
      <c r="L60" s="30"/>
      <c r="M60" s="30"/>
      <c r="N60" s="30"/>
      <c r="O60" s="30"/>
      <c r="P60" s="76" t="s">
        <v>20</v>
      </c>
      <c r="Q60" s="73"/>
      <c r="R60" s="77"/>
      <c r="S60" s="164">
        <f>SUM(F60:R65)</f>
        <v>0</v>
      </c>
      <c r="T60" s="107">
        <f>IF(SUM(F60:R65)&gt;0,S60*E60,0)</f>
        <v>0</v>
      </c>
    </row>
    <row r="61" spans="1:20" ht="60" customHeight="1" x14ac:dyDescent="0.25">
      <c r="A61" s="92"/>
      <c r="B61" s="95"/>
      <c r="C61" s="1"/>
      <c r="D61" s="26" t="s">
        <v>17</v>
      </c>
      <c r="E61" s="84"/>
      <c r="F61" s="66"/>
      <c r="G61" s="67"/>
      <c r="H61" s="75"/>
      <c r="I61" s="31"/>
      <c r="J61" s="31"/>
      <c r="K61" s="31"/>
      <c r="L61" s="31"/>
      <c r="M61" s="31"/>
      <c r="N61" s="31"/>
      <c r="O61" s="31"/>
      <c r="P61" s="78"/>
      <c r="Q61" s="67"/>
      <c r="R61" s="68"/>
      <c r="S61" s="165"/>
      <c r="T61" s="108"/>
    </row>
    <row r="62" spans="1:20" ht="60" customHeight="1" x14ac:dyDescent="0.25">
      <c r="A62" s="92"/>
      <c r="B62" s="95"/>
      <c r="C62" s="1"/>
      <c r="D62" s="25">
        <v>100.5</v>
      </c>
      <c r="E62" s="84"/>
      <c r="F62" s="66"/>
      <c r="G62" s="67"/>
      <c r="H62" s="75"/>
      <c r="I62" s="31"/>
      <c r="J62" s="31"/>
      <c r="K62" s="31"/>
      <c r="L62" s="31"/>
      <c r="M62" s="31"/>
      <c r="N62" s="31"/>
      <c r="O62" s="31"/>
      <c r="P62" s="78"/>
      <c r="Q62" s="67"/>
      <c r="R62" s="68"/>
      <c r="S62" s="165"/>
      <c r="T62" s="108"/>
    </row>
    <row r="63" spans="1:20" ht="60" customHeight="1" x14ac:dyDescent="0.25">
      <c r="A63" s="92"/>
      <c r="B63" s="95"/>
      <c r="C63" s="1"/>
      <c r="D63" s="26" t="s">
        <v>18</v>
      </c>
      <c r="E63" s="84"/>
      <c r="F63" s="66"/>
      <c r="G63" s="67"/>
      <c r="H63" s="75"/>
      <c r="I63" s="42"/>
      <c r="J63" s="33"/>
      <c r="K63" s="33"/>
      <c r="L63" s="33"/>
      <c r="M63" s="33"/>
      <c r="N63" s="33"/>
      <c r="O63" s="33"/>
      <c r="P63" s="78"/>
      <c r="Q63" s="67"/>
      <c r="R63" s="68"/>
      <c r="S63" s="165"/>
      <c r="T63" s="108"/>
    </row>
    <row r="64" spans="1:20" ht="60" customHeight="1" x14ac:dyDescent="0.25">
      <c r="A64" s="92"/>
      <c r="B64" s="95"/>
      <c r="C64" s="2"/>
      <c r="D64" s="25">
        <v>98.3</v>
      </c>
      <c r="E64" s="84"/>
      <c r="F64" s="66" t="s">
        <v>20</v>
      </c>
      <c r="G64" s="67"/>
      <c r="H64" s="67"/>
      <c r="I64" s="67"/>
      <c r="J64" s="67"/>
      <c r="K64" s="67"/>
      <c r="L64" s="67"/>
      <c r="M64" s="67"/>
      <c r="N64" s="67"/>
      <c r="O64" s="67"/>
      <c r="P64" s="67"/>
      <c r="Q64" s="67"/>
      <c r="R64" s="68"/>
      <c r="S64" s="165"/>
      <c r="T64" s="108"/>
    </row>
    <row r="65" spans="1:20" ht="60" customHeight="1" thickBot="1" x14ac:dyDescent="0.3">
      <c r="A65" s="93"/>
      <c r="B65" s="96"/>
      <c r="C65" s="3"/>
      <c r="D65" s="27" t="s">
        <v>19</v>
      </c>
      <c r="E65" s="85"/>
      <c r="F65" s="69"/>
      <c r="G65" s="70"/>
      <c r="H65" s="70"/>
      <c r="I65" s="70"/>
      <c r="J65" s="70"/>
      <c r="K65" s="70"/>
      <c r="L65" s="70"/>
      <c r="M65" s="70"/>
      <c r="N65" s="70"/>
      <c r="O65" s="70"/>
      <c r="P65" s="70"/>
      <c r="Q65" s="70"/>
      <c r="R65" s="71"/>
      <c r="S65" s="166"/>
      <c r="T65" s="109"/>
    </row>
    <row r="66" spans="1:20" ht="60" customHeight="1" x14ac:dyDescent="0.25">
      <c r="A66" s="104">
        <v>11</v>
      </c>
      <c r="B66" s="94"/>
      <c r="C66" s="4"/>
      <c r="D66" s="24">
        <v>93.9</v>
      </c>
      <c r="E66" s="80">
        <v>93.9</v>
      </c>
      <c r="F66" s="169" t="s">
        <v>20</v>
      </c>
      <c r="G66" s="170"/>
      <c r="H66" s="171"/>
      <c r="I66" s="36"/>
      <c r="J66" s="36"/>
      <c r="K66" s="36"/>
      <c r="L66" s="36"/>
      <c r="M66" s="36"/>
      <c r="N66" s="36"/>
      <c r="O66" s="36"/>
      <c r="P66" s="36"/>
      <c r="Q66" s="178" t="s">
        <v>20</v>
      </c>
      <c r="R66" s="179"/>
      <c r="S66" s="97">
        <f>SUM(F66:R72)</f>
        <v>0</v>
      </c>
      <c r="T66" s="107">
        <f>IF(SUM(F66:R72)&gt;0,S66*E66,0)</f>
        <v>0</v>
      </c>
    </row>
    <row r="67" spans="1:20" ht="60" customHeight="1" x14ac:dyDescent="0.25">
      <c r="A67" s="105"/>
      <c r="B67" s="95"/>
      <c r="C67" s="1"/>
      <c r="D67" s="26" t="s">
        <v>29</v>
      </c>
      <c r="E67" s="81"/>
      <c r="F67" s="172"/>
      <c r="G67" s="173"/>
      <c r="H67" s="174"/>
      <c r="I67" s="31"/>
      <c r="J67" s="31"/>
      <c r="K67" s="31"/>
      <c r="L67" s="31"/>
      <c r="M67" s="31"/>
      <c r="N67" s="31"/>
      <c r="O67" s="31"/>
      <c r="P67" s="31"/>
      <c r="Q67" s="180"/>
      <c r="R67" s="181"/>
      <c r="S67" s="98"/>
      <c r="T67" s="108"/>
    </row>
    <row r="68" spans="1:20" ht="60" customHeight="1" x14ac:dyDescent="0.25">
      <c r="A68" s="105"/>
      <c r="B68" s="95"/>
      <c r="C68" s="1"/>
      <c r="D68" s="25">
        <v>91.7</v>
      </c>
      <c r="E68" s="81"/>
      <c r="F68" s="172"/>
      <c r="G68" s="173"/>
      <c r="H68" s="174"/>
      <c r="I68" s="31"/>
      <c r="J68" s="31"/>
      <c r="K68" s="31"/>
      <c r="L68" s="31"/>
      <c r="M68" s="31"/>
      <c r="N68" s="31"/>
      <c r="O68" s="31"/>
      <c r="P68" s="31"/>
      <c r="Q68" s="180"/>
      <c r="R68" s="181"/>
      <c r="S68" s="98"/>
      <c r="T68" s="108"/>
    </row>
    <row r="69" spans="1:20" ht="60" customHeight="1" x14ac:dyDescent="0.25">
      <c r="A69" s="105"/>
      <c r="B69" s="95"/>
      <c r="C69" s="1"/>
      <c r="D69" s="26" t="s">
        <v>30</v>
      </c>
      <c r="E69" s="81"/>
      <c r="F69" s="172"/>
      <c r="G69" s="173"/>
      <c r="H69" s="174"/>
      <c r="I69" s="31"/>
      <c r="J69" s="31"/>
      <c r="K69" s="31"/>
      <c r="L69" s="31"/>
      <c r="M69" s="31"/>
      <c r="N69" s="31"/>
      <c r="O69" s="31"/>
      <c r="P69" s="31"/>
      <c r="Q69" s="180"/>
      <c r="R69" s="181"/>
      <c r="S69" s="98"/>
      <c r="T69" s="108"/>
    </row>
    <row r="70" spans="1:20" ht="60" customHeight="1" x14ac:dyDescent="0.25">
      <c r="A70" s="105"/>
      <c r="B70" s="95"/>
      <c r="C70" s="1"/>
      <c r="D70" s="25">
        <v>86.2</v>
      </c>
      <c r="E70" s="81"/>
      <c r="F70" s="172"/>
      <c r="G70" s="173"/>
      <c r="H70" s="174"/>
      <c r="I70" s="33"/>
      <c r="J70" s="33"/>
      <c r="K70" s="33"/>
      <c r="L70" s="33"/>
      <c r="M70" s="33"/>
      <c r="N70" s="33"/>
      <c r="O70" s="33"/>
      <c r="P70" s="33"/>
      <c r="Q70" s="180"/>
      <c r="R70" s="181"/>
      <c r="S70" s="98"/>
      <c r="T70" s="108"/>
    </row>
    <row r="71" spans="1:20" ht="60" customHeight="1" x14ac:dyDescent="0.25">
      <c r="A71" s="105"/>
      <c r="B71" s="95"/>
      <c r="C71" s="2"/>
      <c r="D71" s="27" t="s">
        <v>31</v>
      </c>
      <c r="E71" s="81"/>
      <c r="F71" s="172"/>
      <c r="G71" s="173"/>
      <c r="H71" s="174"/>
      <c r="I71" s="33"/>
      <c r="J71" s="33"/>
      <c r="K71" s="33"/>
      <c r="L71" s="33"/>
      <c r="M71" s="33"/>
      <c r="N71" s="33"/>
      <c r="O71" s="33"/>
      <c r="P71" s="33"/>
      <c r="Q71" s="180"/>
      <c r="R71" s="181"/>
      <c r="S71" s="98"/>
      <c r="T71" s="108"/>
    </row>
    <row r="72" spans="1:20" ht="60" customHeight="1" thickBot="1" x14ac:dyDescent="0.3">
      <c r="A72" s="106"/>
      <c r="B72" s="96"/>
      <c r="C72" s="6"/>
      <c r="D72" s="28"/>
      <c r="E72" s="82"/>
      <c r="F72" s="175"/>
      <c r="G72" s="176"/>
      <c r="H72" s="177"/>
      <c r="I72" s="34"/>
      <c r="J72" s="34"/>
      <c r="K72" s="34"/>
      <c r="L72" s="34"/>
      <c r="M72" s="34"/>
      <c r="N72" s="34"/>
      <c r="O72" s="34"/>
      <c r="P72" s="34"/>
      <c r="Q72" s="182"/>
      <c r="R72" s="183"/>
      <c r="S72" s="99"/>
      <c r="T72" s="109"/>
    </row>
    <row r="73" spans="1:20" ht="60" customHeight="1" x14ac:dyDescent="0.25">
      <c r="A73" s="92">
        <v>12</v>
      </c>
      <c r="B73" s="94"/>
      <c r="C73" s="4"/>
      <c r="D73" s="24">
        <v>102.7</v>
      </c>
      <c r="E73" s="80">
        <v>102.7</v>
      </c>
      <c r="F73" s="72" t="s">
        <v>20</v>
      </c>
      <c r="G73" s="73"/>
      <c r="H73" s="73"/>
      <c r="I73" s="73"/>
      <c r="J73" s="53"/>
      <c r="K73" s="30"/>
      <c r="L73" s="30"/>
      <c r="M73" s="30"/>
      <c r="N73" s="30"/>
      <c r="O73" s="53"/>
      <c r="P73" s="73" t="s">
        <v>20</v>
      </c>
      <c r="Q73" s="73"/>
      <c r="R73" s="77"/>
      <c r="S73" s="97">
        <f>SUM(F73:R78)</f>
        <v>0</v>
      </c>
      <c r="T73" s="107">
        <f>IF(SUM(F73:R78)&gt;0,S73*E73,0)</f>
        <v>0</v>
      </c>
    </row>
    <row r="74" spans="1:20" ht="60" customHeight="1" x14ac:dyDescent="0.25">
      <c r="A74" s="92"/>
      <c r="B74" s="95"/>
      <c r="C74" s="2"/>
      <c r="D74" s="26" t="s">
        <v>32</v>
      </c>
      <c r="E74" s="81"/>
      <c r="F74" s="66"/>
      <c r="G74" s="67"/>
      <c r="H74" s="67"/>
      <c r="I74" s="67"/>
      <c r="J74" s="54"/>
      <c r="K74" s="31"/>
      <c r="L74" s="31"/>
      <c r="M74" s="31"/>
      <c r="N74" s="31"/>
      <c r="O74" s="54"/>
      <c r="P74" s="67"/>
      <c r="Q74" s="67"/>
      <c r="R74" s="68"/>
      <c r="S74" s="98"/>
      <c r="T74" s="108"/>
    </row>
    <row r="75" spans="1:20" ht="60" customHeight="1" x14ac:dyDescent="0.25">
      <c r="A75" s="92"/>
      <c r="B75" s="95"/>
      <c r="C75" s="2"/>
      <c r="D75" s="25">
        <v>100.5</v>
      </c>
      <c r="E75" s="81"/>
      <c r="F75" s="66"/>
      <c r="G75" s="67"/>
      <c r="H75" s="67"/>
      <c r="I75" s="67"/>
      <c r="J75" s="54"/>
      <c r="K75" s="31"/>
      <c r="L75" s="31"/>
      <c r="M75" s="31"/>
      <c r="N75" s="31"/>
      <c r="O75" s="54"/>
      <c r="P75" s="67"/>
      <c r="Q75" s="67"/>
      <c r="R75" s="68"/>
      <c r="S75" s="98"/>
      <c r="T75" s="108"/>
    </row>
    <row r="76" spans="1:20" ht="60" customHeight="1" x14ac:dyDescent="0.25">
      <c r="A76" s="92"/>
      <c r="B76" s="95"/>
      <c r="C76" s="2"/>
      <c r="D76" s="26" t="s">
        <v>33</v>
      </c>
      <c r="E76" s="81"/>
      <c r="F76" s="66"/>
      <c r="G76" s="67"/>
      <c r="H76" s="67"/>
      <c r="I76" s="67"/>
      <c r="J76" s="42"/>
      <c r="K76" s="33"/>
      <c r="L76" s="33"/>
      <c r="M76" s="33"/>
      <c r="N76" s="33"/>
      <c r="O76" s="42"/>
      <c r="P76" s="67"/>
      <c r="Q76" s="67"/>
      <c r="R76" s="68"/>
      <c r="S76" s="98"/>
      <c r="T76" s="108"/>
    </row>
    <row r="77" spans="1:20" ht="60" customHeight="1" x14ac:dyDescent="0.25">
      <c r="A77" s="92"/>
      <c r="B77" s="95"/>
      <c r="C77" s="2"/>
      <c r="D77" s="25">
        <v>98.3</v>
      </c>
      <c r="E77" s="81"/>
      <c r="F77" s="66"/>
      <c r="G77" s="67"/>
      <c r="H77" s="67"/>
      <c r="I77" s="67"/>
      <c r="J77" s="168" t="s">
        <v>20</v>
      </c>
      <c r="K77" s="168"/>
      <c r="L77" s="168"/>
      <c r="M77" s="168"/>
      <c r="N77" s="168"/>
      <c r="O77" s="168"/>
      <c r="P77" s="67"/>
      <c r="Q77" s="67"/>
      <c r="R77" s="68"/>
      <c r="S77" s="98"/>
      <c r="T77" s="108"/>
    </row>
    <row r="78" spans="1:20" ht="60" customHeight="1" thickBot="1" x14ac:dyDescent="0.3">
      <c r="A78" s="93"/>
      <c r="B78" s="96"/>
      <c r="C78" s="3"/>
      <c r="D78" s="27" t="s">
        <v>26</v>
      </c>
      <c r="E78" s="82"/>
      <c r="F78" s="69"/>
      <c r="G78" s="70"/>
      <c r="H78" s="70"/>
      <c r="I78" s="70"/>
      <c r="J78" s="70"/>
      <c r="K78" s="70"/>
      <c r="L78" s="70"/>
      <c r="M78" s="70"/>
      <c r="N78" s="70"/>
      <c r="O78" s="70"/>
      <c r="P78" s="70"/>
      <c r="Q78" s="70"/>
      <c r="R78" s="71"/>
      <c r="S78" s="99"/>
      <c r="T78" s="109"/>
    </row>
    <row r="79" spans="1:20" ht="60" customHeight="1" x14ac:dyDescent="0.25">
      <c r="A79" s="104">
        <v>13</v>
      </c>
      <c r="B79" s="94"/>
      <c r="C79" s="1"/>
      <c r="D79" s="24">
        <v>89.5</v>
      </c>
      <c r="E79" s="80">
        <v>89.5</v>
      </c>
      <c r="F79" s="72" t="s">
        <v>20</v>
      </c>
      <c r="G79" s="73"/>
      <c r="H79" s="73"/>
      <c r="I79" s="74"/>
      <c r="J79" s="30"/>
      <c r="K79" s="30"/>
      <c r="L79" s="30"/>
      <c r="M79" s="30"/>
      <c r="N79" s="30"/>
      <c r="O79" s="30"/>
      <c r="P79" s="76" t="s">
        <v>20</v>
      </c>
      <c r="Q79" s="73"/>
      <c r="R79" s="77"/>
      <c r="S79" s="97">
        <f>SUM(F79:R84)</f>
        <v>0</v>
      </c>
      <c r="T79" s="107">
        <f>IF(SUM(F79:R84)&gt;0,S79*E79,0)</f>
        <v>0</v>
      </c>
    </row>
    <row r="80" spans="1:20" ht="60" customHeight="1" x14ac:dyDescent="0.25">
      <c r="A80" s="105"/>
      <c r="B80" s="95"/>
      <c r="C80" s="1"/>
      <c r="D80" s="26" t="s">
        <v>34</v>
      </c>
      <c r="E80" s="81"/>
      <c r="F80" s="66"/>
      <c r="G80" s="67"/>
      <c r="H80" s="67"/>
      <c r="I80" s="75"/>
      <c r="J80" s="31"/>
      <c r="K80" s="31"/>
      <c r="L80" s="31"/>
      <c r="M80" s="31"/>
      <c r="N80" s="31"/>
      <c r="O80" s="31"/>
      <c r="P80" s="78"/>
      <c r="Q80" s="67"/>
      <c r="R80" s="68"/>
      <c r="S80" s="98"/>
      <c r="T80" s="108"/>
    </row>
    <row r="81" spans="1:20" ht="60" customHeight="1" x14ac:dyDescent="0.25">
      <c r="A81" s="105"/>
      <c r="B81" s="95"/>
      <c r="C81" s="1"/>
      <c r="D81" s="25">
        <v>87.3</v>
      </c>
      <c r="E81" s="81"/>
      <c r="F81" s="66"/>
      <c r="G81" s="67"/>
      <c r="H81" s="67"/>
      <c r="I81" s="75"/>
      <c r="J81" s="31"/>
      <c r="K81" s="31"/>
      <c r="L81" s="31"/>
      <c r="M81" s="31"/>
      <c r="N81" s="31"/>
      <c r="O81" s="31"/>
      <c r="P81" s="78"/>
      <c r="Q81" s="67"/>
      <c r="R81" s="68"/>
      <c r="S81" s="98"/>
      <c r="T81" s="108"/>
    </row>
    <row r="82" spans="1:20" ht="60" customHeight="1" x14ac:dyDescent="0.25">
      <c r="A82" s="105"/>
      <c r="B82" s="95"/>
      <c r="C82" s="5"/>
      <c r="D82" s="26" t="s">
        <v>35</v>
      </c>
      <c r="E82" s="81"/>
      <c r="F82" s="66" t="s">
        <v>20</v>
      </c>
      <c r="G82" s="67"/>
      <c r="H82" s="67"/>
      <c r="I82" s="67"/>
      <c r="J82" s="67"/>
      <c r="K82" s="67"/>
      <c r="L82" s="67"/>
      <c r="M82" s="67"/>
      <c r="N82" s="67"/>
      <c r="O82" s="67"/>
      <c r="P82" s="67"/>
      <c r="Q82" s="67"/>
      <c r="R82" s="68"/>
      <c r="S82" s="98"/>
      <c r="T82" s="108"/>
    </row>
    <row r="83" spans="1:20" ht="60" customHeight="1" x14ac:dyDescent="0.25">
      <c r="A83" s="105"/>
      <c r="B83" s="95"/>
      <c r="C83" s="2"/>
      <c r="D83" s="25">
        <v>84</v>
      </c>
      <c r="E83" s="81"/>
      <c r="F83" s="66"/>
      <c r="G83" s="67"/>
      <c r="H83" s="67"/>
      <c r="I83" s="67"/>
      <c r="J83" s="67"/>
      <c r="K83" s="67"/>
      <c r="L83" s="67"/>
      <c r="M83" s="67"/>
      <c r="N83" s="67"/>
      <c r="O83" s="67"/>
      <c r="P83" s="67"/>
      <c r="Q83" s="67"/>
      <c r="R83" s="68"/>
      <c r="S83" s="98"/>
      <c r="T83" s="108"/>
    </row>
    <row r="84" spans="1:20" ht="60" customHeight="1" thickBot="1" x14ac:dyDescent="0.3">
      <c r="A84" s="106"/>
      <c r="B84" s="96"/>
      <c r="C84" s="3"/>
      <c r="D84" s="27" t="s">
        <v>36</v>
      </c>
      <c r="E84" s="82"/>
      <c r="F84" s="69"/>
      <c r="G84" s="70"/>
      <c r="H84" s="70"/>
      <c r="I84" s="70"/>
      <c r="J84" s="70"/>
      <c r="K84" s="70"/>
      <c r="L84" s="70"/>
      <c r="M84" s="70"/>
      <c r="N84" s="70"/>
      <c r="O84" s="70"/>
      <c r="P84" s="70"/>
      <c r="Q84" s="70"/>
      <c r="R84" s="71"/>
      <c r="S84" s="99"/>
      <c r="T84" s="109"/>
    </row>
    <row r="85" spans="1:20" ht="60" customHeight="1" x14ac:dyDescent="0.25">
      <c r="A85" s="92">
        <v>14</v>
      </c>
      <c r="B85" s="94"/>
      <c r="C85" s="4"/>
      <c r="D85" s="24">
        <v>133.5</v>
      </c>
      <c r="E85" s="80">
        <v>133.5</v>
      </c>
      <c r="F85" s="72" t="s">
        <v>20</v>
      </c>
      <c r="G85" s="73"/>
      <c r="H85" s="73"/>
      <c r="I85" s="74"/>
      <c r="J85" s="30"/>
      <c r="K85" s="30"/>
      <c r="L85" s="30"/>
      <c r="M85" s="30"/>
      <c r="N85" s="30"/>
      <c r="O85" s="30"/>
      <c r="P85" s="76" t="s">
        <v>20</v>
      </c>
      <c r="Q85" s="73"/>
      <c r="R85" s="77"/>
      <c r="S85" s="97">
        <f>SUM(F85:R90)</f>
        <v>0</v>
      </c>
      <c r="T85" s="107">
        <f>IF(SUM(F85:R90)&gt;0,S85*E85,0)</f>
        <v>0</v>
      </c>
    </row>
    <row r="86" spans="1:20" ht="60" customHeight="1" x14ac:dyDescent="0.25">
      <c r="A86" s="92"/>
      <c r="B86" s="95"/>
      <c r="C86" s="2"/>
      <c r="D86" s="26" t="s">
        <v>37</v>
      </c>
      <c r="E86" s="81"/>
      <c r="F86" s="66"/>
      <c r="G86" s="67"/>
      <c r="H86" s="67"/>
      <c r="I86" s="75"/>
      <c r="J86" s="31"/>
      <c r="K86" s="31"/>
      <c r="L86" s="31"/>
      <c r="M86" s="31"/>
      <c r="N86" s="31"/>
      <c r="O86" s="31"/>
      <c r="P86" s="78"/>
      <c r="Q86" s="67"/>
      <c r="R86" s="68"/>
      <c r="S86" s="98"/>
      <c r="T86" s="108"/>
    </row>
    <row r="87" spans="1:20" ht="60" customHeight="1" x14ac:dyDescent="0.25">
      <c r="A87" s="92"/>
      <c r="B87" s="95"/>
      <c r="C87" s="2"/>
      <c r="D87" s="25">
        <v>128.30000000000001</v>
      </c>
      <c r="E87" s="81"/>
      <c r="F87" s="66"/>
      <c r="G87" s="67"/>
      <c r="H87" s="67"/>
      <c r="I87" s="75"/>
      <c r="J87" s="31"/>
      <c r="K87" s="31"/>
      <c r="L87" s="31"/>
      <c r="M87" s="31"/>
      <c r="N87" s="31"/>
      <c r="O87" s="31"/>
      <c r="P87" s="78"/>
      <c r="Q87" s="67"/>
      <c r="R87" s="68"/>
      <c r="S87" s="98"/>
      <c r="T87" s="108"/>
    </row>
    <row r="88" spans="1:20" ht="60" customHeight="1" x14ac:dyDescent="0.25">
      <c r="A88" s="92"/>
      <c r="B88" s="95"/>
      <c r="C88" s="2"/>
      <c r="D88" s="26" t="s">
        <v>38</v>
      </c>
      <c r="E88" s="81"/>
      <c r="F88" s="66" t="s">
        <v>20</v>
      </c>
      <c r="G88" s="67"/>
      <c r="H88" s="67"/>
      <c r="I88" s="67"/>
      <c r="J88" s="67"/>
      <c r="K88" s="67"/>
      <c r="L88" s="67"/>
      <c r="M88" s="67"/>
      <c r="N88" s="67"/>
      <c r="O88" s="67"/>
      <c r="P88" s="67"/>
      <c r="Q88" s="67"/>
      <c r="R88" s="68"/>
      <c r="S88" s="98"/>
      <c r="T88" s="108"/>
    </row>
    <row r="89" spans="1:20" ht="60" customHeight="1" x14ac:dyDescent="0.25">
      <c r="A89" s="92"/>
      <c r="B89" s="95"/>
      <c r="C89" s="2"/>
      <c r="D89" s="25">
        <v>102.5</v>
      </c>
      <c r="E89" s="81"/>
      <c r="F89" s="66"/>
      <c r="G89" s="67"/>
      <c r="H89" s="67"/>
      <c r="I89" s="67"/>
      <c r="J89" s="67"/>
      <c r="K89" s="67"/>
      <c r="L89" s="67"/>
      <c r="M89" s="67"/>
      <c r="N89" s="67"/>
      <c r="O89" s="67"/>
      <c r="P89" s="67"/>
      <c r="Q89" s="67"/>
      <c r="R89" s="68"/>
      <c r="S89" s="98"/>
      <c r="T89" s="108"/>
    </row>
    <row r="90" spans="1:20" ht="60" customHeight="1" thickBot="1" x14ac:dyDescent="0.3">
      <c r="A90" s="93"/>
      <c r="B90" s="96"/>
      <c r="C90" s="3"/>
      <c r="D90" s="27" t="s">
        <v>39</v>
      </c>
      <c r="E90" s="82"/>
      <c r="F90" s="69"/>
      <c r="G90" s="70"/>
      <c r="H90" s="70"/>
      <c r="I90" s="70"/>
      <c r="J90" s="70"/>
      <c r="K90" s="70"/>
      <c r="L90" s="70"/>
      <c r="M90" s="70"/>
      <c r="N90" s="70"/>
      <c r="O90" s="70"/>
      <c r="P90" s="70"/>
      <c r="Q90" s="70"/>
      <c r="R90" s="71"/>
      <c r="S90" s="99"/>
      <c r="T90" s="109"/>
    </row>
    <row r="91" spans="1:20" ht="60" customHeight="1" x14ac:dyDescent="0.25">
      <c r="A91" s="104">
        <v>15</v>
      </c>
      <c r="B91" s="94"/>
      <c r="C91" s="4"/>
      <c r="D91" s="86">
        <v>125.8</v>
      </c>
      <c r="E91" s="87"/>
      <c r="F91" s="72" t="s">
        <v>20</v>
      </c>
      <c r="G91" s="73"/>
      <c r="H91" s="73"/>
      <c r="I91" s="74"/>
      <c r="J91" s="30"/>
      <c r="K91" s="30"/>
      <c r="L91" s="30"/>
      <c r="M91" s="30"/>
      <c r="N91" s="30"/>
      <c r="O91" s="30"/>
      <c r="P91" s="76" t="s">
        <v>20</v>
      </c>
      <c r="Q91" s="73"/>
      <c r="R91" s="77"/>
      <c r="S91" s="114">
        <f>SUM(F91:R108)</f>
        <v>0</v>
      </c>
      <c r="T91" s="107">
        <f>IF(SUM(F91:R108)&gt;0,S91*D91,0)</f>
        <v>0</v>
      </c>
    </row>
    <row r="92" spans="1:20" ht="60" customHeight="1" x14ac:dyDescent="0.25">
      <c r="A92" s="105"/>
      <c r="B92" s="95"/>
      <c r="C92" s="1"/>
      <c r="D92" s="88"/>
      <c r="E92" s="89"/>
      <c r="F92" s="66"/>
      <c r="G92" s="67"/>
      <c r="H92" s="67"/>
      <c r="I92" s="75"/>
      <c r="J92" s="36"/>
      <c r="K92" s="36"/>
      <c r="L92" s="36"/>
      <c r="M92" s="36"/>
      <c r="N92" s="36"/>
      <c r="O92" s="36"/>
      <c r="P92" s="78"/>
      <c r="Q92" s="67"/>
      <c r="R92" s="68"/>
      <c r="S92" s="98"/>
      <c r="T92" s="108"/>
    </row>
    <row r="93" spans="1:20" ht="60" customHeight="1" x14ac:dyDescent="0.25">
      <c r="A93" s="105"/>
      <c r="B93" s="95"/>
      <c r="C93" s="1"/>
      <c r="D93" s="88"/>
      <c r="E93" s="89"/>
      <c r="F93" s="66"/>
      <c r="G93" s="67"/>
      <c r="H93" s="67"/>
      <c r="I93" s="75"/>
      <c r="J93" s="36"/>
      <c r="K93" s="36"/>
      <c r="L93" s="36"/>
      <c r="M93" s="36"/>
      <c r="N93" s="36"/>
      <c r="O93" s="36"/>
      <c r="P93" s="78"/>
      <c r="Q93" s="67"/>
      <c r="R93" s="68"/>
      <c r="S93" s="98"/>
      <c r="T93" s="108"/>
    </row>
    <row r="94" spans="1:20" ht="60" customHeight="1" x14ac:dyDescent="0.25">
      <c r="A94" s="105"/>
      <c r="B94" s="95"/>
      <c r="C94" s="1"/>
      <c r="D94" s="88"/>
      <c r="E94" s="89"/>
      <c r="F94" s="66"/>
      <c r="G94" s="67"/>
      <c r="H94" s="67"/>
      <c r="I94" s="75"/>
      <c r="J94" s="36"/>
      <c r="K94" s="36"/>
      <c r="L94" s="36"/>
      <c r="M94" s="36"/>
      <c r="N94" s="36"/>
      <c r="O94" s="36"/>
      <c r="P94" s="78"/>
      <c r="Q94" s="67"/>
      <c r="R94" s="68"/>
      <c r="S94" s="98"/>
      <c r="T94" s="108"/>
    </row>
    <row r="95" spans="1:20" ht="60" customHeight="1" x14ac:dyDescent="0.25">
      <c r="A95" s="105"/>
      <c r="B95" s="95"/>
      <c r="C95" s="1"/>
      <c r="D95" s="88"/>
      <c r="E95" s="89"/>
      <c r="F95" s="66"/>
      <c r="G95" s="67"/>
      <c r="H95" s="67"/>
      <c r="I95" s="75"/>
      <c r="J95" s="36"/>
      <c r="K95" s="36"/>
      <c r="L95" s="36"/>
      <c r="M95" s="36"/>
      <c r="N95" s="36"/>
      <c r="O95" s="36"/>
      <c r="P95" s="78"/>
      <c r="Q95" s="67"/>
      <c r="R95" s="68"/>
      <c r="S95" s="98"/>
      <c r="T95" s="108"/>
    </row>
    <row r="96" spans="1:20" ht="60" customHeight="1" x14ac:dyDescent="0.25">
      <c r="A96" s="105"/>
      <c r="B96" s="95"/>
      <c r="C96" s="1"/>
      <c r="D96" s="88"/>
      <c r="E96" s="89"/>
      <c r="F96" s="66"/>
      <c r="G96" s="67"/>
      <c r="H96" s="67"/>
      <c r="I96" s="75"/>
      <c r="J96" s="36"/>
      <c r="K96" s="36"/>
      <c r="L96" s="36"/>
      <c r="M96" s="36"/>
      <c r="N96" s="36"/>
      <c r="O96" s="36"/>
      <c r="P96" s="78"/>
      <c r="Q96" s="67"/>
      <c r="R96" s="68"/>
      <c r="S96" s="98"/>
      <c r="T96" s="108"/>
    </row>
    <row r="97" spans="1:20" ht="60" customHeight="1" x14ac:dyDescent="0.25">
      <c r="A97" s="105"/>
      <c r="B97" s="95"/>
      <c r="C97" s="1"/>
      <c r="D97" s="88"/>
      <c r="E97" s="89"/>
      <c r="F97" s="66"/>
      <c r="G97" s="67"/>
      <c r="H97" s="67"/>
      <c r="I97" s="75"/>
      <c r="J97" s="36"/>
      <c r="K97" s="36"/>
      <c r="L97" s="36"/>
      <c r="M97" s="36"/>
      <c r="N97" s="36"/>
      <c r="O97" s="36"/>
      <c r="P97" s="78"/>
      <c r="Q97" s="67"/>
      <c r="R97" s="68"/>
      <c r="S97" s="98"/>
      <c r="T97" s="108"/>
    </row>
    <row r="98" spans="1:20" ht="60" customHeight="1" x14ac:dyDescent="0.25">
      <c r="A98" s="105"/>
      <c r="B98" s="95"/>
      <c r="C98" s="1"/>
      <c r="D98" s="88"/>
      <c r="E98" s="89"/>
      <c r="F98" s="66"/>
      <c r="G98" s="67"/>
      <c r="H98" s="67"/>
      <c r="I98" s="75"/>
      <c r="J98" s="36"/>
      <c r="K98" s="36"/>
      <c r="L98" s="36"/>
      <c r="M98" s="36"/>
      <c r="N98" s="36"/>
      <c r="O98" s="36"/>
      <c r="P98" s="78"/>
      <c r="Q98" s="67"/>
      <c r="R98" s="68"/>
      <c r="S98" s="98"/>
      <c r="T98" s="108"/>
    </row>
    <row r="99" spans="1:20" ht="60" customHeight="1" x14ac:dyDescent="0.25">
      <c r="A99" s="105"/>
      <c r="B99" s="95"/>
      <c r="C99" s="1"/>
      <c r="D99" s="88"/>
      <c r="E99" s="89"/>
      <c r="F99" s="66"/>
      <c r="G99" s="67"/>
      <c r="H99" s="67"/>
      <c r="I99" s="75"/>
      <c r="J99" s="36"/>
      <c r="K99" s="36"/>
      <c r="L99" s="36"/>
      <c r="M99" s="36"/>
      <c r="N99" s="36"/>
      <c r="O99" s="36"/>
      <c r="P99" s="78"/>
      <c r="Q99" s="67"/>
      <c r="R99" s="68"/>
      <c r="S99" s="98"/>
      <c r="T99" s="108"/>
    </row>
    <row r="100" spans="1:20" ht="60" customHeight="1" x14ac:dyDescent="0.25">
      <c r="A100" s="105"/>
      <c r="B100" s="95"/>
      <c r="C100" s="1"/>
      <c r="D100" s="88"/>
      <c r="E100" s="89"/>
      <c r="F100" s="66"/>
      <c r="G100" s="67"/>
      <c r="H100" s="67"/>
      <c r="I100" s="75"/>
      <c r="J100" s="36"/>
      <c r="K100" s="36"/>
      <c r="L100" s="36"/>
      <c r="M100" s="36"/>
      <c r="N100" s="36"/>
      <c r="O100" s="36"/>
      <c r="P100" s="78"/>
      <c r="Q100" s="67"/>
      <c r="R100" s="68"/>
      <c r="S100" s="98"/>
      <c r="T100" s="108"/>
    </row>
    <row r="101" spans="1:20" ht="60" customHeight="1" x14ac:dyDescent="0.25">
      <c r="A101" s="105"/>
      <c r="B101" s="95"/>
      <c r="C101" s="1"/>
      <c r="D101" s="88"/>
      <c r="E101" s="89"/>
      <c r="F101" s="66"/>
      <c r="G101" s="67"/>
      <c r="H101" s="67"/>
      <c r="I101" s="75"/>
      <c r="J101" s="36"/>
      <c r="K101" s="36"/>
      <c r="L101" s="36"/>
      <c r="M101" s="36"/>
      <c r="N101" s="36"/>
      <c r="O101" s="36"/>
      <c r="P101" s="78"/>
      <c r="Q101" s="67"/>
      <c r="R101" s="68"/>
      <c r="S101" s="98"/>
      <c r="T101" s="108"/>
    </row>
    <row r="102" spans="1:20" ht="60" customHeight="1" x14ac:dyDescent="0.25">
      <c r="A102" s="105"/>
      <c r="B102" s="95"/>
      <c r="C102" s="1"/>
      <c r="D102" s="88"/>
      <c r="E102" s="89"/>
      <c r="F102" s="66"/>
      <c r="G102" s="67"/>
      <c r="H102" s="67"/>
      <c r="I102" s="75"/>
      <c r="J102" s="36"/>
      <c r="K102" s="36"/>
      <c r="L102" s="36"/>
      <c r="M102" s="36"/>
      <c r="N102" s="36"/>
      <c r="O102" s="36"/>
      <c r="P102" s="78"/>
      <c r="Q102" s="67"/>
      <c r="R102" s="68"/>
      <c r="S102" s="98"/>
      <c r="T102" s="108"/>
    </row>
    <row r="103" spans="1:20" ht="60" customHeight="1" x14ac:dyDescent="0.25">
      <c r="A103" s="105"/>
      <c r="B103" s="95"/>
      <c r="C103" s="1"/>
      <c r="D103" s="88"/>
      <c r="E103" s="89"/>
      <c r="F103" s="66"/>
      <c r="G103" s="67"/>
      <c r="H103" s="67"/>
      <c r="I103" s="75"/>
      <c r="J103" s="36"/>
      <c r="K103" s="36"/>
      <c r="L103" s="36"/>
      <c r="M103" s="36"/>
      <c r="N103" s="36"/>
      <c r="O103" s="36"/>
      <c r="P103" s="78"/>
      <c r="Q103" s="67"/>
      <c r="R103" s="68"/>
      <c r="S103" s="98"/>
      <c r="T103" s="108"/>
    </row>
    <row r="104" spans="1:20" ht="60" customHeight="1" x14ac:dyDescent="0.25">
      <c r="A104" s="105"/>
      <c r="B104" s="95"/>
      <c r="C104" s="1"/>
      <c r="D104" s="88"/>
      <c r="E104" s="89"/>
      <c r="F104" s="66"/>
      <c r="G104" s="67"/>
      <c r="H104" s="67"/>
      <c r="I104" s="75"/>
      <c r="J104" s="36"/>
      <c r="K104" s="36"/>
      <c r="L104" s="36"/>
      <c r="M104" s="36"/>
      <c r="N104" s="36"/>
      <c r="O104" s="36"/>
      <c r="P104" s="78"/>
      <c r="Q104" s="67"/>
      <c r="R104" s="68"/>
      <c r="S104" s="98"/>
      <c r="T104" s="108"/>
    </row>
    <row r="105" spans="1:20" ht="60" customHeight="1" x14ac:dyDescent="0.25">
      <c r="A105" s="105"/>
      <c r="B105" s="95"/>
      <c r="C105" s="1"/>
      <c r="D105" s="88"/>
      <c r="E105" s="89"/>
      <c r="F105" s="66"/>
      <c r="G105" s="67"/>
      <c r="H105" s="67"/>
      <c r="I105" s="75"/>
      <c r="J105" s="36"/>
      <c r="K105" s="36"/>
      <c r="L105" s="36"/>
      <c r="M105" s="36"/>
      <c r="N105" s="36"/>
      <c r="O105" s="36"/>
      <c r="P105" s="78"/>
      <c r="Q105" s="67"/>
      <c r="R105" s="68"/>
      <c r="S105" s="98"/>
      <c r="T105" s="108"/>
    </row>
    <row r="106" spans="1:20" ht="60" customHeight="1" x14ac:dyDescent="0.25">
      <c r="A106" s="105"/>
      <c r="B106" s="95"/>
      <c r="C106" s="1"/>
      <c r="D106" s="88"/>
      <c r="E106" s="89"/>
      <c r="F106" s="66"/>
      <c r="G106" s="67"/>
      <c r="H106" s="67"/>
      <c r="I106" s="75"/>
      <c r="J106" s="36"/>
      <c r="K106" s="36"/>
      <c r="L106" s="36"/>
      <c r="M106" s="36"/>
      <c r="N106" s="36"/>
      <c r="O106" s="36"/>
      <c r="P106" s="78"/>
      <c r="Q106" s="67"/>
      <c r="R106" s="68"/>
      <c r="S106" s="98"/>
      <c r="T106" s="108"/>
    </row>
    <row r="107" spans="1:20" ht="60" customHeight="1" x14ac:dyDescent="0.25">
      <c r="A107" s="105"/>
      <c r="B107" s="95"/>
      <c r="C107" s="1"/>
      <c r="D107" s="88"/>
      <c r="E107" s="89"/>
      <c r="F107" s="66"/>
      <c r="G107" s="67"/>
      <c r="H107" s="67"/>
      <c r="I107" s="75"/>
      <c r="J107" s="36"/>
      <c r="K107" s="36"/>
      <c r="L107" s="36"/>
      <c r="M107" s="36"/>
      <c r="N107" s="36"/>
      <c r="O107" s="36"/>
      <c r="P107" s="78"/>
      <c r="Q107" s="67"/>
      <c r="R107" s="68"/>
      <c r="S107" s="98"/>
      <c r="T107" s="108"/>
    </row>
    <row r="108" spans="1:20" ht="60" customHeight="1" thickBot="1" x14ac:dyDescent="0.3">
      <c r="A108" s="106"/>
      <c r="B108" s="96"/>
      <c r="C108" s="3"/>
      <c r="D108" s="90"/>
      <c r="E108" s="91"/>
      <c r="F108" s="69"/>
      <c r="G108" s="70"/>
      <c r="H108" s="70"/>
      <c r="I108" s="167"/>
      <c r="J108" s="34"/>
      <c r="K108" s="34"/>
      <c r="L108" s="34"/>
      <c r="M108" s="34"/>
      <c r="N108" s="34"/>
      <c r="O108" s="34"/>
      <c r="P108" s="157"/>
      <c r="Q108" s="70"/>
      <c r="R108" s="71"/>
      <c r="S108" s="99"/>
      <c r="T108" s="109"/>
    </row>
    <row r="109" spans="1:20" ht="60" customHeight="1" x14ac:dyDescent="0.25">
      <c r="A109" s="92">
        <v>16</v>
      </c>
      <c r="B109" s="94"/>
      <c r="C109" s="4"/>
      <c r="D109" s="86">
        <v>84.8</v>
      </c>
      <c r="E109" s="87"/>
      <c r="F109" s="30"/>
      <c r="G109" s="30"/>
      <c r="H109" s="30"/>
      <c r="I109" s="30"/>
      <c r="J109" s="30"/>
      <c r="K109" s="30"/>
      <c r="L109" s="30"/>
      <c r="M109" s="30"/>
      <c r="N109" s="30"/>
      <c r="O109" s="30"/>
      <c r="P109" s="76" t="s">
        <v>20</v>
      </c>
      <c r="Q109" s="73"/>
      <c r="R109" s="77"/>
      <c r="S109" s="97">
        <f>SUM(F109:R115)</f>
        <v>0</v>
      </c>
      <c r="T109" s="107">
        <f>IF(SUM(F109:R115)&gt;0,S109*D109,0)</f>
        <v>0</v>
      </c>
    </row>
    <row r="110" spans="1:20" ht="60" customHeight="1" x14ac:dyDescent="0.25">
      <c r="A110" s="92"/>
      <c r="B110" s="95"/>
      <c r="C110" s="1"/>
      <c r="D110" s="88"/>
      <c r="E110" s="89"/>
      <c r="F110" s="31"/>
      <c r="G110" s="31"/>
      <c r="H110" s="31"/>
      <c r="I110" s="31"/>
      <c r="J110" s="31"/>
      <c r="K110" s="31"/>
      <c r="L110" s="31"/>
      <c r="M110" s="31"/>
      <c r="N110" s="31"/>
      <c r="O110" s="31"/>
      <c r="P110" s="78"/>
      <c r="Q110" s="67"/>
      <c r="R110" s="68"/>
      <c r="S110" s="98"/>
      <c r="T110" s="108"/>
    </row>
    <row r="111" spans="1:20" ht="60" customHeight="1" x14ac:dyDescent="0.25">
      <c r="A111" s="92"/>
      <c r="B111" s="95"/>
      <c r="C111" s="1"/>
      <c r="D111" s="88"/>
      <c r="E111" s="89"/>
      <c r="F111" s="31"/>
      <c r="G111" s="31"/>
      <c r="H111" s="31"/>
      <c r="I111" s="31"/>
      <c r="J111" s="31"/>
      <c r="K111" s="31"/>
      <c r="L111" s="31"/>
      <c r="M111" s="31"/>
      <c r="N111" s="31"/>
      <c r="O111" s="31"/>
      <c r="P111" s="78"/>
      <c r="Q111" s="67"/>
      <c r="R111" s="68"/>
      <c r="S111" s="98"/>
      <c r="T111" s="108"/>
    </row>
    <row r="112" spans="1:20" ht="60" customHeight="1" x14ac:dyDescent="0.25">
      <c r="A112" s="92"/>
      <c r="B112" s="95"/>
      <c r="C112" s="1"/>
      <c r="D112" s="88"/>
      <c r="E112" s="89"/>
      <c r="F112" s="31"/>
      <c r="G112" s="31"/>
      <c r="H112" s="31"/>
      <c r="I112" s="31"/>
      <c r="J112" s="31"/>
      <c r="K112" s="31"/>
      <c r="L112" s="31"/>
      <c r="M112" s="31"/>
      <c r="N112" s="31"/>
      <c r="O112" s="31"/>
      <c r="P112" s="78"/>
      <c r="Q112" s="67"/>
      <c r="R112" s="68"/>
      <c r="S112" s="98"/>
      <c r="T112" s="108"/>
    </row>
    <row r="113" spans="1:20" ht="60" customHeight="1" x14ac:dyDescent="0.25">
      <c r="A113" s="92"/>
      <c r="B113" s="95"/>
      <c r="C113" s="1"/>
      <c r="D113" s="88"/>
      <c r="E113" s="89"/>
      <c r="F113" s="33"/>
      <c r="G113" s="33"/>
      <c r="H113" s="33"/>
      <c r="I113" s="33"/>
      <c r="J113" s="33"/>
      <c r="K113" s="33"/>
      <c r="L113" s="33"/>
      <c r="M113" s="33"/>
      <c r="N113" s="33"/>
      <c r="O113" s="33"/>
      <c r="P113" s="78"/>
      <c r="Q113" s="67"/>
      <c r="R113" s="68"/>
      <c r="S113" s="98"/>
      <c r="T113" s="108"/>
    </row>
    <row r="114" spans="1:20" ht="60" customHeight="1" x14ac:dyDescent="0.25">
      <c r="A114" s="92"/>
      <c r="B114" s="95"/>
      <c r="C114" s="2"/>
      <c r="D114" s="88"/>
      <c r="E114" s="89"/>
      <c r="F114" s="33"/>
      <c r="G114" s="33"/>
      <c r="H114" s="33"/>
      <c r="I114" s="33"/>
      <c r="J114" s="33"/>
      <c r="K114" s="33"/>
      <c r="L114" s="33"/>
      <c r="M114" s="33"/>
      <c r="N114" s="33"/>
      <c r="O114" s="33"/>
      <c r="P114" s="78"/>
      <c r="Q114" s="67"/>
      <c r="R114" s="68"/>
      <c r="S114" s="98"/>
      <c r="T114" s="108"/>
    </row>
    <row r="115" spans="1:20" ht="60" customHeight="1" thickBot="1" x14ac:dyDescent="0.3">
      <c r="A115" s="93"/>
      <c r="B115" s="96"/>
      <c r="C115" s="3"/>
      <c r="D115" s="90"/>
      <c r="E115" s="91"/>
      <c r="F115" s="34"/>
      <c r="G115" s="34"/>
      <c r="H115" s="34"/>
      <c r="I115" s="34"/>
      <c r="J115" s="34"/>
      <c r="K115" s="34"/>
      <c r="L115" s="34"/>
      <c r="M115" s="34"/>
      <c r="N115" s="34"/>
      <c r="O115" s="34"/>
      <c r="P115" s="157"/>
      <c r="Q115" s="70"/>
      <c r="R115" s="71"/>
      <c r="S115" s="99"/>
      <c r="T115" s="109"/>
    </row>
    <row r="116" spans="1:20" ht="60" customHeight="1" x14ac:dyDescent="0.25">
      <c r="A116" s="104">
        <v>17</v>
      </c>
      <c r="B116" s="94"/>
      <c r="C116" s="4"/>
      <c r="D116" s="24">
        <v>119.2</v>
      </c>
      <c r="E116" s="80">
        <v>119.2</v>
      </c>
      <c r="F116" s="30"/>
      <c r="G116" s="30"/>
      <c r="H116" s="30"/>
      <c r="I116" s="30"/>
      <c r="J116" s="30"/>
      <c r="K116" s="30"/>
      <c r="L116" s="30"/>
      <c r="M116" s="30"/>
      <c r="N116" s="30"/>
      <c r="O116" s="30"/>
      <c r="P116" s="45" t="s">
        <v>20</v>
      </c>
      <c r="Q116" s="43"/>
      <c r="R116" s="46"/>
      <c r="S116" s="97">
        <f>SUM(F116:R123)</f>
        <v>0</v>
      </c>
      <c r="T116" s="107">
        <f>IF(SUM(F116:R123)&gt;0,S116*E116,0)</f>
        <v>0</v>
      </c>
    </row>
    <row r="117" spans="1:20" ht="60" customHeight="1" x14ac:dyDescent="0.25">
      <c r="A117" s="105"/>
      <c r="B117" s="95"/>
      <c r="C117" s="1"/>
      <c r="D117" s="26" t="s">
        <v>29</v>
      </c>
      <c r="E117" s="81"/>
      <c r="F117" s="36"/>
      <c r="G117" s="36"/>
      <c r="H117" s="36"/>
      <c r="I117" s="36"/>
      <c r="J117" s="36"/>
      <c r="K117" s="36"/>
      <c r="L117" s="36"/>
      <c r="M117" s="36"/>
      <c r="N117" s="36"/>
      <c r="O117" s="36"/>
      <c r="P117" s="40"/>
      <c r="Q117" s="38"/>
      <c r="R117" s="41"/>
      <c r="S117" s="98"/>
      <c r="T117" s="108"/>
    </row>
    <row r="118" spans="1:20" ht="60" customHeight="1" x14ac:dyDescent="0.25">
      <c r="A118" s="105"/>
      <c r="B118" s="95"/>
      <c r="C118" s="1"/>
      <c r="D118" s="25">
        <v>115.9</v>
      </c>
      <c r="E118" s="81"/>
      <c r="F118" s="36"/>
      <c r="G118" s="36"/>
      <c r="H118" s="36"/>
      <c r="I118" s="36"/>
      <c r="J118" s="36"/>
      <c r="K118" s="36"/>
      <c r="L118" s="36"/>
      <c r="M118" s="36"/>
      <c r="N118" s="36"/>
      <c r="O118" s="36"/>
      <c r="P118" s="40"/>
      <c r="Q118" s="38"/>
      <c r="R118" s="41"/>
      <c r="S118" s="98"/>
      <c r="T118" s="108"/>
    </row>
    <row r="119" spans="1:20" ht="60" customHeight="1" x14ac:dyDescent="0.25">
      <c r="A119" s="105"/>
      <c r="B119" s="95"/>
      <c r="C119" s="1"/>
      <c r="D119" s="26" t="s">
        <v>18</v>
      </c>
      <c r="E119" s="81"/>
      <c r="F119" s="31"/>
      <c r="G119" s="31"/>
      <c r="H119" s="31"/>
      <c r="I119" s="31"/>
      <c r="J119" s="31"/>
      <c r="K119" s="31"/>
      <c r="L119" s="31"/>
      <c r="M119" s="31"/>
      <c r="N119" s="31"/>
      <c r="O119" s="31"/>
      <c r="P119" s="40"/>
      <c r="Q119" s="38"/>
      <c r="R119" s="41"/>
      <c r="S119" s="98"/>
      <c r="T119" s="108"/>
    </row>
    <row r="120" spans="1:20" ht="60" customHeight="1" x14ac:dyDescent="0.25">
      <c r="A120" s="105"/>
      <c r="B120" s="95"/>
      <c r="C120" s="1"/>
      <c r="D120" s="25">
        <v>112.6</v>
      </c>
      <c r="E120" s="81"/>
      <c r="F120" s="31"/>
      <c r="G120" s="31"/>
      <c r="H120" s="31"/>
      <c r="I120" s="31"/>
      <c r="J120" s="31"/>
      <c r="K120" s="31"/>
      <c r="L120" s="31"/>
      <c r="M120" s="31"/>
      <c r="N120" s="31"/>
      <c r="O120" s="31"/>
      <c r="P120" s="40"/>
      <c r="Q120" s="38"/>
      <c r="R120" s="41"/>
      <c r="S120" s="98"/>
      <c r="T120" s="108"/>
    </row>
    <row r="121" spans="1:20" ht="60" customHeight="1" x14ac:dyDescent="0.25">
      <c r="A121" s="105"/>
      <c r="B121" s="95"/>
      <c r="C121" s="1"/>
      <c r="D121" s="27" t="s">
        <v>19</v>
      </c>
      <c r="E121" s="81"/>
      <c r="F121" s="31"/>
      <c r="G121" s="31"/>
      <c r="H121" s="31"/>
      <c r="I121" s="31"/>
      <c r="J121" s="31"/>
      <c r="K121" s="31"/>
      <c r="L121" s="31"/>
      <c r="M121" s="31"/>
      <c r="N121" s="31"/>
      <c r="O121" s="31"/>
      <c r="P121" s="40"/>
      <c r="Q121" s="38"/>
      <c r="R121" s="41"/>
      <c r="S121" s="98"/>
      <c r="T121" s="108"/>
    </row>
    <row r="122" spans="1:20" ht="60" customHeight="1" x14ac:dyDescent="0.25">
      <c r="A122" s="105"/>
      <c r="B122" s="95"/>
      <c r="C122" s="1"/>
      <c r="D122" s="25"/>
      <c r="E122" s="81"/>
      <c r="F122" s="31"/>
      <c r="G122" s="31"/>
      <c r="H122" s="31"/>
      <c r="I122" s="31"/>
      <c r="J122" s="31"/>
      <c r="K122" s="31"/>
      <c r="L122" s="31"/>
      <c r="M122" s="31"/>
      <c r="N122" s="31"/>
      <c r="O122" s="31"/>
      <c r="P122" s="40"/>
      <c r="Q122" s="38"/>
      <c r="R122" s="41"/>
      <c r="S122" s="98"/>
      <c r="T122" s="108"/>
    </row>
    <row r="123" spans="1:20" ht="60" customHeight="1" thickBot="1" x14ac:dyDescent="0.3">
      <c r="A123" s="106"/>
      <c r="B123" s="96"/>
      <c r="C123" s="3"/>
      <c r="D123" s="28"/>
      <c r="E123" s="82"/>
      <c r="F123" s="34"/>
      <c r="G123" s="34"/>
      <c r="H123" s="34"/>
      <c r="I123" s="34"/>
      <c r="J123" s="34"/>
      <c r="K123" s="34"/>
      <c r="L123" s="34"/>
      <c r="M123" s="34"/>
      <c r="N123" s="34"/>
      <c r="O123" s="34"/>
      <c r="P123" s="47"/>
      <c r="Q123" s="44"/>
      <c r="R123" s="48"/>
      <c r="S123" s="99"/>
      <c r="T123" s="109"/>
    </row>
    <row r="124" spans="1:20" ht="60" customHeight="1" x14ac:dyDescent="0.25">
      <c r="A124" s="92">
        <v>18</v>
      </c>
      <c r="B124" s="94"/>
      <c r="C124" s="4"/>
      <c r="D124" s="24">
        <v>102.7</v>
      </c>
      <c r="E124" s="80">
        <v>102.7</v>
      </c>
      <c r="F124" s="55"/>
      <c r="G124" s="30"/>
      <c r="H124" s="30"/>
      <c r="I124" s="30"/>
      <c r="J124" s="30"/>
      <c r="K124" s="30"/>
      <c r="L124" s="30"/>
      <c r="M124" s="30"/>
      <c r="N124" s="30"/>
      <c r="O124" s="30"/>
      <c r="P124" s="76" t="s">
        <v>20</v>
      </c>
      <c r="Q124" s="73"/>
      <c r="R124" s="77"/>
      <c r="S124" s="97">
        <f>SUM(F124:R129)</f>
        <v>0</v>
      </c>
      <c r="T124" s="107">
        <f>IF(SUM(F124:R129)&gt;0,S124*E124,0)</f>
        <v>0</v>
      </c>
    </row>
    <row r="125" spans="1:20" ht="60" customHeight="1" x14ac:dyDescent="0.25">
      <c r="A125" s="92"/>
      <c r="B125" s="95"/>
      <c r="C125" s="1"/>
      <c r="D125" s="26" t="s">
        <v>40</v>
      </c>
      <c r="E125" s="81"/>
      <c r="F125" s="56"/>
      <c r="G125" s="31"/>
      <c r="H125" s="31"/>
      <c r="I125" s="31"/>
      <c r="J125" s="31"/>
      <c r="K125" s="31"/>
      <c r="L125" s="31"/>
      <c r="M125" s="31"/>
      <c r="N125" s="31"/>
      <c r="O125" s="31"/>
      <c r="P125" s="78"/>
      <c r="Q125" s="67"/>
      <c r="R125" s="68"/>
      <c r="S125" s="98"/>
      <c r="T125" s="108"/>
    </row>
    <row r="126" spans="1:20" ht="60" customHeight="1" x14ac:dyDescent="0.25">
      <c r="A126" s="92"/>
      <c r="B126" s="95"/>
      <c r="C126" s="1"/>
      <c r="D126" s="25">
        <v>99.4</v>
      </c>
      <c r="E126" s="81"/>
      <c r="F126" s="56"/>
      <c r="G126" s="31"/>
      <c r="H126" s="31"/>
      <c r="I126" s="31"/>
      <c r="J126" s="31"/>
      <c r="K126" s="31"/>
      <c r="L126" s="31"/>
      <c r="M126" s="31"/>
      <c r="N126" s="31"/>
      <c r="O126" s="31"/>
      <c r="P126" s="78"/>
      <c r="Q126" s="67"/>
      <c r="R126" s="68"/>
      <c r="S126" s="98"/>
      <c r="T126" s="108"/>
    </row>
    <row r="127" spans="1:20" ht="60" customHeight="1" x14ac:dyDescent="0.25">
      <c r="A127" s="92"/>
      <c r="B127" s="95"/>
      <c r="C127" s="1"/>
      <c r="D127" s="26" t="s">
        <v>33</v>
      </c>
      <c r="E127" s="81"/>
      <c r="F127" s="57"/>
      <c r="G127" s="33"/>
      <c r="H127" s="33"/>
      <c r="I127" s="33"/>
      <c r="J127" s="33"/>
      <c r="K127" s="33"/>
      <c r="L127" s="33"/>
      <c r="M127" s="33"/>
      <c r="N127" s="33"/>
      <c r="O127" s="33"/>
      <c r="P127" s="78"/>
      <c r="Q127" s="67"/>
      <c r="R127" s="68"/>
      <c r="S127" s="98"/>
      <c r="T127" s="108"/>
    </row>
    <row r="128" spans="1:20" ht="60" customHeight="1" x14ac:dyDescent="0.25">
      <c r="A128" s="92"/>
      <c r="B128" s="95"/>
      <c r="C128" s="2"/>
      <c r="D128" s="25">
        <v>96.1</v>
      </c>
      <c r="E128" s="81"/>
      <c r="F128" s="57"/>
      <c r="G128" s="33"/>
      <c r="H128" s="33"/>
      <c r="I128" s="33"/>
      <c r="J128" s="33"/>
      <c r="K128" s="33"/>
      <c r="L128" s="33"/>
      <c r="M128" s="33"/>
      <c r="N128" s="33"/>
      <c r="O128" s="33"/>
      <c r="P128" s="78"/>
      <c r="Q128" s="67"/>
      <c r="R128" s="68"/>
      <c r="S128" s="98"/>
      <c r="T128" s="108"/>
    </row>
    <row r="129" spans="1:20" ht="60" customHeight="1" thickBot="1" x14ac:dyDescent="0.3">
      <c r="A129" s="93"/>
      <c r="B129" s="96"/>
      <c r="C129" s="3"/>
      <c r="D129" s="27" t="s">
        <v>26</v>
      </c>
      <c r="E129" s="82"/>
      <c r="F129" s="58"/>
      <c r="G129" s="34"/>
      <c r="H129" s="34"/>
      <c r="I129" s="34"/>
      <c r="J129" s="34"/>
      <c r="K129" s="34"/>
      <c r="L129" s="34"/>
      <c r="M129" s="34"/>
      <c r="N129" s="34"/>
      <c r="O129" s="34"/>
      <c r="P129" s="157"/>
      <c r="Q129" s="70"/>
      <c r="R129" s="71"/>
      <c r="S129" s="99"/>
      <c r="T129" s="109"/>
    </row>
    <row r="130" spans="1:20" ht="60" customHeight="1" x14ac:dyDescent="0.25">
      <c r="A130" s="104">
        <v>19</v>
      </c>
      <c r="B130" s="94"/>
      <c r="C130" s="4"/>
      <c r="D130" s="24">
        <v>128</v>
      </c>
      <c r="E130" s="80">
        <v>128</v>
      </c>
      <c r="F130" s="72" t="s">
        <v>20</v>
      </c>
      <c r="G130" s="73"/>
      <c r="H130" s="73"/>
      <c r="I130" s="74"/>
      <c r="J130" s="36"/>
      <c r="K130" s="36"/>
      <c r="L130" s="36"/>
      <c r="M130" s="36"/>
      <c r="N130" s="36"/>
      <c r="O130" s="36"/>
      <c r="P130" s="76" t="s">
        <v>20</v>
      </c>
      <c r="Q130" s="73"/>
      <c r="R130" s="77"/>
      <c r="S130" s="97">
        <f>SUM(F130:R135)</f>
        <v>0</v>
      </c>
      <c r="T130" s="107">
        <f>IF(SUM(F130:R135)&gt;0,S130*E130,0)</f>
        <v>0</v>
      </c>
    </row>
    <row r="131" spans="1:20" ht="60" customHeight="1" x14ac:dyDescent="0.25">
      <c r="A131" s="105"/>
      <c r="B131" s="95"/>
      <c r="C131" s="1"/>
      <c r="D131" s="26" t="s">
        <v>41</v>
      </c>
      <c r="E131" s="81"/>
      <c r="F131" s="66"/>
      <c r="G131" s="67"/>
      <c r="H131" s="67"/>
      <c r="I131" s="75"/>
      <c r="J131" s="31"/>
      <c r="K131" s="31"/>
      <c r="L131" s="31"/>
      <c r="M131" s="31"/>
      <c r="N131" s="31"/>
      <c r="O131" s="31"/>
      <c r="P131" s="78"/>
      <c r="Q131" s="67"/>
      <c r="R131" s="68"/>
      <c r="S131" s="98"/>
      <c r="T131" s="108"/>
    </row>
    <row r="132" spans="1:20" ht="60" customHeight="1" x14ac:dyDescent="0.25">
      <c r="A132" s="105"/>
      <c r="B132" s="95"/>
      <c r="C132" s="1"/>
      <c r="D132" s="25">
        <v>124.7</v>
      </c>
      <c r="E132" s="81"/>
      <c r="F132" s="66"/>
      <c r="G132" s="67"/>
      <c r="H132" s="67"/>
      <c r="I132" s="75"/>
      <c r="J132" s="31"/>
      <c r="K132" s="31"/>
      <c r="L132" s="31"/>
      <c r="M132" s="31"/>
      <c r="N132" s="31"/>
      <c r="O132" s="31"/>
      <c r="P132" s="78"/>
      <c r="Q132" s="67"/>
      <c r="R132" s="68"/>
      <c r="S132" s="98"/>
      <c r="T132" s="108"/>
    </row>
    <row r="133" spans="1:20" ht="60" customHeight="1" x14ac:dyDescent="0.25">
      <c r="A133" s="105"/>
      <c r="B133" s="95"/>
      <c r="C133" s="1"/>
      <c r="D133" s="26" t="s">
        <v>42</v>
      </c>
      <c r="E133" s="81"/>
      <c r="F133" s="66" t="s">
        <v>20</v>
      </c>
      <c r="G133" s="67"/>
      <c r="H133" s="67"/>
      <c r="I133" s="67"/>
      <c r="J133" s="67"/>
      <c r="K133" s="67"/>
      <c r="L133" s="67"/>
      <c r="M133" s="67"/>
      <c r="N133" s="67"/>
      <c r="O133" s="67"/>
      <c r="P133" s="67"/>
      <c r="Q133" s="67"/>
      <c r="R133" s="68"/>
      <c r="S133" s="98"/>
      <c r="T133" s="108"/>
    </row>
    <row r="134" spans="1:20" ht="60" customHeight="1" x14ac:dyDescent="0.25">
      <c r="A134" s="105"/>
      <c r="B134" s="95"/>
      <c r="C134" s="2"/>
      <c r="D134" s="25">
        <v>122.5</v>
      </c>
      <c r="E134" s="81"/>
      <c r="F134" s="66"/>
      <c r="G134" s="67"/>
      <c r="H134" s="67"/>
      <c r="I134" s="67"/>
      <c r="J134" s="67"/>
      <c r="K134" s="67"/>
      <c r="L134" s="67"/>
      <c r="M134" s="67"/>
      <c r="N134" s="67"/>
      <c r="O134" s="67"/>
      <c r="P134" s="67"/>
      <c r="Q134" s="67"/>
      <c r="R134" s="68"/>
      <c r="S134" s="98"/>
      <c r="T134" s="108"/>
    </row>
    <row r="135" spans="1:20" ht="60" customHeight="1" thickBot="1" x14ac:dyDescent="0.3">
      <c r="A135" s="106"/>
      <c r="B135" s="96"/>
      <c r="C135" s="3"/>
      <c r="D135" s="27" t="s">
        <v>19</v>
      </c>
      <c r="E135" s="82"/>
      <c r="F135" s="69"/>
      <c r="G135" s="70"/>
      <c r="H135" s="70"/>
      <c r="I135" s="70"/>
      <c r="J135" s="70"/>
      <c r="K135" s="70"/>
      <c r="L135" s="70"/>
      <c r="M135" s="70"/>
      <c r="N135" s="70"/>
      <c r="O135" s="70"/>
      <c r="P135" s="70"/>
      <c r="Q135" s="70"/>
      <c r="R135" s="71"/>
      <c r="S135" s="99"/>
      <c r="T135" s="109"/>
    </row>
    <row r="136" spans="1:20" ht="60" customHeight="1" x14ac:dyDescent="0.25">
      <c r="A136" s="92">
        <v>20</v>
      </c>
      <c r="B136" s="94"/>
      <c r="C136" s="4"/>
      <c r="D136" s="24">
        <v>82.9</v>
      </c>
      <c r="E136" s="80">
        <v>82.9</v>
      </c>
      <c r="F136" s="152" t="s">
        <v>20</v>
      </c>
      <c r="G136" s="30"/>
      <c r="H136" s="30"/>
      <c r="I136" s="30"/>
      <c r="J136" s="30"/>
      <c r="K136" s="30"/>
      <c r="L136" s="30"/>
      <c r="M136" s="30"/>
      <c r="N136" s="30"/>
      <c r="O136" s="30"/>
      <c r="P136" s="76" t="s">
        <v>20</v>
      </c>
      <c r="Q136" s="73"/>
      <c r="R136" s="77"/>
      <c r="S136" s="97">
        <f>SUM(F136:R141)</f>
        <v>0</v>
      </c>
      <c r="T136" s="107">
        <f>IF(SUM(F136:R141)&gt;0,S136*E136,0)</f>
        <v>0</v>
      </c>
    </row>
    <row r="137" spans="1:20" ht="60" customHeight="1" x14ac:dyDescent="0.25">
      <c r="A137" s="92"/>
      <c r="B137" s="95"/>
      <c r="C137" s="1"/>
      <c r="D137" s="26" t="s">
        <v>43</v>
      </c>
      <c r="E137" s="81"/>
      <c r="F137" s="79"/>
      <c r="G137" s="31"/>
      <c r="H137" s="31"/>
      <c r="I137" s="31"/>
      <c r="J137" s="31"/>
      <c r="K137" s="31"/>
      <c r="L137" s="31"/>
      <c r="M137" s="31"/>
      <c r="N137" s="31"/>
      <c r="O137" s="31"/>
      <c r="P137" s="78"/>
      <c r="Q137" s="67"/>
      <c r="R137" s="68"/>
      <c r="S137" s="98"/>
      <c r="T137" s="108"/>
    </row>
    <row r="138" spans="1:20" ht="60" customHeight="1" x14ac:dyDescent="0.25">
      <c r="A138" s="92"/>
      <c r="B138" s="95"/>
      <c r="C138" s="1"/>
      <c r="D138" s="25">
        <v>80.7</v>
      </c>
      <c r="E138" s="81"/>
      <c r="F138" s="79"/>
      <c r="G138" s="31"/>
      <c r="H138" s="31"/>
      <c r="I138" s="31"/>
      <c r="J138" s="31"/>
      <c r="K138" s="31"/>
      <c r="L138" s="31"/>
      <c r="M138" s="31"/>
      <c r="N138" s="31"/>
      <c r="O138" s="31"/>
      <c r="P138" s="78"/>
      <c r="Q138" s="67"/>
      <c r="R138" s="68"/>
      <c r="S138" s="98"/>
      <c r="T138" s="108"/>
    </row>
    <row r="139" spans="1:20" ht="60" customHeight="1" x14ac:dyDescent="0.25">
      <c r="A139" s="92"/>
      <c r="B139" s="95"/>
      <c r="C139" s="1"/>
      <c r="D139" s="26" t="s">
        <v>44</v>
      </c>
      <c r="E139" s="81"/>
      <c r="F139" s="79"/>
      <c r="G139" s="33"/>
      <c r="H139" s="33"/>
      <c r="I139" s="33"/>
      <c r="J139" s="33"/>
      <c r="K139" s="33"/>
      <c r="L139" s="33"/>
      <c r="M139" s="33"/>
      <c r="N139" s="33"/>
      <c r="O139" s="33"/>
      <c r="P139" s="78"/>
      <c r="Q139" s="67"/>
      <c r="R139" s="68"/>
      <c r="S139" s="98"/>
      <c r="T139" s="108"/>
    </row>
    <row r="140" spans="1:20" ht="60" customHeight="1" x14ac:dyDescent="0.25">
      <c r="A140" s="92"/>
      <c r="B140" s="95"/>
      <c r="C140" s="2"/>
      <c r="D140" s="25">
        <v>77.400000000000006</v>
      </c>
      <c r="E140" s="81"/>
      <c r="F140" s="66" t="s">
        <v>20</v>
      </c>
      <c r="G140" s="67"/>
      <c r="H140" s="67"/>
      <c r="I140" s="67"/>
      <c r="J140" s="67"/>
      <c r="K140" s="67"/>
      <c r="L140" s="67"/>
      <c r="M140" s="67"/>
      <c r="N140" s="67"/>
      <c r="O140" s="67"/>
      <c r="P140" s="67"/>
      <c r="Q140" s="67"/>
      <c r="R140" s="68"/>
      <c r="S140" s="98"/>
      <c r="T140" s="108"/>
    </row>
    <row r="141" spans="1:20" ht="60" customHeight="1" thickBot="1" x14ac:dyDescent="0.3">
      <c r="A141" s="93"/>
      <c r="B141" s="96"/>
      <c r="C141" s="3"/>
      <c r="D141" s="27" t="s">
        <v>31</v>
      </c>
      <c r="E141" s="82"/>
      <c r="F141" s="69"/>
      <c r="G141" s="70"/>
      <c r="H141" s="70"/>
      <c r="I141" s="70"/>
      <c r="J141" s="70"/>
      <c r="K141" s="70"/>
      <c r="L141" s="70"/>
      <c r="M141" s="70"/>
      <c r="N141" s="70"/>
      <c r="O141" s="70"/>
      <c r="P141" s="70"/>
      <c r="Q141" s="70"/>
      <c r="R141" s="71"/>
      <c r="S141" s="99"/>
      <c r="T141" s="109"/>
    </row>
    <row r="142" spans="1:20" ht="60" customHeight="1" x14ac:dyDescent="0.25">
      <c r="A142" s="104">
        <v>21</v>
      </c>
      <c r="B142" s="94"/>
      <c r="C142" s="4"/>
      <c r="D142" s="24">
        <v>100.5</v>
      </c>
      <c r="E142" s="80">
        <v>100.5</v>
      </c>
      <c r="F142" s="72" t="s">
        <v>20</v>
      </c>
      <c r="G142" s="73"/>
      <c r="H142" s="73"/>
      <c r="I142" s="74"/>
      <c r="J142" s="30"/>
      <c r="K142" s="30"/>
      <c r="L142" s="30"/>
      <c r="M142" s="30"/>
      <c r="N142" s="30"/>
      <c r="O142" s="30"/>
      <c r="P142" s="76" t="s">
        <v>20</v>
      </c>
      <c r="Q142" s="73"/>
      <c r="R142" s="77"/>
      <c r="S142" s="97">
        <f>SUM(F142:R147)</f>
        <v>0</v>
      </c>
      <c r="T142" s="107">
        <f>IF(SUM(F142:R147)&gt;0,S142*E142,0)</f>
        <v>0</v>
      </c>
    </row>
    <row r="143" spans="1:20" ht="60" customHeight="1" x14ac:dyDescent="0.25">
      <c r="A143" s="105"/>
      <c r="B143" s="95"/>
      <c r="C143" s="1"/>
      <c r="D143" s="26" t="s">
        <v>23</v>
      </c>
      <c r="E143" s="81"/>
      <c r="F143" s="66"/>
      <c r="G143" s="67"/>
      <c r="H143" s="67"/>
      <c r="I143" s="75"/>
      <c r="J143" s="31"/>
      <c r="K143" s="31"/>
      <c r="L143" s="31"/>
      <c r="M143" s="31"/>
      <c r="N143" s="31"/>
      <c r="O143" s="31"/>
      <c r="P143" s="78"/>
      <c r="Q143" s="67"/>
      <c r="R143" s="68"/>
      <c r="S143" s="98"/>
      <c r="T143" s="108"/>
    </row>
    <row r="144" spans="1:20" ht="60" customHeight="1" x14ac:dyDescent="0.25">
      <c r="A144" s="105"/>
      <c r="B144" s="95"/>
      <c r="C144" s="1"/>
      <c r="D144" s="25">
        <v>98.3</v>
      </c>
      <c r="E144" s="81"/>
      <c r="F144" s="66" t="s">
        <v>20</v>
      </c>
      <c r="G144" s="67"/>
      <c r="H144" s="67"/>
      <c r="I144" s="67"/>
      <c r="J144" s="67"/>
      <c r="K144" s="67"/>
      <c r="L144" s="67"/>
      <c r="M144" s="67"/>
      <c r="N144" s="67"/>
      <c r="O144" s="67"/>
      <c r="P144" s="67"/>
      <c r="Q144" s="67"/>
      <c r="R144" s="68"/>
      <c r="S144" s="98"/>
      <c r="T144" s="108"/>
    </row>
    <row r="145" spans="1:20" ht="60" customHeight="1" x14ac:dyDescent="0.25">
      <c r="A145" s="105"/>
      <c r="B145" s="95"/>
      <c r="C145" s="1"/>
      <c r="D145" s="27" t="s">
        <v>45</v>
      </c>
      <c r="E145" s="81"/>
      <c r="F145" s="66"/>
      <c r="G145" s="67"/>
      <c r="H145" s="67"/>
      <c r="I145" s="67"/>
      <c r="J145" s="67"/>
      <c r="K145" s="67"/>
      <c r="L145" s="67"/>
      <c r="M145" s="67"/>
      <c r="N145" s="67"/>
      <c r="O145" s="67"/>
      <c r="P145" s="67"/>
      <c r="Q145" s="67"/>
      <c r="R145" s="68"/>
      <c r="S145" s="98"/>
      <c r="T145" s="108"/>
    </row>
    <row r="146" spans="1:20" ht="60" customHeight="1" x14ac:dyDescent="0.25">
      <c r="A146" s="105"/>
      <c r="B146" s="95"/>
      <c r="C146" s="2"/>
      <c r="D146" s="25"/>
      <c r="E146" s="81"/>
      <c r="F146" s="66"/>
      <c r="G146" s="67"/>
      <c r="H146" s="67"/>
      <c r="I146" s="67"/>
      <c r="J146" s="67"/>
      <c r="K146" s="67"/>
      <c r="L146" s="67"/>
      <c r="M146" s="67"/>
      <c r="N146" s="67"/>
      <c r="O146" s="67"/>
      <c r="P146" s="67"/>
      <c r="Q146" s="67"/>
      <c r="R146" s="68"/>
      <c r="S146" s="98"/>
      <c r="T146" s="108"/>
    </row>
    <row r="147" spans="1:20" ht="60" customHeight="1" thickBot="1" x14ac:dyDescent="0.3">
      <c r="A147" s="106"/>
      <c r="B147" s="96"/>
      <c r="C147" s="3"/>
      <c r="D147" s="27"/>
      <c r="E147" s="82"/>
      <c r="F147" s="69"/>
      <c r="G147" s="70"/>
      <c r="H147" s="70"/>
      <c r="I147" s="70"/>
      <c r="J147" s="70"/>
      <c r="K147" s="70"/>
      <c r="L147" s="70"/>
      <c r="M147" s="70"/>
      <c r="N147" s="70"/>
      <c r="O147" s="70"/>
      <c r="P147" s="70"/>
      <c r="Q147" s="70"/>
      <c r="R147" s="71"/>
      <c r="S147" s="99"/>
      <c r="T147" s="109"/>
    </row>
    <row r="148" spans="1:20" ht="60" customHeight="1" x14ac:dyDescent="0.25">
      <c r="A148" s="92">
        <v>22</v>
      </c>
      <c r="B148" s="94"/>
      <c r="C148" s="4"/>
      <c r="D148" s="24">
        <v>100.5</v>
      </c>
      <c r="E148" s="80">
        <v>100.5</v>
      </c>
      <c r="F148" s="72" t="s">
        <v>20</v>
      </c>
      <c r="G148" s="73"/>
      <c r="H148" s="73"/>
      <c r="I148" s="74"/>
      <c r="J148" s="30"/>
      <c r="K148" s="30"/>
      <c r="L148" s="30"/>
      <c r="M148" s="30"/>
      <c r="N148" s="30"/>
      <c r="O148" s="30"/>
      <c r="P148" s="76" t="s">
        <v>20</v>
      </c>
      <c r="Q148" s="73"/>
      <c r="R148" s="77"/>
      <c r="S148" s="97">
        <f>SUM(F148:R153)</f>
        <v>0</v>
      </c>
      <c r="T148" s="107">
        <f>IF(SUM(F148:R153)&gt;0,S148*E148,0)</f>
        <v>0</v>
      </c>
    </row>
    <row r="149" spans="1:20" ht="60" customHeight="1" x14ac:dyDescent="0.25">
      <c r="A149" s="92"/>
      <c r="B149" s="95"/>
      <c r="C149" s="1"/>
      <c r="D149" s="26" t="s">
        <v>23</v>
      </c>
      <c r="E149" s="81"/>
      <c r="F149" s="66"/>
      <c r="G149" s="67"/>
      <c r="H149" s="67"/>
      <c r="I149" s="75"/>
      <c r="J149" s="31"/>
      <c r="K149" s="31"/>
      <c r="L149" s="31"/>
      <c r="M149" s="31"/>
      <c r="N149" s="31"/>
      <c r="O149" s="31"/>
      <c r="P149" s="78"/>
      <c r="Q149" s="67"/>
      <c r="R149" s="68"/>
      <c r="S149" s="98"/>
      <c r="T149" s="108"/>
    </row>
    <row r="150" spans="1:20" ht="60" customHeight="1" x14ac:dyDescent="0.25">
      <c r="A150" s="92"/>
      <c r="B150" s="95"/>
      <c r="C150" s="1"/>
      <c r="D150" s="25">
        <v>98.3</v>
      </c>
      <c r="E150" s="81"/>
      <c r="F150" s="66" t="s">
        <v>20</v>
      </c>
      <c r="G150" s="67"/>
      <c r="H150" s="67"/>
      <c r="I150" s="67"/>
      <c r="J150" s="67"/>
      <c r="K150" s="67"/>
      <c r="L150" s="67"/>
      <c r="M150" s="67"/>
      <c r="N150" s="67"/>
      <c r="O150" s="67"/>
      <c r="P150" s="67"/>
      <c r="Q150" s="67"/>
      <c r="R150" s="68"/>
      <c r="S150" s="98"/>
      <c r="T150" s="108"/>
    </row>
    <row r="151" spans="1:20" ht="60" customHeight="1" x14ac:dyDescent="0.25">
      <c r="A151" s="92"/>
      <c r="B151" s="95"/>
      <c r="C151" s="1"/>
      <c r="D151" s="27" t="s">
        <v>45</v>
      </c>
      <c r="E151" s="81"/>
      <c r="F151" s="66"/>
      <c r="G151" s="67"/>
      <c r="H151" s="67"/>
      <c r="I151" s="67"/>
      <c r="J151" s="67"/>
      <c r="K151" s="67"/>
      <c r="L151" s="67"/>
      <c r="M151" s="67"/>
      <c r="N151" s="67"/>
      <c r="O151" s="67"/>
      <c r="P151" s="67"/>
      <c r="Q151" s="67"/>
      <c r="R151" s="68"/>
      <c r="S151" s="98"/>
      <c r="T151" s="108"/>
    </row>
    <row r="152" spans="1:20" ht="60" customHeight="1" x14ac:dyDescent="0.25">
      <c r="A152" s="92"/>
      <c r="B152" s="95"/>
      <c r="C152" s="2"/>
      <c r="D152" s="25"/>
      <c r="E152" s="81"/>
      <c r="F152" s="66"/>
      <c r="G152" s="67"/>
      <c r="H152" s="67"/>
      <c r="I152" s="67"/>
      <c r="J152" s="67"/>
      <c r="K152" s="67"/>
      <c r="L152" s="67"/>
      <c r="M152" s="67"/>
      <c r="N152" s="67"/>
      <c r="O152" s="67"/>
      <c r="P152" s="67"/>
      <c r="Q152" s="67"/>
      <c r="R152" s="68"/>
      <c r="S152" s="98"/>
      <c r="T152" s="108"/>
    </row>
    <row r="153" spans="1:20" ht="60" customHeight="1" thickBot="1" x14ac:dyDescent="0.3">
      <c r="A153" s="93"/>
      <c r="B153" s="96"/>
      <c r="C153" s="3"/>
      <c r="D153" s="28"/>
      <c r="E153" s="82"/>
      <c r="F153" s="69"/>
      <c r="G153" s="70"/>
      <c r="H153" s="70"/>
      <c r="I153" s="70"/>
      <c r="J153" s="70"/>
      <c r="K153" s="70"/>
      <c r="L153" s="70"/>
      <c r="M153" s="70"/>
      <c r="N153" s="70"/>
      <c r="O153" s="70"/>
      <c r="P153" s="70"/>
      <c r="Q153" s="70"/>
      <c r="R153" s="71"/>
      <c r="S153" s="99"/>
      <c r="T153" s="109"/>
    </row>
    <row r="154" spans="1:20" ht="60" customHeight="1" x14ac:dyDescent="0.25">
      <c r="A154" s="104">
        <v>23</v>
      </c>
      <c r="B154" s="94"/>
      <c r="C154" s="4"/>
      <c r="D154" s="24">
        <v>100.5</v>
      </c>
      <c r="E154" s="80">
        <v>100.5</v>
      </c>
      <c r="F154" s="72" t="s">
        <v>20</v>
      </c>
      <c r="G154" s="73"/>
      <c r="H154" s="73"/>
      <c r="I154" s="73"/>
      <c r="J154" s="53"/>
      <c r="K154" s="30"/>
      <c r="L154" s="30"/>
      <c r="M154" s="30"/>
      <c r="N154" s="30"/>
      <c r="O154" s="30"/>
      <c r="P154" s="73" t="s">
        <v>20</v>
      </c>
      <c r="Q154" s="73"/>
      <c r="R154" s="77"/>
      <c r="S154" s="97">
        <f>SUM(F154:R159)</f>
        <v>0</v>
      </c>
      <c r="T154" s="107">
        <f>IF(SUM(F154:R159)&gt;0,S154*E154,0)</f>
        <v>0</v>
      </c>
    </row>
    <row r="155" spans="1:20" ht="60" customHeight="1" x14ac:dyDescent="0.25">
      <c r="A155" s="105"/>
      <c r="B155" s="95"/>
      <c r="C155" s="1"/>
      <c r="D155" s="26" t="s">
        <v>23</v>
      </c>
      <c r="E155" s="81"/>
      <c r="F155" s="66"/>
      <c r="G155" s="67"/>
      <c r="H155" s="67"/>
      <c r="I155" s="67"/>
      <c r="J155" s="54"/>
      <c r="K155" s="54"/>
      <c r="L155" s="54"/>
      <c r="M155" s="54"/>
      <c r="N155" s="54"/>
      <c r="O155" s="54"/>
      <c r="P155" s="67"/>
      <c r="Q155" s="67"/>
      <c r="R155" s="68"/>
      <c r="S155" s="98"/>
      <c r="T155" s="108"/>
    </row>
    <row r="156" spans="1:20" ht="60" customHeight="1" x14ac:dyDescent="0.25">
      <c r="A156" s="105"/>
      <c r="B156" s="95"/>
      <c r="C156" s="1"/>
      <c r="D156" s="25">
        <v>97.2</v>
      </c>
      <c r="E156" s="81"/>
      <c r="F156" s="66"/>
      <c r="G156" s="67"/>
      <c r="H156" s="67"/>
      <c r="I156" s="67"/>
      <c r="J156" s="59"/>
      <c r="K156" s="59"/>
      <c r="L156" s="59"/>
      <c r="M156" s="59"/>
      <c r="N156" s="59"/>
      <c r="O156" s="59"/>
      <c r="P156" s="67"/>
      <c r="Q156" s="67"/>
      <c r="R156" s="68"/>
      <c r="S156" s="98"/>
      <c r="T156" s="108"/>
    </row>
    <row r="157" spans="1:20" ht="60" customHeight="1" x14ac:dyDescent="0.25">
      <c r="A157" s="105"/>
      <c r="B157" s="95"/>
      <c r="C157" s="1"/>
      <c r="D157" s="27" t="s">
        <v>45</v>
      </c>
      <c r="E157" s="81"/>
      <c r="F157" s="66" t="s">
        <v>20</v>
      </c>
      <c r="G157" s="67"/>
      <c r="H157" s="67"/>
      <c r="I157" s="67"/>
      <c r="J157" s="67"/>
      <c r="K157" s="67"/>
      <c r="L157" s="67"/>
      <c r="M157" s="67"/>
      <c r="N157" s="67"/>
      <c r="O157" s="67"/>
      <c r="P157" s="67"/>
      <c r="Q157" s="67"/>
      <c r="R157" s="68"/>
      <c r="S157" s="98"/>
      <c r="T157" s="108"/>
    </row>
    <row r="158" spans="1:20" ht="60" customHeight="1" x14ac:dyDescent="0.25">
      <c r="A158" s="105"/>
      <c r="B158" s="95"/>
      <c r="C158" s="2"/>
      <c r="D158" s="25"/>
      <c r="E158" s="81"/>
      <c r="F158" s="66"/>
      <c r="G158" s="67"/>
      <c r="H158" s="67"/>
      <c r="I158" s="67"/>
      <c r="J158" s="67"/>
      <c r="K158" s="67"/>
      <c r="L158" s="67"/>
      <c r="M158" s="67"/>
      <c r="N158" s="67"/>
      <c r="O158" s="67"/>
      <c r="P158" s="67"/>
      <c r="Q158" s="67"/>
      <c r="R158" s="68"/>
      <c r="S158" s="98"/>
      <c r="T158" s="108"/>
    </row>
    <row r="159" spans="1:20" ht="60" customHeight="1" thickBot="1" x14ac:dyDescent="0.3">
      <c r="A159" s="106"/>
      <c r="B159" s="96"/>
      <c r="C159" s="3"/>
      <c r="D159" s="28"/>
      <c r="E159" s="82"/>
      <c r="F159" s="69"/>
      <c r="G159" s="70"/>
      <c r="H159" s="70"/>
      <c r="I159" s="70"/>
      <c r="J159" s="70"/>
      <c r="K159" s="70"/>
      <c r="L159" s="70"/>
      <c r="M159" s="70"/>
      <c r="N159" s="70"/>
      <c r="O159" s="70"/>
      <c r="P159" s="70"/>
      <c r="Q159" s="70"/>
      <c r="R159" s="71"/>
      <c r="S159" s="99"/>
      <c r="T159" s="109"/>
    </row>
    <row r="160" spans="1:20" ht="60" customHeight="1" x14ac:dyDescent="0.25">
      <c r="A160" s="92">
        <v>24</v>
      </c>
      <c r="B160" s="94"/>
      <c r="C160" s="4"/>
      <c r="D160" s="24">
        <v>100.5</v>
      </c>
      <c r="E160" s="80">
        <v>100.5</v>
      </c>
      <c r="F160" s="72" t="s">
        <v>20</v>
      </c>
      <c r="G160" s="73"/>
      <c r="H160" s="73"/>
      <c r="I160" s="73"/>
      <c r="J160" s="53"/>
      <c r="K160" s="30"/>
      <c r="L160" s="30"/>
      <c r="M160" s="30"/>
      <c r="N160" s="30"/>
      <c r="O160" s="30"/>
      <c r="P160" s="73" t="s">
        <v>20</v>
      </c>
      <c r="Q160" s="73"/>
      <c r="R160" s="77"/>
      <c r="S160" s="97">
        <f>SUM(F160:R165)</f>
        <v>0</v>
      </c>
      <c r="T160" s="107">
        <f>IF(SUM(F160:R165)&gt;0,S160*E160,0)</f>
        <v>0</v>
      </c>
    </row>
    <row r="161" spans="1:20" ht="60" customHeight="1" x14ac:dyDescent="0.25">
      <c r="A161" s="92"/>
      <c r="B161" s="95"/>
      <c r="C161" s="1"/>
      <c r="D161" s="26" t="s">
        <v>23</v>
      </c>
      <c r="E161" s="81"/>
      <c r="F161" s="66"/>
      <c r="G161" s="67"/>
      <c r="H161" s="67"/>
      <c r="I161" s="67"/>
      <c r="J161" s="54"/>
      <c r="K161" s="54"/>
      <c r="L161" s="54"/>
      <c r="M161" s="54"/>
      <c r="N161" s="54"/>
      <c r="O161" s="54"/>
      <c r="P161" s="67"/>
      <c r="Q161" s="67"/>
      <c r="R161" s="68"/>
      <c r="S161" s="98"/>
      <c r="T161" s="108"/>
    </row>
    <row r="162" spans="1:20" ht="60" customHeight="1" x14ac:dyDescent="0.25">
      <c r="A162" s="92"/>
      <c r="B162" s="95"/>
      <c r="C162" s="1"/>
      <c r="D162" s="25">
        <v>98.3</v>
      </c>
      <c r="E162" s="81"/>
      <c r="F162" s="66"/>
      <c r="G162" s="67"/>
      <c r="H162" s="67"/>
      <c r="I162" s="67"/>
      <c r="J162" s="59"/>
      <c r="K162" s="59"/>
      <c r="L162" s="59"/>
      <c r="M162" s="59"/>
      <c r="N162" s="59"/>
      <c r="O162" s="59"/>
      <c r="P162" s="67"/>
      <c r="Q162" s="67"/>
      <c r="R162" s="68"/>
      <c r="S162" s="98"/>
      <c r="T162" s="108"/>
    </row>
    <row r="163" spans="1:20" ht="60" customHeight="1" x14ac:dyDescent="0.25">
      <c r="A163" s="92"/>
      <c r="B163" s="95"/>
      <c r="C163" s="1"/>
      <c r="D163" s="27" t="s">
        <v>45</v>
      </c>
      <c r="E163" s="81"/>
      <c r="F163" s="66" t="s">
        <v>20</v>
      </c>
      <c r="G163" s="67"/>
      <c r="H163" s="67"/>
      <c r="I163" s="67"/>
      <c r="J163" s="67"/>
      <c r="K163" s="67"/>
      <c r="L163" s="67"/>
      <c r="M163" s="67"/>
      <c r="N163" s="67"/>
      <c r="O163" s="67"/>
      <c r="P163" s="67"/>
      <c r="Q163" s="67"/>
      <c r="R163" s="68"/>
      <c r="S163" s="98"/>
      <c r="T163" s="108"/>
    </row>
    <row r="164" spans="1:20" ht="60" customHeight="1" x14ac:dyDescent="0.25">
      <c r="A164" s="92"/>
      <c r="B164" s="95"/>
      <c r="C164" s="2"/>
      <c r="D164" s="25"/>
      <c r="E164" s="81"/>
      <c r="F164" s="66"/>
      <c r="G164" s="67"/>
      <c r="H164" s="67"/>
      <c r="I164" s="67"/>
      <c r="J164" s="67"/>
      <c r="K164" s="67"/>
      <c r="L164" s="67"/>
      <c r="M164" s="67"/>
      <c r="N164" s="67"/>
      <c r="O164" s="67"/>
      <c r="P164" s="67"/>
      <c r="Q164" s="67"/>
      <c r="R164" s="68"/>
      <c r="S164" s="98"/>
      <c r="T164" s="108"/>
    </row>
    <row r="165" spans="1:20" ht="60" customHeight="1" thickBot="1" x14ac:dyDescent="0.3">
      <c r="A165" s="93"/>
      <c r="B165" s="96"/>
      <c r="C165" s="3"/>
      <c r="D165" s="28"/>
      <c r="E165" s="82"/>
      <c r="F165" s="69"/>
      <c r="G165" s="70"/>
      <c r="H165" s="70"/>
      <c r="I165" s="70"/>
      <c r="J165" s="70"/>
      <c r="K165" s="70"/>
      <c r="L165" s="70"/>
      <c r="M165" s="70"/>
      <c r="N165" s="70"/>
      <c r="O165" s="70"/>
      <c r="P165" s="70"/>
      <c r="Q165" s="70"/>
      <c r="R165" s="71"/>
      <c r="S165" s="99"/>
      <c r="T165" s="109"/>
    </row>
    <row r="166" spans="1:20" ht="60" customHeight="1" x14ac:dyDescent="0.25">
      <c r="A166" s="104">
        <v>25</v>
      </c>
      <c r="B166" s="94"/>
      <c r="C166" s="4"/>
      <c r="D166" s="24">
        <v>106</v>
      </c>
      <c r="E166" s="80">
        <f>IF(S166&lt;=9,D166,IF(AND(S166&gt;=10),D168,))</f>
        <v>106</v>
      </c>
      <c r="F166" s="72" t="s">
        <v>20</v>
      </c>
      <c r="G166" s="73"/>
      <c r="H166" s="73"/>
      <c r="I166" s="73"/>
      <c r="J166" s="53"/>
      <c r="K166" s="30"/>
      <c r="L166" s="30"/>
      <c r="M166" s="30"/>
      <c r="N166" s="30"/>
      <c r="O166" s="30"/>
      <c r="P166" s="73" t="s">
        <v>20</v>
      </c>
      <c r="Q166" s="73"/>
      <c r="R166" s="77"/>
      <c r="S166" s="97">
        <f>SUM(F166:R171)</f>
        <v>0</v>
      </c>
      <c r="T166" s="107">
        <f>IF(SUM(F166:R171)&gt;0,S166*E166,0)</f>
        <v>0</v>
      </c>
    </row>
    <row r="167" spans="1:20" ht="60" customHeight="1" x14ac:dyDescent="0.25">
      <c r="A167" s="105"/>
      <c r="B167" s="95"/>
      <c r="C167" s="1"/>
      <c r="D167" s="26" t="s">
        <v>23</v>
      </c>
      <c r="E167" s="81"/>
      <c r="F167" s="66"/>
      <c r="G167" s="67"/>
      <c r="H167" s="67"/>
      <c r="I167" s="67"/>
      <c r="J167" s="54"/>
      <c r="K167" s="54"/>
      <c r="L167" s="54"/>
      <c r="M167" s="54"/>
      <c r="N167" s="54"/>
      <c r="O167" s="54"/>
      <c r="P167" s="67"/>
      <c r="Q167" s="67"/>
      <c r="R167" s="68"/>
      <c r="S167" s="98"/>
      <c r="T167" s="108"/>
    </row>
    <row r="168" spans="1:20" ht="60" customHeight="1" x14ac:dyDescent="0.25">
      <c r="A168" s="105"/>
      <c r="B168" s="95"/>
      <c r="C168" s="1"/>
      <c r="D168" s="25">
        <v>103.8</v>
      </c>
      <c r="E168" s="81"/>
      <c r="F168" s="66"/>
      <c r="G168" s="67"/>
      <c r="H168" s="67"/>
      <c r="I168" s="67"/>
      <c r="J168" s="59"/>
      <c r="K168" s="59"/>
      <c r="L168" s="59"/>
      <c r="M168" s="59"/>
      <c r="N168" s="59"/>
      <c r="O168" s="59"/>
      <c r="P168" s="67"/>
      <c r="Q168" s="67"/>
      <c r="R168" s="68"/>
      <c r="S168" s="98"/>
      <c r="T168" s="108"/>
    </row>
    <row r="169" spans="1:20" ht="60" customHeight="1" x14ac:dyDescent="0.25">
      <c r="A169" s="105"/>
      <c r="B169" s="95"/>
      <c r="C169" s="1"/>
      <c r="D169" s="27" t="s">
        <v>45</v>
      </c>
      <c r="E169" s="81"/>
      <c r="F169" s="66" t="s">
        <v>20</v>
      </c>
      <c r="G169" s="67"/>
      <c r="H169" s="67"/>
      <c r="I169" s="67"/>
      <c r="J169" s="67"/>
      <c r="K169" s="67"/>
      <c r="L169" s="67"/>
      <c r="M169" s="67"/>
      <c r="N169" s="67"/>
      <c r="O169" s="67"/>
      <c r="P169" s="67"/>
      <c r="Q169" s="67"/>
      <c r="R169" s="68"/>
      <c r="S169" s="98"/>
      <c r="T169" s="108"/>
    </row>
    <row r="170" spans="1:20" ht="60" customHeight="1" x14ac:dyDescent="0.25">
      <c r="A170" s="105"/>
      <c r="B170" s="95"/>
      <c r="C170" s="2"/>
      <c r="D170" s="25"/>
      <c r="E170" s="81"/>
      <c r="F170" s="66"/>
      <c r="G170" s="67"/>
      <c r="H170" s="67"/>
      <c r="I170" s="67"/>
      <c r="J170" s="67"/>
      <c r="K170" s="67"/>
      <c r="L170" s="67"/>
      <c r="M170" s="67"/>
      <c r="N170" s="67"/>
      <c r="O170" s="67"/>
      <c r="P170" s="67"/>
      <c r="Q170" s="67"/>
      <c r="R170" s="68"/>
      <c r="S170" s="98"/>
      <c r="T170" s="108"/>
    </row>
    <row r="171" spans="1:20" ht="60" customHeight="1" thickBot="1" x14ac:dyDescent="0.3">
      <c r="A171" s="106"/>
      <c r="B171" s="96"/>
      <c r="C171" s="6"/>
      <c r="D171" s="28"/>
      <c r="E171" s="82"/>
      <c r="F171" s="69"/>
      <c r="G171" s="70"/>
      <c r="H171" s="70"/>
      <c r="I171" s="70"/>
      <c r="J171" s="70"/>
      <c r="K171" s="70"/>
      <c r="L171" s="70"/>
      <c r="M171" s="70"/>
      <c r="N171" s="70"/>
      <c r="O171" s="70"/>
      <c r="P171" s="70"/>
      <c r="Q171" s="70"/>
      <c r="R171" s="71"/>
      <c r="S171" s="99"/>
      <c r="T171" s="109"/>
    </row>
    <row r="172" spans="1:20" ht="60" customHeight="1" x14ac:dyDescent="0.25">
      <c r="A172" s="92">
        <v>26</v>
      </c>
      <c r="B172" s="94"/>
      <c r="C172" s="4"/>
      <c r="D172" s="24">
        <v>100.5</v>
      </c>
      <c r="E172" s="80">
        <v>100.5</v>
      </c>
      <c r="F172" s="72" t="s">
        <v>20</v>
      </c>
      <c r="G172" s="73"/>
      <c r="H172" s="73"/>
      <c r="I172" s="74"/>
      <c r="J172" s="53"/>
      <c r="K172" s="30"/>
      <c r="L172" s="30"/>
      <c r="M172" s="30"/>
      <c r="N172" s="30"/>
      <c r="O172" s="30"/>
      <c r="P172" s="76" t="s">
        <v>20</v>
      </c>
      <c r="Q172" s="73"/>
      <c r="R172" s="77"/>
      <c r="S172" s="114">
        <f>SUM(F172:R177)</f>
        <v>0</v>
      </c>
      <c r="T172" s="107">
        <f>IF(SUM(F172:R177)&gt;0,S172*E172,0)</f>
        <v>0</v>
      </c>
    </row>
    <row r="173" spans="1:20" ht="60" customHeight="1" x14ac:dyDescent="0.25">
      <c r="A173" s="92"/>
      <c r="B173" s="95"/>
      <c r="C173" s="2"/>
      <c r="D173" s="26" t="s">
        <v>23</v>
      </c>
      <c r="E173" s="81"/>
      <c r="F173" s="66" t="s">
        <v>20</v>
      </c>
      <c r="G173" s="67"/>
      <c r="H173" s="67"/>
      <c r="I173" s="67"/>
      <c r="J173" s="67"/>
      <c r="K173" s="67"/>
      <c r="L173" s="67"/>
      <c r="M173" s="67"/>
      <c r="N173" s="67"/>
      <c r="O173" s="67"/>
      <c r="P173" s="67"/>
      <c r="Q173" s="67"/>
      <c r="R173" s="68"/>
      <c r="S173" s="98"/>
      <c r="T173" s="108"/>
    </row>
    <row r="174" spans="1:20" ht="60" customHeight="1" x14ac:dyDescent="0.25">
      <c r="A174" s="92"/>
      <c r="B174" s="95"/>
      <c r="C174" s="2"/>
      <c r="D174" s="25">
        <v>95</v>
      </c>
      <c r="E174" s="81"/>
      <c r="F174" s="66"/>
      <c r="G174" s="67"/>
      <c r="H174" s="67"/>
      <c r="I174" s="67"/>
      <c r="J174" s="67"/>
      <c r="K174" s="67"/>
      <c r="L174" s="67"/>
      <c r="M174" s="67"/>
      <c r="N174" s="67"/>
      <c r="O174" s="67"/>
      <c r="P174" s="67"/>
      <c r="Q174" s="67"/>
      <c r="R174" s="68"/>
      <c r="S174" s="98"/>
      <c r="T174" s="108"/>
    </row>
    <row r="175" spans="1:20" ht="60" customHeight="1" x14ac:dyDescent="0.25">
      <c r="A175" s="92"/>
      <c r="B175" s="95"/>
      <c r="C175" s="2"/>
      <c r="D175" s="27" t="s">
        <v>45</v>
      </c>
      <c r="E175" s="81"/>
      <c r="F175" s="66"/>
      <c r="G175" s="67"/>
      <c r="H175" s="67"/>
      <c r="I175" s="67"/>
      <c r="J175" s="67"/>
      <c r="K175" s="67"/>
      <c r="L175" s="67"/>
      <c r="M175" s="67"/>
      <c r="N175" s="67"/>
      <c r="O175" s="67"/>
      <c r="P175" s="67"/>
      <c r="Q175" s="67"/>
      <c r="R175" s="68"/>
      <c r="S175" s="98"/>
      <c r="T175" s="108"/>
    </row>
    <row r="176" spans="1:20" ht="60" customHeight="1" x14ac:dyDescent="0.25">
      <c r="A176" s="92"/>
      <c r="B176" s="95"/>
      <c r="C176" s="2"/>
      <c r="D176" s="25"/>
      <c r="E176" s="81"/>
      <c r="F176" s="66"/>
      <c r="G176" s="67"/>
      <c r="H176" s="67"/>
      <c r="I176" s="67"/>
      <c r="J176" s="67"/>
      <c r="K176" s="67"/>
      <c r="L176" s="67"/>
      <c r="M176" s="67"/>
      <c r="N176" s="67"/>
      <c r="O176" s="67"/>
      <c r="P176" s="67"/>
      <c r="Q176" s="67"/>
      <c r="R176" s="68"/>
      <c r="S176" s="98"/>
      <c r="T176" s="108"/>
    </row>
    <row r="177" spans="1:23" ht="60" customHeight="1" thickBot="1" x14ac:dyDescent="0.3">
      <c r="A177" s="93"/>
      <c r="B177" s="96"/>
      <c r="C177" s="3"/>
      <c r="D177" s="28"/>
      <c r="E177" s="82"/>
      <c r="F177" s="69"/>
      <c r="G177" s="70"/>
      <c r="H177" s="70"/>
      <c r="I177" s="70"/>
      <c r="J177" s="70"/>
      <c r="K177" s="70"/>
      <c r="L177" s="70"/>
      <c r="M177" s="70"/>
      <c r="N177" s="70"/>
      <c r="O177" s="70"/>
      <c r="P177" s="70"/>
      <c r="Q177" s="70"/>
      <c r="R177" s="71"/>
      <c r="S177" s="99"/>
      <c r="T177" s="109"/>
    </row>
    <row r="178" spans="1:23" ht="60" customHeight="1" x14ac:dyDescent="0.25">
      <c r="A178" s="104">
        <v>27</v>
      </c>
      <c r="B178" s="94"/>
      <c r="C178" s="1"/>
      <c r="D178" s="24">
        <v>100.5</v>
      </c>
      <c r="E178" s="80">
        <v>100.5</v>
      </c>
      <c r="F178" s="72" t="s">
        <v>20</v>
      </c>
      <c r="G178" s="73"/>
      <c r="H178" s="73"/>
      <c r="I178" s="73"/>
      <c r="J178" s="53"/>
      <c r="K178" s="30"/>
      <c r="L178" s="30"/>
      <c r="M178" s="30"/>
      <c r="N178" s="30"/>
      <c r="O178" s="30"/>
      <c r="P178" s="73" t="s">
        <v>20</v>
      </c>
      <c r="Q178" s="73"/>
      <c r="R178" s="77"/>
      <c r="S178" s="97">
        <f>SUM(F178:R183)</f>
        <v>0</v>
      </c>
      <c r="T178" s="107">
        <f>IF(SUM(F178:R183)&gt;0,S178*E178,0)</f>
        <v>0</v>
      </c>
    </row>
    <row r="179" spans="1:23" ht="60" customHeight="1" x14ac:dyDescent="0.25">
      <c r="A179" s="105"/>
      <c r="B179" s="95"/>
      <c r="C179" s="1"/>
      <c r="D179" s="26" t="s">
        <v>23</v>
      </c>
      <c r="E179" s="81"/>
      <c r="F179" s="66"/>
      <c r="G179" s="67"/>
      <c r="H179" s="67"/>
      <c r="I179" s="67"/>
      <c r="J179" s="54"/>
      <c r="K179" s="54"/>
      <c r="L179" s="54"/>
      <c r="M179" s="54"/>
      <c r="N179" s="54"/>
      <c r="O179" s="54"/>
      <c r="P179" s="67"/>
      <c r="Q179" s="67"/>
      <c r="R179" s="68"/>
      <c r="S179" s="98"/>
      <c r="T179" s="108"/>
    </row>
    <row r="180" spans="1:23" ht="60" customHeight="1" x14ac:dyDescent="0.25">
      <c r="A180" s="105"/>
      <c r="B180" s="95"/>
      <c r="C180" s="1"/>
      <c r="D180" s="25">
        <v>98.3</v>
      </c>
      <c r="E180" s="81"/>
      <c r="F180" s="66"/>
      <c r="G180" s="67"/>
      <c r="H180" s="67"/>
      <c r="I180" s="67"/>
      <c r="J180" s="59"/>
      <c r="K180" s="59"/>
      <c r="L180" s="59"/>
      <c r="M180" s="59"/>
      <c r="N180" s="59"/>
      <c r="O180" s="59"/>
      <c r="P180" s="67"/>
      <c r="Q180" s="67"/>
      <c r="R180" s="68"/>
      <c r="S180" s="98"/>
      <c r="T180" s="108"/>
    </row>
    <row r="181" spans="1:23" ht="60" customHeight="1" x14ac:dyDescent="0.25">
      <c r="A181" s="105"/>
      <c r="B181" s="95"/>
      <c r="C181" s="1"/>
      <c r="D181" s="27" t="s">
        <v>45</v>
      </c>
      <c r="E181" s="81"/>
      <c r="F181" s="66" t="s">
        <v>20</v>
      </c>
      <c r="G181" s="67"/>
      <c r="H181" s="67"/>
      <c r="I181" s="67"/>
      <c r="J181" s="67"/>
      <c r="K181" s="67"/>
      <c r="L181" s="67"/>
      <c r="M181" s="67"/>
      <c r="N181" s="67"/>
      <c r="O181" s="67"/>
      <c r="P181" s="67"/>
      <c r="Q181" s="67"/>
      <c r="R181" s="68"/>
      <c r="S181" s="98"/>
      <c r="T181" s="108"/>
    </row>
    <row r="182" spans="1:23" ht="60" customHeight="1" x14ac:dyDescent="0.25">
      <c r="A182" s="105"/>
      <c r="B182" s="95"/>
      <c r="C182" s="2"/>
      <c r="D182" s="25"/>
      <c r="E182" s="81"/>
      <c r="F182" s="66"/>
      <c r="G182" s="67"/>
      <c r="H182" s="67"/>
      <c r="I182" s="67"/>
      <c r="J182" s="67"/>
      <c r="K182" s="67"/>
      <c r="L182" s="67"/>
      <c r="M182" s="67"/>
      <c r="N182" s="67"/>
      <c r="O182" s="67"/>
      <c r="P182" s="67"/>
      <c r="Q182" s="67"/>
      <c r="R182" s="68"/>
      <c r="S182" s="98"/>
      <c r="T182" s="108"/>
      <c r="W182">
        <v>1</v>
      </c>
    </row>
    <row r="183" spans="1:23" ht="60" customHeight="1" thickBot="1" x14ac:dyDescent="0.3">
      <c r="A183" s="106"/>
      <c r="B183" s="96"/>
      <c r="C183" s="3"/>
      <c r="D183" s="28"/>
      <c r="E183" s="82"/>
      <c r="F183" s="69"/>
      <c r="G183" s="70"/>
      <c r="H183" s="70"/>
      <c r="I183" s="70"/>
      <c r="J183" s="70"/>
      <c r="K183" s="70"/>
      <c r="L183" s="70"/>
      <c r="M183" s="70"/>
      <c r="N183" s="70"/>
      <c r="O183" s="70"/>
      <c r="P183" s="70"/>
      <c r="Q183" s="70"/>
      <c r="R183" s="71"/>
      <c r="S183" s="99"/>
      <c r="T183" s="109"/>
    </row>
    <row r="184" spans="1:23" ht="60" customHeight="1" x14ac:dyDescent="0.25">
      <c r="A184" s="92">
        <v>28</v>
      </c>
      <c r="B184" s="94"/>
      <c r="C184" s="12"/>
      <c r="D184" s="24">
        <v>103.8</v>
      </c>
      <c r="E184" s="80">
        <f>IF(S184&lt;=9,D184,IF(AND(S184&gt;=10),D186,))</f>
        <v>103.8</v>
      </c>
      <c r="F184" s="72" t="s">
        <v>20</v>
      </c>
      <c r="G184" s="73"/>
      <c r="H184" s="73"/>
      <c r="I184" s="73"/>
      <c r="J184" s="53"/>
      <c r="K184" s="30"/>
      <c r="L184" s="30"/>
      <c r="M184" s="30"/>
      <c r="N184" s="30"/>
      <c r="O184" s="30"/>
      <c r="P184" s="73" t="s">
        <v>20</v>
      </c>
      <c r="Q184" s="73"/>
      <c r="R184" s="77"/>
      <c r="S184" s="97">
        <f>SUM(F184:R189)</f>
        <v>0</v>
      </c>
      <c r="T184" s="107">
        <f>IF(SUM(F184:R189)&gt;0,S184*E184,0)</f>
        <v>0</v>
      </c>
    </row>
    <row r="185" spans="1:23" ht="60" customHeight="1" x14ac:dyDescent="0.25">
      <c r="A185" s="92"/>
      <c r="B185" s="95"/>
      <c r="C185" s="18"/>
      <c r="D185" s="26" t="s">
        <v>23</v>
      </c>
      <c r="E185" s="81"/>
      <c r="F185" s="66"/>
      <c r="G185" s="67"/>
      <c r="H185" s="67"/>
      <c r="I185" s="67"/>
      <c r="J185" s="54"/>
      <c r="K185" s="54"/>
      <c r="L185" s="54"/>
      <c r="M185" s="54"/>
      <c r="N185" s="54"/>
      <c r="O185" s="54"/>
      <c r="P185" s="67"/>
      <c r="Q185" s="67"/>
      <c r="R185" s="68"/>
      <c r="S185" s="98"/>
      <c r="T185" s="108"/>
    </row>
    <row r="186" spans="1:23" ht="60" customHeight="1" x14ac:dyDescent="0.25">
      <c r="A186" s="92"/>
      <c r="B186" s="95"/>
      <c r="C186" s="18"/>
      <c r="D186" s="25">
        <v>100.5</v>
      </c>
      <c r="E186" s="81"/>
      <c r="F186" s="66"/>
      <c r="G186" s="67"/>
      <c r="H186" s="67"/>
      <c r="I186" s="67"/>
      <c r="J186" s="59"/>
      <c r="K186" s="59"/>
      <c r="L186" s="59"/>
      <c r="M186" s="59"/>
      <c r="N186" s="59"/>
      <c r="O186" s="59"/>
      <c r="P186" s="67"/>
      <c r="Q186" s="67"/>
      <c r="R186" s="68"/>
      <c r="S186" s="98"/>
      <c r="T186" s="108"/>
    </row>
    <row r="187" spans="1:23" ht="60" customHeight="1" x14ac:dyDescent="0.25">
      <c r="A187" s="92"/>
      <c r="B187" s="95"/>
      <c r="C187" s="18"/>
      <c r="D187" s="27" t="s">
        <v>45</v>
      </c>
      <c r="E187" s="81"/>
      <c r="F187" s="66" t="s">
        <v>20</v>
      </c>
      <c r="G187" s="67"/>
      <c r="H187" s="67"/>
      <c r="I187" s="67"/>
      <c r="J187" s="67"/>
      <c r="K187" s="67"/>
      <c r="L187" s="67"/>
      <c r="M187" s="67"/>
      <c r="N187" s="67"/>
      <c r="O187" s="67"/>
      <c r="P187" s="67"/>
      <c r="Q187" s="67"/>
      <c r="R187" s="68"/>
      <c r="S187" s="98"/>
      <c r="T187" s="108"/>
    </row>
    <row r="188" spans="1:23" ht="60" customHeight="1" x14ac:dyDescent="0.25">
      <c r="A188" s="92"/>
      <c r="B188" s="95"/>
      <c r="C188" s="13"/>
      <c r="D188" s="25"/>
      <c r="E188" s="81"/>
      <c r="F188" s="66"/>
      <c r="G188" s="67"/>
      <c r="H188" s="67"/>
      <c r="I188" s="67"/>
      <c r="J188" s="67"/>
      <c r="K188" s="67"/>
      <c r="L188" s="67"/>
      <c r="M188" s="67"/>
      <c r="N188" s="67"/>
      <c r="O188" s="67"/>
      <c r="P188" s="67"/>
      <c r="Q188" s="67"/>
      <c r="R188" s="68"/>
      <c r="S188" s="98"/>
      <c r="T188" s="108"/>
    </row>
    <row r="189" spans="1:23" ht="60" customHeight="1" thickBot="1" x14ac:dyDescent="0.3">
      <c r="A189" s="93"/>
      <c r="B189" s="96"/>
      <c r="C189" s="14"/>
      <c r="D189" s="28"/>
      <c r="E189" s="82"/>
      <c r="F189" s="69"/>
      <c r="G189" s="70"/>
      <c r="H189" s="70"/>
      <c r="I189" s="70"/>
      <c r="J189" s="70"/>
      <c r="K189" s="70"/>
      <c r="L189" s="70"/>
      <c r="M189" s="70"/>
      <c r="N189" s="70"/>
      <c r="O189" s="70"/>
      <c r="P189" s="70"/>
      <c r="Q189" s="70"/>
      <c r="R189" s="71"/>
      <c r="S189" s="99"/>
      <c r="T189" s="109"/>
    </row>
    <row r="190" spans="1:23" ht="60" customHeight="1" x14ac:dyDescent="0.25">
      <c r="A190" s="104">
        <v>29</v>
      </c>
      <c r="B190" s="94"/>
      <c r="C190" s="4"/>
      <c r="D190" s="24">
        <v>100.5</v>
      </c>
      <c r="E190" s="80">
        <f>IF(S190&lt;=9,D190,IF(AND(S190&gt;=10),D192,))</f>
        <v>100.5</v>
      </c>
      <c r="F190" s="72" t="s">
        <v>20</v>
      </c>
      <c r="G190" s="73"/>
      <c r="H190" s="73"/>
      <c r="I190" s="73"/>
      <c r="J190" s="53"/>
      <c r="K190" s="30"/>
      <c r="L190" s="30"/>
      <c r="M190" s="30"/>
      <c r="N190" s="30"/>
      <c r="O190" s="30"/>
      <c r="P190" s="73" t="s">
        <v>20</v>
      </c>
      <c r="Q190" s="73"/>
      <c r="R190" s="77"/>
      <c r="S190" s="97">
        <f>SUM(F190:R195)</f>
        <v>0</v>
      </c>
      <c r="T190" s="107">
        <f>IF(SUM(F190:R195)&gt;0,S190*E190,0)</f>
        <v>0</v>
      </c>
    </row>
    <row r="191" spans="1:23" ht="60" customHeight="1" x14ac:dyDescent="0.25">
      <c r="A191" s="105"/>
      <c r="B191" s="95"/>
      <c r="C191" s="1"/>
      <c r="D191" s="26" t="s">
        <v>23</v>
      </c>
      <c r="E191" s="81"/>
      <c r="F191" s="66"/>
      <c r="G191" s="67"/>
      <c r="H191" s="67"/>
      <c r="I191" s="67"/>
      <c r="J191" s="54"/>
      <c r="K191" s="54"/>
      <c r="L191" s="54"/>
      <c r="M191" s="54"/>
      <c r="N191" s="54"/>
      <c r="O191" s="54"/>
      <c r="P191" s="67"/>
      <c r="Q191" s="67"/>
      <c r="R191" s="68"/>
      <c r="S191" s="98"/>
      <c r="T191" s="108"/>
    </row>
    <row r="192" spans="1:23" ht="60" customHeight="1" x14ac:dyDescent="0.25">
      <c r="A192" s="105"/>
      <c r="B192" s="95"/>
      <c r="C192" s="1"/>
      <c r="D192" s="25">
        <v>98.3</v>
      </c>
      <c r="E192" s="81"/>
      <c r="F192" s="66"/>
      <c r="G192" s="67"/>
      <c r="H192" s="67"/>
      <c r="I192" s="67"/>
      <c r="J192" s="59"/>
      <c r="K192" s="59"/>
      <c r="L192" s="59"/>
      <c r="M192" s="59"/>
      <c r="N192" s="59"/>
      <c r="O192" s="59"/>
      <c r="P192" s="67"/>
      <c r="Q192" s="67"/>
      <c r="R192" s="68"/>
      <c r="S192" s="98"/>
      <c r="T192" s="108"/>
    </row>
    <row r="193" spans="1:20" ht="60" customHeight="1" x14ac:dyDescent="0.25">
      <c r="A193" s="105"/>
      <c r="B193" s="95"/>
      <c r="C193" s="1"/>
      <c r="D193" s="27" t="s">
        <v>45</v>
      </c>
      <c r="E193" s="81"/>
      <c r="F193" s="66" t="s">
        <v>20</v>
      </c>
      <c r="G193" s="67"/>
      <c r="H193" s="67"/>
      <c r="I193" s="67"/>
      <c r="J193" s="67"/>
      <c r="K193" s="67"/>
      <c r="L193" s="67"/>
      <c r="M193" s="67"/>
      <c r="N193" s="67"/>
      <c r="O193" s="67"/>
      <c r="P193" s="67"/>
      <c r="Q193" s="67"/>
      <c r="R193" s="68"/>
      <c r="S193" s="98"/>
      <c r="T193" s="108"/>
    </row>
    <row r="194" spans="1:20" ht="60" customHeight="1" x14ac:dyDescent="0.25">
      <c r="A194" s="105"/>
      <c r="B194" s="95"/>
      <c r="C194" s="2"/>
      <c r="D194" s="25"/>
      <c r="E194" s="81"/>
      <c r="F194" s="66"/>
      <c r="G194" s="67"/>
      <c r="H194" s="67"/>
      <c r="I194" s="67"/>
      <c r="J194" s="67"/>
      <c r="K194" s="67"/>
      <c r="L194" s="67"/>
      <c r="M194" s="67"/>
      <c r="N194" s="67"/>
      <c r="O194" s="67"/>
      <c r="P194" s="67"/>
      <c r="Q194" s="67"/>
      <c r="R194" s="68"/>
      <c r="S194" s="98"/>
      <c r="T194" s="108"/>
    </row>
    <row r="195" spans="1:20" ht="60" customHeight="1" thickBot="1" x14ac:dyDescent="0.3">
      <c r="A195" s="106"/>
      <c r="B195" s="96"/>
      <c r="C195" s="3"/>
      <c r="D195" s="28"/>
      <c r="E195" s="82"/>
      <c r="F195" s="69"/>
      <c r="G195" s="70"/>
      <c r="H195" s="70"/>
      <c r="I195" s="70"/>
      <c r="J195" s="70"/>
      <c r="K195" s="70"/>
      <c r="L195" s="70"/>
      <c r="M195" s="70"/>
      <c r="N195" s="70"/>
      <c r="O195" s="70"/>
      <c r="P195" s="70"/>
      <c r="Q195" s="70"/>
      <c r="R195" s="71"/>
      <c r="S195" s="99"/>
      <c r="T195" s="109"/>
    </row>
    <row r="196" spans="1:20" ht="60" customHeight="1" x14ac:dyDescent="0.25">
      <c r="A196" s="92">
        <v>30</v>
      </c>
      <c r="B196" s="94"/>
      <c r="C196" s="4"/>
      <c r="D196" s="24">
        <v>100.5</v>
      </c>
      <c r="E196" s="80">
        <f>IF(S196&lt;=9,D196,IF(AND(S196&gt;=10),D198,))</f>
        <v>100.5</v>
      </c>
      <c r="F196" s="72" t="s">
        <v>20</v>
      </c>
      <c r="G196" s="73"/>
      <c r="H196" s="73"/>
      <c r="I196" s="73"/>
      <c r="J196" s="53"/>
      <c r="K196" s="30"/>
      <c r="L196" s="30"/>
      <c r="M196" s="30"/>
      <c r="N196" s="30"/>
      <c r="O196" s="30"/>
      <c r="P196" s="73" t="s">
        <v>20</v>
      </c>
      <c r="Q196" s="73"/>
      <c r="R196" s="77"/>
      <c r="S196" s="97">
        <f>SUM(F196:R201)</f>
        <v>0</v>
      </c>
      <c r="T196" s="107">
        <f>IF(SUM(F196:R201)&gt;0,S196*E196,0)</f>
        <v>0</v>
      </c>
    </row>
    <row r="197" spans="1:20" ht="60" customHeight="1" x14ac:dyDescent="0.25">
      <c r="A197" s="92"/>
      <c r="B197" s="95"/>
      <c r="C197" s="1"/>
      <c r="D197" s="26" t="s">
        <v>23</v>
      </c>
      <c r="E197" s="81"/>
      <c r="F197" s="66"/>
      <c r="G197" s="67"/>
      <c r="H197" s="67"/>
      <c r="I197" s="67"/>
      <c r="J197" s="54"/>
      <c r="K197" s="54"/>
      <c r="L197" s="54"/>
      <c r="M197" s="54"/>
      <c r="N197" s="54"/>
      <c r="O197" s="54"/>
      <c r="P197" s="67"/>
      <c r="Q197" s="67"/>
      <c r="R197" s="68"/>
      <c r="S197" s="98"/>
      <c r="T197" s="108"/>
    </row>
    <row r="198" spans="1:20" ht="60" customHeight="1" x14ac:dyDescent="0.25">
      <c r="A198" s="92"/>
      <c r="B198" s="95"/>
      <c r="C198" s="1"/>
      <c r="D198" s="25">
        <v>98.3</v>
      </c>
      <c r="E198" s="81"/>
      <c r="F198" s="66"/>
      <c r="G198" s="67"/>
      <c r="H198" s="67"/>
      <c r="I198" s="67"/>
      <c r="J198" s="59"/>
      <c r="K198" s="59"/>
      <c r="L198" s="59"/>
      <c r="M198" s="59"/>
      <c r="N198" s="59"/>
      <c r="O198" s="59"/>
      <c r="P198" s="67"/>
      <c r="Q198" s="67"/>
      <c r="R198" s="68"/>
      <c r="S198" s="98"/>
      <c r="T198" s="108"/>
    </row>
    <row r="199" spans="1:20" ht="60" customHeight="1" x14ac:dyDescent="0.25">
      <c r="A199" s="92"/>
      <c r="B199" s="95"/>
      <c r="C199" s="1"/>
      <c r="D199" s="27" t="s">
        <v>45</v>
      </c>
      <c r="E199" s="81"/>
      <c r="F199" s="66" t="s">
        <v>20</v>
      </c>
      <c r="G199" s="67"/>
      <c r="H199" s="67"/>
      <c r="I199" s="67"/>
      <c r="J199" s="67"/>
      <c r="K199" s="67"/>
      <c r="L199" s="67"/>
      <c r="M199" s="67"/>
      <c r="N199" s="67"/>
      <c r="O199" s="67"/>
      <c r="P199" s="67"/>
      <c r="Q199" s="67"/>
      <c r="R199" s="68"/>
      <c r="S199" s="98"/>
      <c r="T199" s="108"/>
    </row>
    <row r="200" spans="1:20" ht="60" customHeight="1" x14ac:dyDescent="0.25">
      <c r="A200" s="92"/>
      <c r="B200" s="95"/>
      <c r="C200" s="2"/>
      <c r="D200" s="25"/>
      <c r="E200" s="81"/>
      <c r="F200" s="66"/>
      <c r="G200" s="67"/>
      <c r="H200" s="67"/>
      <c r="I200" s="67"/>
      <c r="J200" s="67"/>
      <c r="K200" s="67"/>
      <c r="L200" s="67"/>
      <c r="M200" s="67"/>
      <c r="N200" s="67"/>
      <c r="O200" s="67"/>
      <c r="P200" s="67"/>
      <c r="Q200" s="67"/>
      <c r="R200" s="68"/>
      <c r="S200" s="98"/>
      <c r="T200" s="108"/>
    </row>
    <row r="201" spans="1:20" ht="60" customHeight="1" thickBot="1" x14ac:dyDescent="0.3">
      <c r="A201" s="93"/>
      <c r="B201" s="96"/>
      <c r="C201" s="3"/>
      <c r="D201" s="28"/>
      <c r="E201" s="82"/>
      <c r="F201" s="69"/>
      <c r="G201" s="70"/>
      <c r="H201" s="70"/>
      <c r="I201" s="70"/>
      <c r="J201" s="70"/>
      <c r="K201" s="70"/>
      <c r="L201" s="70"/>
      <c r="M201" s="70"/>
      <c r="N201" s="70"/>
      <c r="O201" s="70"/>
      <c r="P201" s="70"/>
      <c r="Q201" s="70"/>
      <c r="R201" s="71"/>
      <c r="S201" s="99"/>
      <c r="T201" s="109"/>
    </row>
    <row r="202" spans="1:20" ht="60" customHeight="1" x14ac:dyDescent="0.25">
      <c r="A202" s="104">
        <v>31</v>
      </c>
      <c r="B202" s="94"/>
      <c r="C202" s="4"/>
      <c r="D202" s="24">
        <v>100.5</v>
      </c>
      <c r="E202" s="80">
        <f>IF(S202&lt;=99,D202,IF(AND(S202&gt;99,S202&lt;=299),D204,IF(AND(S202&gt;=300),D206,)))</f>
        <v>100.5</v>
      </c>
      <c r="F202" s="152" t="s">
        <v>20</v>
      </c>
      <c r="G202" s="30"/>
      <c r="H202" s="30"/>
      <c r="I202" s="30"/>
      <c r="J202" s="30"/>
      <c r="K202" s="30"/>
      <c r="L202" s="30"/>
      <c r="M202" s="30"/>
      <c r="N202" s="30"/>
      <c r="O202" s="30"/>
      <c r="P202" s="76" t="s">
        <v>20</v>
      </c>
      <c r="Q202" s="73"/>
      <c r="R202" s="77"/>
      <c r="S202" s="97">
        <f>SUM(F202:R207)</f>
        <v>0</v>
      </c>
      <c r="T202" s="107">
        <f>IF(SUM(F202:R207)&gt;0,S202*E202,0)</f>
        <v>0</v>
      </c>
    </row>
    <row r="203" spans="1:20" ht="60" customHeight="1" x14ac:dyDescent="0.25">
      <c r="A203" s="105"/>
      <c r="B203" s="95"/>
      <c r="C203" s="21"/>
      <c r="D203" s="26" t="s">
        <v>43</v>
      </c>
      <c r="E203" s="81"/>
      <c r="F203" s="79"/>
      <c r="G203" s="31"/>
      <c r="H203" s="31"/>
      <c r="I203" s="31"/>
      <c r="J203" s="31"/>
      <c r="K203" s="31"/>
      <c r="L203" s="31"/>
      <c r="M203" s="31"/>
      <c r="N203" s="31"/>
      <c r="O203" s="31"/>
      <c r="P203" s="78"/>
      <c r="Q203" s="67"/>
      <c r="R203" s="68"/>
      <c r="S203" s="98"/>
      <c r="T203" s="108"/>
    </row>
    <row r="204" spans="1:20" ht="60" customHeight="1" x14ac:dyDescent="0.25">
      <c r="A204" s="105"/>
      <c r="B204" s="95"/>
      <c r="C204" s="21"/>
      <c r="D204" s="25">
        <v>98.3</v>
      </c>
      <c r="E204" s="81"/>
      <c r="F204" s="79"/>
      <c r="G204" s="31"/>
      <c r="H204" s="31"/>
      <c r="I204" s="31"/>
      <c r="J204" s="31"/>
      <c r="K204" s="31"/>
      <c r="L204" s="31"/>
      <c r="M204" s="31"/>
      <c r="N204" s="31"/>
      <c r="O204" s="31"/>
      <c r="P204" s="78"/>
      <c r="Q204" s="67"/>
      <c r="R204" s="68"/>
      <c r="S204" s="98"/>
      <c r="T204" s="108"/>
    </row>
    <row r="205" spans="1:20" ht="60" customHeight="1" x14ac:dyDescent="0.25">
      <c r="A205" s="105"/>
      <c r="B205" s="95"/>
      <c r="C205" s="15"/>
      <c r="D205" s="26" t="s">
        <v>44</v>
      </c>
      <c r="E205" s="81"/>
      <c r="F205" s="79"/>
      <c r="G205" s="33"/>
      <c r="H205" s="33"/>
      <c r="I205" s="33"/>
      <c r="J205" s="33"/>
      <c r="K205" s="33"/>
      <c r="L205" s="33"/>
      <c r="M205" s="33"/>
      <c r="N205" s="33"/>
      <c r="O205" s="33"/>
      <c r="P205" s="78"/>
      <c r="Q205" s="67"/>
      <c r="R205" s="68"/>
      <c r="S205" s="98"/>
      <c r="T205" s="108"/>
    </row>
    <row r="206" spans="1:20" ht="60" customHeight="1" x14ac:dyDescent="0.25">
      <c r="A206" s="105"/>
      <c r="B206" s="95"/>
      <c r="C206" s="2"/>
      <c r="D206" s="25">
        <v>95</v>
      </c>
      <c r="E206" s="81"/>
      <c r="F206" s="66" t="s">
        <v>20</v>
      </c>
      <c r="G206" s="67"/>
      <c r="H206" s="67"/>
      <c r="I206" s="67"/>
      <c r="J206" s="67"/>
      <c r="K206" s="67"/>
      <c r="L206" s="67"/>
      <c r="M206" s="67"/>
      <c r="N206" s="67"/>
      <c r="O206" s="67"/>
      <c r="P206" s="67"/>
      <c r="Q206" s="67"/>
      <c r="R206" s="68"/>
      <c r="S206" s="98"/>
      <c r="T206" s="108"/>
    </row>
    <row r="207" spans="1:20" ht="60" customHeight="1" thickBot="1" x14ac:dyDescent="0.3">
      <c r="A207" s="106"/>
      <c r="B207" s="96"/>
      <c r="C207" s="3"/>
      <c r="D207" s="27" t="s">
        <v>31</v>
      </c>
      <c r="E207" s="82"/>
      <c r="F207" s="69"/>
      <c r="G207" s="70"/>
      <c r="H207" s="70"/>
      <c r="I207" s="70"/>
      <c r="J207" s="70"/>
      <c r="K207" s="70"/>
      <c r="L207" s="70"/>
      <c r="M207" s="70"/>
      <c r="N207" s="70"/>
      <c r="O207" s="70"/>
      <c r="P207" s="70"/>
      <c r="Q207" s="70"/>
      <c r="R207" s="71"/>
      <c r="S207" s="99"/>
      <c r="T207" s="109"/>
    </row>
    <row r="208" spans="1:20" ht="60" customHeight="1" x14ac:dyDescent="0.25">
      <c r="A208" s="92">
        <v>32</v>
      </c>
      <c r="B208" s="94"/>
      <c r="C208" s="4"/>
      <c r="D208" s="24">
        <v>100.5</v>
      </c>
      <c r="E208" s="80">
        <f>IF(S208&lt;=9,D208,IF(AND(S208&gt;=10),D210,))</f>
        <v>100.5</v>
      </c>
      <c r="F208" s="152" t="s">
        <v>20</v>
      </c>
      <c r="G208" s="30"/>
      <c r="H208" s="30"/>
      <c r="I208" s="30"/>
      <c r="J208" s="30"/>
      <c r="K208" s="30"/>
      <c r="L208" s="30"/>
      <c r="M208" s="30"/>
      <c r="N208" s="30"/>
      <c r="O208" s="30"/>
      <c r="P208" s="60"/>
      <c r="Q208" s="178" t="s">
        <v>20</v>
      </c>
      <c r="R208" s="179"/>
      <c r="S208" s="97">
        <f>SUM(F208:R213)</f>
        <v>0</v>
      </c>
      <c r="T208" s="107">
        <f>IF(SUM(F208:R213)&gt;0,S208*E208,0)</f>
        <v>0</v>
      </c>
    </row>
    <row r="209" spans="1:20" ht="60" customHeight="1" x14ac:dyDescent="0.25">
      <c r="A209" s="92"/>
      <c r="B209" s="95"/>
      <c r="C209" s="1"/>
      <c r="D209" s="26" t="s">
        <v>23</v>
      </c>
      <c r="E209" s="81"/>
      <c r="F209" s="79"/>
      <c r="G209" s="31"/>
      <c r="H209" s="31"/>
      <c r="I209" s="31"/>
      <c r="J209" s="31"/>
      <c r="K209" s="31"/>
      <c r="L209" s="31"/>
      <c r="M209" s="31"/>
      <c r="N209" s="31"/>
      <c r="O209" s="31"/>
      <c r="P209" s="61"/>
      <c r="Q209" s="180"/>
      <c r="R209" s="181"/>
      <c r="S209" s="98"/>
      <c r="T209" s="108"/>
    </row>
    <row r="210" spans="1:20" ht="60" customHeight="1" x14ac:dyDescent="0.25">
      <c r="A210" s="92"/>
      <c r="B210" s="95"/>
      <c r="C210" s="1"/>
      <c r="D210" s="25">
        <v>98.3</v>
      </c>
      <c r="E210" s="81"/>
      <c r="F210" s="79"/>
      <c r="G210" s="31"/>
      <c r="H210" s="31"/>
      <c r="I210" s="31"/>
      <c r="J210" s="31"/>
      <c r="K210" s="31"/>
      <c r="L210" s="31"/>
      <c r="M210" s="31"/>
      <c r="N210" s="31"/>
      <c r="O210" s="31"/>
      <c r="P210" s="61"/>
      <c r="Q210" s="180"/>
      <c r="R210" s="181"/>
      <c r="S210" s="98"/>
      <c r="T210" s="108"/>
    </row>
    <row r="211" spans="1:20" ht="60" customHeight="1" x14ac:dyDescent="0.25">
      <c r="A211" s="92"/>
      <c r="B211" s="95"/>
      <c r="C211" s="1"/>
      <c r="D211" s="27" t="s">
        <v>45</v>
      </c>
      <c r="E211" s="81"/>
      <c r="F211" s="66" t="s">
        <v>20</v>
      </c>
      <c r="G211" s="67"/>
      <c r="H211" s="67"/>
      <c r="I211" s="67"/>
      <c r="J211" s="67"/>
      <c r="K211" s="67"/>
      <c r="L211" s="67"/>
      <c r="M211" s="67"/>
      <c r="N211" s="67"/>
      <c r="O211" s="67"/>
      <c r="P211" s="67"/>
      <c r="Q211" s="67"/>
      <c r="R211" s="68"/>
      <c r="S211" s="98"/>
      <c r="T211" s="108"/>
    </row>
    <row r="212" spans="1:20" ht="60" customHeight="1" x14ac:dyDescent="0.25">
      <c r="A212" s="92"/>
      <c r="B212" s="95"/>
      <c r="C212" s="2"/>
      <c r="D212" s="25"/>
      <c r="E212" s="81"/>
      <c r="F212" s="66"/>
      <c r="G212" s="67"/>
      <c r="H212" s="67"/>
      <c r="I212" s="67"/>
      <c r="J212" s="67"/>
      <c r="K212" s="67"/>
      <c r="L212" s="67"/>
      <c r="M212" s="67"/>
      <c r="N212" s="67"/>
      <c r="O212" s="67"/>
      <c r="P212" s="67"/>
      <c r="Q212" s="67"/>
      <c r="R212" s="68"/>
      <c r="S212" s="98"/>
      <c r="T212" s="108"/>
    </row>
    <row r="213" spans="1:20" ht="60" customHeight="1" thickBot="1" x14ac:dyDescent="0.3">
      <c r="A213" s="93"/>
      <c r="B213" s="96"/>
      <c r="C213" s="3"/>
      <c r="D213" s="28"/>
      <c r="E213" s="82"/>
      <c r="F213" s="69"/>
      <c r="G213" s="70"/>
      <c r="H213" s="70"/>
      <c r="I213" s="70"/>
      <c r="J213" s="70"/>
      <c r="K213" s="70"/>
      <c r="L213" s="70"/>
      <c r="M213" s="70"/>
      <c r="N213" s="70"/>
      <c r="O213" s="70"/>
      <c r="P213" s="70"/>
      <c r="Q213" s="70"/>
      <c r="R213" s="71"/>
      <c r="S213" s="99"/>
      <c r="T213" s="109"/>
    </row>
    <row r="214" spans="1:20" ht="60" customHeight="1" x14ac:dyDescent="0.25">
      <c r="A214" s="104">
        <v>33</v>
      </c>
      <c r="B214" s="94"/>
      <c r="C214" s="4"/>
      <c r="D214" s="24">
        <v>92.8</v>
      </c>
      <c r="E214" s="80">
        <f>IF(S214&lt;=9,D214,IF(AND(S214&gt;9,S214&lt;=29),D216,IF(AND(S214&gt;=30),D218,)))</f>
        <v>92.8</v>
      </c>
      <c r="F214" s="152" t="s">
        <v>20</v>
      </c>
      <c r="G214" s="30"/>
      <c r="H214" s="30"/>
      <c r="I214" s="30"/>
      <c r="J214" s="30"/>
      <c r="K214" s="30"/>
      <c r="L214" s="30"/>
      <c r="M214" s="30"/>
      <c r="N214" s="30"/>
      <c r="O214" s="30"/>
      <c r="P214" s="76" t="s">
        <v>20</v>
      </c>
      <c r="Q214" s="73"/>
      <c r="R214" s="77"/>
      <c r="S214" s="97">
        <f>SUM(F214:R219)</f>
        <v>0</v>
      </c>
      <c r="T214" s="107">
        <f>IF(SUM(F214:R219)&gt;0,S214*E214,0)</f>
        <v>0</v>
      </c>
    </row>
    <row r="215" spans="1:20" ht="60" customHeight="1" x14ac:dyDescent="0.25">
      <c r="A215" s="105"/>
      <c r="B215" s="95"/>
      <c r="C215" s="1"/>
      <c r="D215" s="26" t="s">
        <v>37</v>
      </c>
      <c r="E215" s="81"/>
      <c r="F215" s="79"/>
      <c r="G215" s="31"/>
      <c r="H215" s="31"/>
      <c r="I215" s="31"/>
      <c r="J215" s="31"/>
      <c r="K215" s="31"/>
      <c r="L215" s="31"/>
      <c r="M215" s="31"/>
      <c r="N215" s="31"/>
      <c r="O215" s="31"/>
      <c r="P215" s="78"/>
      <c r="Q215" s="67"/>
      <c r="R215" s="68"/>
      <c r="S215" s="98"/>
      <c r="T215" s="108"/>
    </row>
    <row r="216" spans="1:20" ht="60" customHeight="1" x14ac:dyDescent="0.25">
      <c r="A216" s="105"/>
      <c r="B216" s="95"/>
      <c r="C216" s="1"/>
      <c r="D216" s="25">
        <v>89.5</v>
      </c>
      <c r="E216" s="81"/>
      <c r="F216" s="79"/>
      <c r="G216" s="31"/>
      <c r="H216" s="31"/>
      <c r="I216" s="31"/>
      <c r="J216" s="31"/>
      <c r="K216" s="31"/>
      <c r="L216" s="31"/>
      <c r="M216" s="31"/>
      <c r="N216" s="31"/>
      <c r="O216" s="31"/>
      <c r="P216" s="78"/>
      <c r="Q216" s="67"/>
      <c r="R216" s="68"/>
      <c r="S216" s="98"/>
      <c r="T216" s="108"/>
    </row>
    <row r="217" spans="1:20" ht="60" customHeight="1" x14ac:dyDescent="0.25">
      <c r="A217" s="105"/>
      <c r="B217" s="95"/>
      <c r="C217" s="1"/>
      <c r="D217" s="26" t="s">
        <v>28</v>
      </c>
      <c r="E217" s="81"/>
      <c r="F217" s="79"/>
      <c r="G217" s="33"/>
      <c r="H217" s="33"/>
      <c r="I217" s="33"/>
      <c r="J217" s="33"/>
      <c r="K217" s="33"/>
      <c r="L217" s="33"/>
      <c r="M217" s="33"/>
      <c r="N217" s="33"/>
      <c r="O217" s="33"/>
      <c r="P217" s="78"/>
      <c r="Q217" s="67"/>
      <c r="R217" s="68"/>
      <c r="S217" s="98"/>
      <c r="T217" s="108"/>
    </row>
    <row r="218" spans="1:20" ht="60" customHeight="1" x14ac:dyDescent="0.25">
      <c r="A218" s="105"/>
      <c r="B218" s="95"/>
      <c r="C218" s="2"/>
      <c r="D218" s="25">
        <v>87.3</v>
      </c>
      <c r="E218" s="81"/>
      <c r="F218" s="66" t="s">
        <v>20</v>
      </c>
      <c r="G218" s="67"/>
      <c r="H218" s="67"/>
      <c r="I218" s="67"/>
      <c r="J218" s="67"/>
      <c r="K218" s="67"/>
      <c r="L218" s="67"/>
      <c r="M218" s="67"/>
      <c r="N218" s="67"/>
      <c r="O218" s="67"/>
      <c r="P218" s="67"/>
      <c r="Q218" s="67"/>
      <c r="R218" s="68"/>
      <c r="S218" s="98"/>
      <c r="T218" s="108"/>
    </row>
    <row r="219" spans="1:20" ht="60" customHeight="1" thickBot="1" x14ac:dyDescent="0.3">
      <c r="A219" s="106"/>
      <c r="B219" s="96"/>
      <c r="C219" s="6"/>
      <c r="D219" s="27" t="s">
        <v>16</v>
      </c>
      <c r="E219" s="82"/>
      <c r="F219" s="66"/>
      <c r="G219" s="67"/>
      <c r="H219" s="67"/>
      <c r="I219" s="67"/>
      <c r="J219" s="67"/>
      <c r="K219" s="67"/>
      <c r="L219" s="67"/>
      <c r="M219" s="67"/>
      <c r="N219" s="67"/>
      <c r="O219" s="67"/>
      <c r="P219" s="67"/>
      <c r="Q219" s="67"/>
      <c r="R219" s="68"/>
      <c r="S219" s="99"/>
      <c r="T219" s="109"/>
    </row>
    <row r="220" spans="1:20" ht="60" customHeight="1" x14ac:dyDescent="0.25">
      <c r="A220" s="92">
        <v>34</v>
      </c>
      <c r="B220" s="94"/>
      <c r="C220" s="4"/>
      <c r="D220" s="24">
        <v>114.8</v>
      </c>
      <c r="E220" s="80">
        <f>IF(S220&lt;=19,D220,IF(AND(S220&gt;19,S220&lt;=99),D222,IF(AND(S220&gt;=100),D224,)))</f>
        <v>114.8</v>
      </c>
      <c r="F220" s="169" t="s">
        <v>20</v>
      </c>
      <c r="G220" s="53"/>
      <c r="H220" s="53"/>
      <c r="I220" s="53"/>
      <c r="J220" s="53"/>
      <c r="K220" s="53"/>
      <c r="L220" s="53"/>
      <c r="M220" s="53"/>
      <c r="N220" s="53"/>
      <c r="O220" s="53"/>
      <c r="P220" s="62"/>
      <c r="Q220" s="170" t="s">
        <v>20</v>
      </c>
      <c r="R220" s="179"/>
      <c r="S220" s="97">
        <f>SUM(F220:R225)</f>
        <v>0</v>
      </c>
      <c r="T220" s="107">
        <f>IF(SUM(F220:R225)&gt;0,S220*E220,0)</f>
        <v>0</v>
      </c>
    </row>
    <row r="221" spans="1:20" ht="60" customHeight="1" x14ac:dyDescent="0.25">
      <c r="A221" s="92"/>
      <c r="B221" s="95"/>
      <c r="C221" s="1"/>
      <c r="D221" s="26" t="s">
        <v>46</v>
      </c>
      <c r="E221" s="81"/>
      <c r="F221" s="172"/>
      <c r="G221" s="54"/>
      <c r="H221" s="54"/>
      <c r="I221" s="54"/>
      <c r="J221" s="54"/>
      <c r="K221" s="54"/>
      <c r="L221" s="54"/>
      <c r="M221" s="54"/>
      <c r="N221" s="54"/>
      <c r="O221" s="54"/>
      <c r="P221" s="63"/>
      <c r="Q221" s="173"/>
      <c r="R221" s="181"/>
      <c r="S221" s="98"/>
      <c r="T221" s="108"/>
    </row>
    <row r="222" spans="1:20" ht="60" customHeight="1" x14ac:dyDescent="0.25">
      <c r="A222" s="92"/>
      <c r="B222" s="95"/>
      <c r="C222" s="1"/>
      <c r="D222" s="25">
        <v>106</v>
      </c>
      <c r="E222" s="81"/>
      <c r="F222" s="172"/>
      <c r="G222" s="54"/>
      <c r="H222" s="54"/>
      <c r="I222" s="54"/>
      <c r="J222" s="54"/>
      <c r="K222" s="54"/>
      <c r="L222" s="54"/>
      <c r="M222" s="54"/>
      <c r="N222" s="54"/>
      <c r="O222" s="54"/>
      <c r="P222" s="63"/>
      <c r="Q222" s="173"/>
      <c r="R222" s="181"/>
      <c r="S222" s="98"/>
      <c r="T222" s="108"/>
    </row>
    <row r="223" spans="1:20" ht="60" customHeight="1" x14ac:dyDescent="0.25">
      <c r="A223" s="92"/>
      <c r="B223" s="95"/>
      <c r="C223" s="2"/>
      <c r="D223" s="26" t="s">
        <v>47</v>
      </c>
      <c r="E223" s="81"/>
      <c r="F223" s="172"/>
      <c r="G223" s="59"/>
      <c r="H223" s="59"/>
      <c r="I223" s="59"/>
      <c r="J223" s="59"/>
      <c r="K223" s="59"/>
      <c r="L223" s="59"/>
      <c r="M223" s="59"/>
      <c r="N223" s="59"/>
      <c r="O223" s="59"/>
      <c r="P223" s="59"/>
      <c r="Q223" s="173"/>
      <c r="R223" s="181"/>
      <c r="S223" s="98"/>
      <c r="T223" s="108"/>
    </row>
    <row r="224" spans="1:20" ht="60" customHeight="1" x14ac:dyDescent="0.25">
      <c r="A224" s="92"/>
      <c r="B224" s="95"/>
      <c r="C224" s="2"/>
      <c r="D224" s="25">
        <v>100.5</v>
      </c>
      <c r="E224" s="81"/>
      <c r="F224" s="172"/>
      <c r="G224" s="59"/>
      <c r="H224" s="59"/>
      <c r="I224" s="59"/>
      <c r="J224" s="59"/>
      <c r="K224" s="59"/>
      <c r="L224" s="59"/>
      <c r="M224" s="59"/>
      <c r="N224" s="59"/>
      <c r="O224" s="59"/>
      <c r="P224" s="59"/>
      <c r="Q224" s="173"/>
      <c r="R224" s="181"/>
      <c r="S224" s="98"/>
      <c r="T224" s="108"/>
    </row>
    <row r="225" spans="1:20" ht="60" customHeight="1" thickBot="1" x14ac:dyDescent="0.3">
      <c r="A225" s="93"/>
      <c r="B225" s="96"/>
      <c r="C225" s="3"/>
      <c r="D225" s="27" t="s">
        <v>26</v>
      </c>
      <c r="E225" s="82"/>
      <c r="F225" s="175"/>
      <c r="G225" s="70" t="s">
        <v>20</v>
      </c>
      <c r="H225" s="70"/>
      <c r="I225" s="70"/>
      <c r="J225" s="70"/>
      <c r="K225" s="70"/>
      <c r="L225" s="70"/>
      <c r="M225" s="70"/>
      <c r="N225" s="70"/>
      <c r="O225" s="70"/>
      <c r="P225" s="70"/>
      <c r="Q225" s="176"/>
      <c r="R225" s="183"/>
      <c r="S225" s="99"/>
      <c r="T225" s="109"/>
    </row>
    <row r="226" spans="1:20" ht="60" customHeight="1" x14ac:dyDescent="0.25">
      <c r="A226" s="104">
        <v>35</v>
      </c>
      <c r="B226" s="94"/>
      <c r="C226" s="1"/>
      <c r="D226" s="24">
        <v>114.8</v>
      </c>
      <c r="E226" s="80">
        <f t="shared" ref="E226" si="0">IF(S226&lt;=5,D226,IF(AND(S226&gt;5,S226&lt;=29),D228,IF(AND(S226&gt;=30),D230,)))</f>
        <v>114.8</v>
      </c>
      <c r="F226" s="72" t="s">
        <v>20</v>
      </c>
      <c r="G226" s="73"/>
      <c r="H226" s="73"/>
      <c r="I226" s="73"/>
      <c r="J226" s="53"/>
      <c r="K226" s="36"/>
      <c r="L226" s="36"/>
      <c r="M226" s="36"/>
      <c r="N226" s="36"/>
      <c r="O226" s="36"/>
      <c r="P226" s="36"/>
      <c r="Q226" s="170" t="s">
        <v>20</v>
      </c>
      <c r="R226" s="179"/>
      <c r="S226" s="97">
        <f>SUM(F226:R231)</f>
        <v>0</v>
      </c>
      <c r="T226" s="107">
        <f>IF(SUM(F226:R231)&gt;0,S226*E226,0)</f>
        <v>0</v>
      </c>
    </row>
    <row r="227" spans="1:20" ht="60" customHeight="1" x14ac:dyDescent="0.25">
      <c r="A227" s="105"/>
      <c r="B227" s="95"/>
      <c r="C227" s="1"/>
      <c r="D227" s="26" t="s">
        <v>48</v>
      </c>
      <c r="E227" s="81"/>
      <c r="F227" s="66"/>
      <c r="G227" s="67"/>
      <c r="H227" s="67"/>
      <c r="I227" s="67"/>
      <c r="J227" s="54"/>
      <c r="K227" s="31"/>
      <c r="L227" s="31"/>
      <c r="M227" s="31"/>
      <c r="N227" s="31"/>
      <c r="O227" s="31"/>
      <c r="P227" s="31"/>
      <c r="Q227" s="173"/>
      <c r="R227" s="181"/>
      <c r="S227" s="98"/>
      <c r="T227" s="108"/>
    </row>
    <row r="228" spans="1:20" ht="60" customHeight="1" x14ac:dyDescent="0.25">
      <c r="A228" s="105"/>
      <c r="B228" s="95"/>
      <c r="C228" s="1"/>
      <c r="D228" s="25">
        <v>108.2</v>
      </c>
      <c r="E228" s="81"/>
      <c r="F228" s="66"/>
      <c r="G228" s="67"/>
      <c r="H228" s="67"/>
      <c r="I228" s="67"/>
      <c r="J228" s="54"/>
      <c r="K228" s="31"/>
      <c r="L228" s="31"/>
      <c r="M228" s="31"/>
      <c r="N228" s="31"/>
      <c r="O228" s="31"/>
      <c r="P228" s="31"/>
      <c r="Q228" s="173"/>
      <c r="R228" s="181"/>
      <c r="S228" s="98"/>
      <c r="T228" s="108"/>
    </row>
    <row r="229" spans="1:20" ht="60" customHeight="1" x14ac:dyDescent="0.25">
      <c r="A229" s="105"/>
      <c r="B229" s="95"/>
      <c r="C229" s="1"/>
      <c r="D229" s="26" t="s">
        <v>49</v>
      </c>
      <c r="E229" s="81"/>
      <c r="F229" s="66"/>
      <c r="G229" s="67"/>
      <c r="H229" s="67"/>
      <c r="I229" s="67"/>
      <c r="J229" s="168" t="s">
        <v>20</v>
      </c>
      <c r="K229" s="168"/>
      <c r="L229" s="168"/>
      <c r="M229" s="168"/>
      <c r="N229" s="168"/>
      <c r="O229" s="168"/>
      <c r="P229" s="168"/>
      <c r="Q229" s="173"/>
      <c r="R229" s="181"/>
      <c r="S229" s="98"/>
      <c r="T229" s="108"/>
    </row>
    <row r="230" spans="1:20" ht="60" customHeight="1" x14ac:dyDescent="0.25">
      <c r="A230" s="105"/>
      <c r="B230" s="95"/>
      <c r="C230" s="1"/>
      <c r="D230" s="25">
        <v>106</v>
      </c>
      <c r="E230" s="81"/>
      <c r="F230" s="66"/>
      <c r="G230" s="67"/>
      <c r="H230" s="67"/>
      <c r="I230" s="67"/>
      <c r="J230" s="67"/>
      <c r="K230" s="67"/>
      <c r="L230" s="67"/>
      <c r="M230" s="67"/>
      <c r="N230" s="67"/>
      <c r="O230" s="67"/>
      <c r="P230" s="67"/>
      <c r="Q230" s="173"/>
      <c r="R230" s="181"/>
      <c r="S230" s="98"/>
      <c r="T230" s="108"/>
    </row>
    <row r="231" spans="1:20" ht="60" customHeight="1" thickBot="1" x14ac:dyDescent="0.3">
      <c r="A231" s="106"/>
      <c r="B231" s="96"/>
      <c r="C231" s="22"/>
      <c r="D231" s="27" t="s">
        <v>16</v>
      </c>
      <c r="E231" s="82"/>
      <c r="F231" s="69"/>
      <c r="G231" s="70"/>
      <c r="H231" s="70"/>
      <c r="I231" s="70"/>
      <c r="J231" s="70"/>
      <c r="K231" s="70"/>
      <c r="L231" s="70"/>
      <c r="M231" s="70"/>
      <c r="N231" s="70"/>
      <c r="O231" s="70"/>
      <c r="P231" s="70"/>
      <c r="Q231" s="176"/>
      <c r="R231" s="183"/>
      <c r="S231" s="99"/>
      <c r="T231" s="109"/>
    </row>
    <row r="232" spans="1:20" ht="60" customHeight="1" x14ac:dyDescent="0.25">
      <c r="A232" s="92">
        <v>36</v>
      </c>
      <c r="B232" s="94"/>
      <c r="C232" s="4"/>
      <c r="D232" s="86">
        <v>106</v>
      </c>
      <c r="E232" s="87"/>
      <c r="F232" s="72" t="s">
        <v>20</v>
      </c>
      <c r="G232" s="73"/>
      <c r="H232" s="73"/>
      <c r="I232" s="74"/>
      <c r="J232" s="53"/>
      <c r="K232" s="30"/>
      <c r="L232" s="30"/>
      <c r="M232" s="30"/>
      <c r="N232" s="30"/>
      <c r="O232" s="30"/>
      <c r="P232" s="76" t="s">
        <v>20</v>
      </c>
      <c r="Q232" s="73"/>
      <c r="R232" s="77"/>
      <c r="S232" s="97">
        <f>SUM(F232:R237)</f>
        <v>0</v>
      </c>
      <c r="T232" s="107">
        <f>IF(SUM(F232:R237)&gt;0,S232*D232,0)</f>
        <v>0</v>
      </c>
    </row>
    <row r="233" spans="1:20" ht="60" customHeight="1" x14ac:dyDescent="0.25">
      <c r="A233" s="92"/>
      <c r="B233" s="95"/>
      <c r="C233" s="1"/>
      <c r="D233" s="88"/>
      <c r="E233" s="89"/>
      <c r="F233" s="66"/>
      <c r="G233" s="67"/>
      <c r="H233" s="67"/>
      <c r="I233" s="75"/>
      <c r="J233" s="54"/>
      <c r="K233" s="54"/>
      <c r="L233" s="54"/>
      <c r="M233" s="54"/>
      <c r="N233" s="54"/>
      <c r="O233" s="54"/>
      <c r="P233" s="78"/>
      <c r="Q233" s="67"/>
      <c r="R233" s="68"/>
      <c r="S233" s="98"/>
      <c r="T233" s="108"/>
    </row>
    <row r="234" spans="1:20" ht="60" customHeight="1" x14ac:dyDescent="0.25">
      <c r="A234" s="92"/>
      <c r="B234" s="95"/>
      <c r="C234" s="1"/>
      <c r="D234" s="88"/>
      <c r="E234" s="89"/>
      <c r="F234" s="66" t="s">
        <v>20</v>
      </c>
      <c r="G234" s="67"/>
      <c r="H234" s="67"/>
      <c r="I234" s="67"/>
      <c r="J234" s="67"/>
      <c r="K234" s="67"/>
      <c r="L234" s="67"/>
      <c r="M234" s="67"/>
      <c r="N234" s="67"/>
      <c r="O234" s="67"/>
      <c r="P234" s="67"/>
      <c r="Q234" s="67"/>
      <c r="R234" s="68"/>
      <c r="S234" s="98"/>
      <c r="T234" s="108"/>
    </row>
    <row r="235" spans="1:20" ht="60" customHeight="1" x14ac:dyDescent="0.25">
      <c r="A235" s="92"/>
      <c r="B235" s="95"/>
      <c r="C235" s="1"/>
      <c r="D235" s="88"/>
      <c r="E235" s="89"/>
      <c r="F235" s="66"/>
      <c r="G235" s="67"/>
      <c r="H235" s="67"/>
      <c r="I235" s="67"/>
      <c r="J235" s="67"/>
      <c r="K235" s="67"/>
      <c r="L235" s="67"/>
      <c r="M235" s="67"/>
      <c r="N235" s="67"/>
      <c r="O235" s="67"/>
      <c r="P235" s="67"/>
      <c r="Q235" s="67"/>
      <c r="R235" s="68"/>
      <c r="S235" s="98"/>
      <c r="T235" s="108"/>
    </row>
    <row r="236" spans="1:20" ht="60" customHeight="1" x14ac:dyDescent="0.25">
      <c r="A236" s="92"/>
      <c r="B236" s="95"/>
      <c r="C236" s="2"/>
      <c r="D236" s="88"/>
      <c r="E236" s="89"/>
      <c r="F236" s="66"/>
      <c r="G236" s="67"/>
      <c r="H236" s="67"/>
      <c r="I236" s="67"/>
      <c r="J236" s="67"/>
      <c r="K236" s="67"/>
      <c r="L236" s="67"/>
      <c r="M236" s="67"/>
      <c r="N236" s="67"/>
      <c r="O236" s="67"/>
      <c r="P236" s="67"/>
      <c r="Q236" s="67"/>
      <c r="R236" s="68"/>
      <c r="S236" s="98"/>
      <c r="T236" s="108"/>
    </row>
    <row r="237" spans="1:20" ht="60" customHeight="1" thickBot="1" x14ac:dyDescent="0.3">
      <c r="A237" s="93"/>
      <c r="B237" s="96"/>
      <c r="C237" s="3"/>
      <c r="D237" s="90"/>
      <c r="E237" s="91"/>
      <c r="F237" s="69"/>
      <c r="G237" s="70"/>
      <c r="H237" s="70"/>
      <c r="I237" s="70"/>
      <c r="J237" s="70"/>
      <c r="K237" s="70"/>
      <c r="L237" s="70"/>
      <c r="M237" s="70"/>
      <c r="N237" s="70"/>
      <c r="O237" s="70"/>
      <c r="P237" s="70"/>
      <c r="Q237" s="70"/>
      <c r="R237" s="71"/>
      <c r="S237" s="99"/>
      <c r="T237" s="109"/>
    </row>
    <row r="238" spans="1:20" ht="60" customHeight="1" x14ac:dyDescent="0.25">
      <c r="A238" s="104">
        <v>37</v>
      </c>
      <c r="B238" s="94"/>
      <c r="C238" s="4"/>
      <c r="D238" s="86">
        <v>84</v>
      </c>
      <c r="E238" s="87"/>
      <c r="F238" s="72" t="s">
        <v>20</v>
      </c>
      <c r="G238" s="73"/>
      <c r="H238" s="73"/>
      <c r="I238" s="73"/>
      <c r="J238" s="53"/>
      <c r="K238" s="30"/>
      <c r="L238" s="30"/>
      <c r="M238" s="30"/>
      <c r="N238" s="30"/>
      <c r="O238" s="30"/>
      <c r="P238" s="73" t="s">
        <v>20</v>
      </c>
      <c r="Q238" s="73"/>
      <c r="R238" s="77"/>
      <c r="S238" s="97">
        <f>SUM(F238:R243)</f>
        <v>0</v>
      </c>
      <c r="T238" s="107">
        <f>IF(SUM(F238:R243)&gt;0,S238*D238,0)</f>
        <v>0</v>
      </c>
    </row>
    <row r="239" spans="1:20" ht="60" customHeight="1" x14ac:dyDescent="0.25">
      <c r="A239" s="105"/>
      <c r="B239" s="95"/>
      <c r="C239" s="1"/>
      <c r="D239" s="88"/>
      <c r="E239" s="89"/>
      <c r="F239" s="66"/>
      <c r="G239" s="67"/>
      <c r="H239" s="67"/>
      <c r="I239" s="67"/>
      <c r="J239" s="54"/>
      <c r="K239" s="54"/>
      <c r="L239" s="54"/>
      <c r="M239" s="54"/>
      <c r="N239" s="54"/>
      <c r="O239" s="54"/>
      <c r="P239" s="67"/>
      <c r="Q239" s="67"/>
      <c r="R239" s="68"/>
      <c r="S239" s="98"/>
      <c r="T239" s="108"/>
    </row>
    <row r="240" spans="1:20" ht="60" customHeight="1" x14ac:dyDescent="0.25">
      <c r="A240" s="105"/>
      <c r="B240" s="95"/>
      <c r="C240" s="1"/>
      <c r="D240" s="88"/>
      <c r="E240" s="89"/>
      <c r="F240" s="66"/>
      <c r="G240" s="67"/>
      <c r="H240" s="67"/>
      <c r="I240" s="67"/>
      <c r="J240" s="59"/>
      <c r="K240" s="59"/>
      <c r="L240" s="59"/>
      <c r="M240" s="59"/>
      <c r="N240" s="59"/>
      <c r="O240" s="59"/>
      <c r="P240" s="67"/>
      <c r="Q240" s="67"/>
      <c r="R240" s="68"/>
      <c r="S240" s="98"/>
      <c r="T240" s="108"/>
    </row>
    <row r="241" spans="1:20" ht="60" customHeight="1" x14ac:dyDescent="0.25">
      <c r="A241" s="105"/>
      <c r="B241" s="95"/>
      <c r="C241" s="1"/>
      <c r="D241" s="88"/>
      <c r="E241" s="89"/>
      <c r="F241" s="66" t="s">
        <v>20</v>
      </c>
      <c r="G241" s="67"/>
      <c r="H241" s="67"/>
      <c r="I241" s="67"/>
      <c r="J241" s="67"/>
      <c r="K241" s="67"/>
      <c r="L241" s="67"/>
      <c r="M241" s="67"/>
      <c r="N241" s="67"/>
      <c r="O241" s="67"/>
      <c r="P241" s="67"/>
      <c r="Q241" s="67"/>
      <c r="R241" s="68"/>
      <c r="S241" s="98"/>
      <c r="T241" s="108"/>
    </row>
    <row r="242" spans="1:20" ht="60" customHeight="1" x14ac:dyDescent="0.25">
      <c r="A242" s="105"/>
      <c r="B242" s="95"/>
      <c r="C242" s="2"/>
      <c r="D242" s="88"/>
      <c r="E242" s="89"/>
      <c r="F242" s="66"/>
      <c r="G242" s="67"/>
      <c r="H242" s="67"/>
      <c r="I242" s="67"/>
      <c r="J242" s="67"/>
      <c r="K242" s="67"/>
      <c r="L242" s="67"/>
      <c r="M242" s="67"/>
      <c r="N242" s="67"/>
      <c r="O242" s="67"/>
      <c r="P242" s="67"/>
      <c r="Q242" s="67"/>
      <c r="R242" s="68"/>
      <c r="S242" s="98"/>
      <c r="T242" s="108"/>
    </row>
    <row r="243" spans="1:20" ht="60" customHeight="1" thickBot="1" x14ac:dyDescent="0.3">
      <c r="A243" s="106"/>
      <c r="B243" s="96"/>
      <c r="C243" s="3"/>
      <c r="D243" s="90"/>
      <c r="E243" s="91"/>
      <c r="F243" s="69"/>
      <c r="G243" s="70"/>
      <c r="H243" s="70"/>
      <c r="I243" s="70"/>
      <c r="J243" s="70"/>
      <c r="K243" s="70"/>
      <c r="L243" s="70"/>
      <c r="M243" s="70"/>
      <c r="N243" s="70"/>
      <c r="O243" s="70"/>
      <c r="P243" s="70"/>
      <c r="Q243" s="70"/>
      <c r="R243" s="71"/>
      <c r="S243" s="99"/>
      <c r="T243" s="109"/>
    </row>
    <row r="244" spans="1:20" ht="60" customHeight="1" x14ac:dyDescent="0.25">
      <c r="A244" s="92">
        <v>38</v>
      </c>
      <c r="B244" s="94"/>
      <c r="C244" s="4"/>
      <c r="D244" s="86">
        <v>158.80000000000001</v>
      </c>
      <c r="E244" s="87"/>
      <c r="F244" s="30"/>
      <c r="G244" s="30"/>
      <c r="H244" s="30"/>
      <c r="I244" s="30"/>
      <c r="J244" s="30"/>
      <c r="K244" s="30"/>
      <c r="L244" s="30"/>
      <c r="M244" s="30"/>
      <c r="N244" s="30"/>
      <c r="O244" s="30"/>
      <c r="P244" s="30"/>
      <c r="Q244" s="30"/>
      <c r="R244" s="30"/>
      <c r="S244" s="114">
        <f>SUM(F244:R258)</f>
        <v>0</v>
      </c>
      <c r="T244" s="107">
        <f>IF(SUM(F244:R258)&gt;0,S244*D244,0)</f>
        <v>0</v>
      </c>
    </row>
    <row r="245" spans="1:20" ht="60" customHeight="1" x14ac:dyDescent="0.25">
      <c r="A245" s="92"/>
      <c r="B245" s="95"/>
      <c r="C245" s="1"/>
      <c r="D245" s="88"/>
      <c r="E245" s="89"/>
      <c r="F245" s="36"/>
      <c r="G245" s="36"/>
      <c r="H245" s="36"/>
      <c r="I245" s="36"/>
      <c r="J245" s="36"/>
      <c r="K245" s="36"/>
      <c r="L245" s="36"/>
      <c r="M245" s="36"/>
      <c r="N245" s="36"/>
      <c r="O245" s="36"/>
      <c r="P245" s="36"/>
      <c r="Q245" s="36"/>
      <c r="R245" s="36"/>
      <c r="S245" s="98"/>
      <c r="T245" s="108"/>
    </row>
    <row r="246" spans="1:20" ht="60" customHeight="1" x14ac:dyDescent="0.25">
      <c r="A246" s="92"/>
      <c r="B246" s="95"/>
      <c r="C246" s="1"/>
      <c r="D246" s="88"/>
      <c r="E246" s="89"/>
      <c r="F246" s="36"/>
      <c r="G246" s="36"/>
      <c r="H246" s="36"/>
      <c r="I246" s="36"/>
      <c r="J246" s="36"/>
      <c r="K246" s="36"/>
      <c r="L246" s="36"/>
      <c r="M246" s="36"/>
      <c r="N246" s="36"/>
      <c r="O246" s="36"/>
      <c r="P246" s="36"/>
      <c r="Q246" s="36"/>
      <c r="R246" s="36"/>
      <c r="S246" s="98"/>
      <c r="T246" s="108"/>
    </row>
    <row r="247" spans="1:20" ht="60" customHeight="1" x14ac:dyDescent="0.25">
      <c r="A247" s="92"/>
      <c r="B247" s="95"/>
      <c r="C247" s="1"/>
      <c r="D247" s="88"/>
      <c r="E247" s="89"/>
      <c r="F247" s="36"/>
      <c r="G247" s="36"/>
      <c r="H247" s="36"/>
      <c r="I247" s="36"/>
      <c r="J247" s="36"/>
      <c r="K247" s="36"/>
      <c r="L247" s="36"/>
      <c r="M247" s="36"/>
      <c r="N247" s="36"/>
      <c r="O247" s="36"/>
      <c r="P247" s="36"/>
      <c r="Q247" s="36"/>
      <c r="R247" s="36"/>
      <c r="S247" s="98"/>
      <c r="T247" s="108"/>
    </row>
    <row r="248" spans="1:20" ht="60" customHeight="1" x14ac:dyDescent="0.25">
      <c r="A248" s="92"/>
      <c r="B248" s="95"/>
      <c r="C248" s="1"/>
      <c r="D248" s="88"/>
      <c r="E248" s="89"/>
      <c r="F248" s="36"/>
      <c r="G248" s="36"/>
      <c r="H248" s="36"/>
      <c r="I248" s="36"/>
      <c r="J248" s="36"/>
      <c r="K248" s="36"/>
      <c r="L248" s="36"/>
      <c r="M248" s="36"/>
      <c r="N248" s="36"/>
      <c r="O248" s="36"/>
      <c r="P248" s="36"/>
      <c r="Q248" s="36"/>
      <c r="R248" s="36"/>
      <c r="S248" s="98"/>
      <c r="T248" s="108"/>
    </row>
    <row r="249" spans="1:20" ht="60" customHeight="1" x14ac:dyDescent="0.25">
      <c r="A249" s="92"/>
      <c r="B249" s="95"/>
      <c r="C249" s="1"/>
      <c r="D249" s="88"/>
      <c r="E249" s="89"/>
      <c r="F249" s="36"/>
      <c r="G249" s="36"/>
      <c r="H249" s="36"/>
      <c r="I249" s="36"/>
      <c r="J249" s="36"/>
      <c r="K249" s="36"/>
      <c r="L249" s="36"/>
      <c r="M249" s="36"/>
      <c r="N249" s="36"/>
      <c r="O249" s="36"/>
      <c r="P249" s="36"/>
      <c r="Q249" s="36"/>
      <c r="R249" s="36"/>
      <c r="S249" s="98"/>
      <c r="T249" s="108"/>
    </row>
    <row r="250" spans="1:20" ht="60" customHeight="1" x14ac:dyDescent="0.25">
      <c r="A250" s="92"/>
      <c r="B250" s="95"/>
      <c r="C250" s="1"/>
      <c r="D250" s="88"/>
      <c r="E250" s="89"/>
      <c r="F250" s="36"/>
      <c r="G250" s="36"/>
      <c r="H250" s="36"/>
      <c r="I250" s="36"/>
      <c r="J250" s="36"/>
      <c r="K250" s="36"/>
      <c r="L250" s="36"/>
      <c r="M250" s="36"/>
      <c r="N250" s="36"/>
      <c r="O250" s="36"/>
      <c r="P250" s="36"/>
      <c r="Q250" s="36"/>
      <c r="R250" s="36"/>
      <c r="S250" s="98"/>
      <c r="T250" s="108"/>
    </row>
    <row r="251" spans="1:20" ht="60" customHeight="1" x14ac:dyDescent="0.25">
      <c r="A251" s="92"/>
      <c r="B251" s="95"/>
      <c r="C251" s="1"/>
      <c r="D251" s="88"/>
      <c r="E251" s="89"/>
      <c r="F251" s="36"/>
      <c r="G251" s="36"/>
      <c r="H251" s="36"/>
      <c r="I251" s="36"/>
      <c r="J251" s="36"/>
      <c r="K251" s="36"/>
      <c r="L251" s="36"/>
      <c r="M251" s="36"/>
      <c r="N251" s="36"/>
      <c r="O251" s="36"/>
      <c r="P251" s="36"/>
      <c r="Q251" s="36"/>
      <c r="R251" s="36"/>
      <c r="S251" s="98"/>
      <c r="T251" s="108"/>
    </row>
    <row r="252" spans="1:20" ht="60" customHeight="1" x14ac:dyDescent="0.25">
      <c r="A252" s="92"/>
      <c r="B252" s="95"/>
      <c r="C252" s="1"/>
      <c r="D252" s="88"/>
      <c r="E252" s="89"/>
      <c r="F252" s="36"/>
      <c r="G252" s="36"/>
      <c r="H252" s="36"/>
      <c r="I252" s="36"/>
      <c r="J252" s="36"/>
      <c r="K252" s="36"/>
      <c r="L252" s="36"/>
      <c r="M252" s="36"/>
      <c r="N252" s="36"/>
      <c r="O252" s="36"/>
      <c r="P252" s="36"/>
      <c r="Q252" s="36"/>
      <c r="R252" s="36"/>
      <c r="S252" s="98"/>
      <c r="T252" s="108"/>
    </row>
    <row r="253" spans="1:20" ht="60" customHeight="1" x14ac:dyDescent="0.25">
      <c r="A253" s="92"/>
      <c r="B253" s="95"/>
      <c r="C253" s="1"/>
      <c r="D253" s="88"/>
      <c r="E253" s="89"/>
      <c r="F253" s="36"/>
      <c r="G253" s="36"/>
      <c r="H253" s="36"/>
      <c r="I253" s="36"/>
      <c r="J253" s="36"/>
      <c r="K253" s="36"/>
      <c r="L253" s="36"/>
      <c r="M253" s="36"/>
      <c r="N253" s="36"/>
      <c r="O253" s="36"/>
      <c r="P253" s="36"/>
      <c r="Q253" s="36"/>
      <c r="R253" s="36"/>
      <c r="S253" s="98"/>
      <c r="T253" s="108"/>
    </row>
    <row r="254" spans="1:20" ht="60" customHeight="1" x14ac:dyDescent="0.25">
      <c r="A254" s="92"/>
      <c r="B254" s="95"/>
      <c r="C254" s="1"/>
      <c r="D254" s="88"/>
      <c r="E254" s="89"/>
      <c r="F254" s="31"/>
      <c r="G254" s="31"/>
      <c r="H254" s="31"/>
      <c r="I254" s="31"/>
      <c r="J254" s="31"/>
      <c r="K254" s="31"/>
      <c r="L254" s="31"/>
      <c r="M254" s="31"/>
      <c r="N254" s="31"/>
      <c r="O254" s="31"/>
      <c r="P254" s="31"/>
      <c r="Q254" s="31"/>
      <c r="R254" s="31"/>
      <c r="S254" s="98"/>
      <c r="T254" s="108"/>
    </row>
    <row r="255" spans="1:20" ht="60" customHeight="1" x14ac:dyDescent="0.25">
      <c r="A255" s="92"/>
      <c r="B255" s="95"/>
      <c r="C255" s="1"/>
      <c r="D255" s="88"/>
      <c r="E255" s="89"/>
      <c r="F255" s="31"/>
      <c r="G255" s="31"/>
      <c r="H255" s="31"/>
      <c r="I255" s="31"/>
      <c r="J255" s="31"/>
      <c r="K255" s="31"/>
      <c r="L255" s="31"/>
      <c r="M255" s="31"/>
      <c r="N255" s="31"/>
      <c r="O255" s="31"/>
      <c r="P255" s="31"/>
      <c r="Q255" s="31"/>
      <c r="R255" s="31"/>
      <c r="S255" s="98"/>
      <c r="T255" s="108"/>
    </row>
    <row r="256" spans="1:20" ht="60" customHeight="1" x14ac:dyDescent="0.25">
      <c r="A256" s="92"/>
      <c r="B256" s="95"/>
      <c r="C256" s="1"/>
      <c r="D256" s="88"/>
      <c r="E256" s="89"/>
      <c r="F256" s="33"/>
      <c r="G256" s="33"/>
      <c r="H256" s="33"/>
      <c r="I256" s="33"/>
      <c r="J256" s="33"/>
      <c r="K256" s="33"/>
      <c r="L256" s="33"/>
      <c r="M256" s="33"/>
      <c r="N256" s="33"/>
      <c r="O256" s="33"/>
      <c r="P256" s="33"/>
      <c r="Q256" s="33"/>
      <c r="R256" s="33"/>
      <c r="S256" s="98"/>
      <c r="T256" s="108"/>
    </row>
    <row r="257" spans="1:20" ht="60" customHeight="1" x14ac:dyDescent="0.25">
      <c r="A257" s="92"/>
      <c r="B257" s="95"/>
      <c r="C257" s="2"/>
      <c r="D257" s="88"/>
      <c r="E257" s="89"/>
      <c r="F257" s="33"/>
      <c r="G257" s="33"/>
      <c r="H257" s="33"/>
      <c r="I257" s="33"/>
      <c r="J257" s="33"/>
      <c r="K257" s="33"/>
      <c r="L257" s="33"/>
      <c r="M257" s="33"/>
      <c r="N257" s="33"/>
      <c r="O257" s="33"/>
      <c r="P257" s="33"/>
      <c r="Q257" s="33"/>
      <c r="R257" s="33"/>
      <c r="S257" s="98"/>
      <c r="T257" s="108"/>
    </row>
    <row r="258" spans="1:20" ht="60" customHeight="1" thickBot="1" x14ac:dyDescent="0.3">
      <c r="A258" s="93"/>
      <c r="B258" s="96"/>
      <c r="C258" s="3"/>
      <c r="D258" s="90"/>
      <c r="E258" s="91"/>
      <c r="F258" s="34"/>
      <c r="G258" s="34"/>
      <c r="H258" s="34"/>
      <c r="I258" s="34"/>
      <c r="J258" s="34"/>
      <c r="K258" s="34"/>
      <c r="L258" s="34"/>
      <c r="M258" s="34"/>
      <c r="N258" s="34"/>
      <c r="O258" s="34"/>
      <c r="P258" s="34"/>
      <c r="Q258" s="34"/>
      <c r="R258" s="34"/>
      <c r="S258" s="99"/>
      <c r="T258" s="109"/>
    </row>
    <row r="259" spans="1:20" ht="60" customHeight="1" x14ac:dyDescent="0.25">
      <c r="A259" s="104">
        <v>39</v>
      </c>
      <c r="B259" s="94"/>
      <c r="C259" s="4"/>
      <c r="D259" s="24">
        <v>150</v>
      </c>
      <c r="E259" s="80">
        <f>IF(S259&lt;=9,D259,IF(AND(S259&gt;9,S259&lt;=19),D261,IF(AND(S259&gt;=20),D263,)))</f>
        <v>150</v>
      </c>
      <c r="F259" s="72" t="s">
        <v>20</v>
      </c>
      <c r="G259" s="73"/>
      <c r="H259" s="73"/>
      <c r="I259" s="73"/>
      <c r="J259" s="53"/>
      <c r="K259" s="30"/>
      <c r="L259" s="30"/>
      <c r="M259" s="30"/>
      <c r="N259" s="30"/>
      <c r="O259" s="30"/>
      <c r="P259" s="73" t="s">
        <v>20</v>
      </c>
      <c r="Q259" s="73"/>
      <c r="R259" s="77"/>
      <c r="S259" s="97">
        <f>SUM(F259:R264)</f>
        <v>0</v>
      </c>
      <c r="T259" s="107">
        <f>IF(SUM(F259:R264)&gt;0,S259*E259,0)</f>
        <v>0</v>
      </c>
    </row>
    <row r="260" spans="1:20" ht="60" customHeight="1" x14ac:dyDescent="0.25">
      <c r="A260" s="105"/>
      <c r="B260" s="95"/>
      <c r="C260" s="1"/>
      <c r="D260" s="26" t="s">
        <v>37</v>
      </c>
      <c r="E260" s="81"/>
      <c r="F260" s="66"/>
      <c r="G260" s="67"/>
      <c r="H260" s="67"/>
      <c r="I260" s="67"/>
      <c r="J260" s="54"/>
      <c r="K260" s="54"/>
      <c r="L260" s="54"/>
      <c r="M260" s="54"/>
      <c r="N260" s="54"/>
      <c r="O260" s="54"/>
      <c r="P260" s="67"/>
      <c r="Q260" s="67"/>
      <c r="R260" s="68"/>
      <c r="S260" s="98"/>
      <c r="T260" s="108"/>
    </row>
    <row r="261" spans="1:20" ht="60" customHeight="1" x14ac:dyDescent="0.25">
      <c r="A261" s="105"/>
      <c r="B261" s="95"/>
      <c r="C261" s="1"/>
      <c r="D261" s="25">
        <v>144.5</v>
      </c>
      <c r="E261" s="81"/>
      <c r="F261" s="66"/>
      <c r="G261" s="67"/>
      <c r="H261" s="67"/>
      <c r="I261" s="67"/>
      <c r="J261" s="59"/>
      <c r="K261" s="59"/>
      <c r="L261" s="59"/>
      <c r="M261" s="59"/>
      <c r="N261" s="59"/>
      <c r="O261" s="59"/>
      <c r="P261" s="67"/>
      <c r="Q261" s="67"/>
      <c r="R261" s="68"/>
      <c r="S261" s="98"/>
      <c r="T261" s="108"/>
    </row>
    <row r="262" spans="1:20" ht="60" customHeight="1" x14ac:dyDescent="0.25">
      <c r="A262" s="105"/>
      <c r="B262" s="95"/>
      <c r="C262" s="1"/>
      <c r="D262" s="26" t="s">
        <v>50</v>
      </c>
      <c r="E262" s="81"/>
      <c r="F262" s="66" t="s">
        <v>20</v>
      </c>
      <c r="G262" s="67"/>
      <c r="H262" s="67"/>
      <c r="I262" s="67"/>
      <c r="J262" s="67"/>
      <c r="K262" s="67"/>
      <c r="L262" s="67"/>
      <c r="M262" s="67"/>
      <c r="N262" s="67"/>
      <c r="O262" s="67"/>
      <c r="P262" s="67"/>
      <c r="Q262" s="67"/>
      <c r="R262" s="68"/>
      <c r="S262" s="98"/>
      <c r="T262" s="108"/>
    </row>
    <row r="263" spans="1:20" ht="60" customHeight="1" x14ac:dyDescent="0.25">
      <c r="A263" s="105"/>
      <c r="B263" s="95"/>
      <c r="C263" s="2"/>
      <c r="D263" s="25">
        <v>128</v>
      </c>
      <c r="E263" s="81"/>
      <c r="F263" s="66"/>
      <c r="G263" s="67"/>
      <c r="H263" s="67"/>
      <c r="I263" s="67"/>
      <c r="J263" s="67"/>
      <c r="K263" s="67"/>
      <c r="L263" s="67"/>
      <c r="M263" s="67"/>
      <c r="N263" s="67"/>
      <c r="O263" s="67"/>
      <c r="P263" s="67"/>
      <c r="Q263" s="67"/>
      <c r="R263" s="68"/>
      <c r="S263" s="98"/>
      <c r="T263" s="108"/>
    </row>
    <row r="264" spans="1:20" ht="60" customHeight="1" thickBot="1" x14ac:dyDescent="0.3">
      <c r="A264" s="106"/>
      <c r="B264" s="96"/>
      <c r="C264" s="3"/>
      <c r="D264" s="27" t="s">
        <v>51</v>
      </c>
      <c r="E264" s="82"/>
      <c r="F264" s="66"/>
      <c r="G264" s="67"/>
      <c r="H264" s="67"/>
      <c r="I264" s="67"/>
      <c r="J264" s="67"/>
      <c r="K264" s="67"/>
      <c r="L264" s="67"/>
      <c r="M264" s="67"/>
      <c r="N264" s="67"/>
      <c r="O264" s="67"/>
      <c r="P264" s="67"/>
      <c r="Q264" s="67"/>
      <c r="R264" s="68"/>
      <c r="S264" s="99"/>
      <c r="T264" s="109"/>
    </row>
    <row r="265" spans="1:20" ht="60" customHeight="1" x14ac:dyDescent="0.25">
      <c r="A265" s="92">
        <v>40</v>
      </c>
      <c r="B265" s="94"/>
      <c r="C265" s="4"/>
      <c r="D265" s="24">
        <v>128</v>
      </c>
      <c r="E265" s="80">
        <f>IF(S265&lt;=9,D265,IF(AND(S265&gt;9,S265&lt;=99),D267,IF(AND(S265&gt;=100),D269,)))</f>
        <v>128</v>
      </c>
      <c r="F265" s="72" t="s">
        <v>20</v>
      </c>
      <c r="G265" s="73"/>
      <c r="H265" s="73"/>
      <c r="I265" s="73"/>
      <c r="J265" s="53"/>
      <c r="K265" s="53"/>
      <c r="L265" s="53"/>
      <c r="M265" s="53"/>
      <c r="N265" s="53"/>
      <c r="O265" s="53"/>
      <c r="P265" s="73" t="s">
        <v>20</v>
      </c>
      <c r="Q265" s="73"/>
      <c r="R265" s="77"/>
      <c r="S265" s="97">
        <f>SUM(F265:R270)</f>
        <v>0</v>
      </c>
      <c r="T265" s="107">
        <f>IF(SUM(F265:R270)&gt;0,S265*E265,0)</f>
        <v>0</v>
      </c>
    </row>
    <row r="266" spans="1:20" ht="60" customHeight="1" x14ac:dyDescent="0.25">
      <c r="A266" s="92"/>
      <c r="B266" s="95"/>
      <c r="C266" s="1"/>
      <c r="D266" s="26" t="s">
        <v>37</v>
      </c>
      <c r="E266" s="81"/>
      <c r="F266" s="66"/>
      <c r="G266" s="67"/>
      <c r="H266" s="67"/>
      <c r="I266" s="67"/>
      <c r="J266" s="54"/>
      <c r="K266" s="54"/>
      <c r="L266" s="54"/>
      <c r="M266" s="54"/>
      <c r="N266" s="54"/>
      <c r="O266" s="54"/>
      <c r="P266" s="67"/>
      <c r="Q266" s="67"/>
      <c r="R266" s="68"/>
      <c r="S266" s="98"/>
      <c r="T266" s="108"/>
    </row>
    <row r="267" spans="1:20" ht="60" customHeight="1" x14ac:dyDescent="0.25">
      <c r="A267" s="92"/>
      <c r="B267" s="95"/>
      <c r="C267" s="1"/>
      <c r="D267" s="25">
        <v>122.5</v>
      </c>
      <c r="E267" s="81"/>
      <c r="F267" s="66"/>
      <c r="G267" s="67"/>
      <c r="H267" s="67"/>
      <c r="I267" s="67"/>
      <c r="J267" s="59"/>
      <c r="K267" s="59"/>
      <c r="L267" s="59"/>
      <c r="M267" s="59"/>
      <c r="N267" s="59"/>
      <c r="O267" s="59"/>
      <c r="P267" s="67"/>
      <c r="Q267" s="67"/>
      <c r="R267" s="68"/>
      <c r="S267" s="98"/>
      <c r="T267" s="108"/>
    </row>
    <row r="268" spans="1:20" ht="60" customHeight="1" x14ac:dyDescent="0.25">
      <c r="A268" s="92"/>
      <c r="B268" s="95"/>
      <c r="C268" s="1"/>
      <c r="D268" s="26" t="s">
        <v>25</v>
      </c>
      <c r="E268" s="81"/>
      <c r="F268" s="66"/>
      <c r="G268" s="67"/>
      <c r="H268" s="67"/>
      <c r="I268" s="67"/>
      <c r="J268" s="59"/>
      <c r="K268" s="59"/>
      <c r="L268" s="59"/>
      <c r="M268" s="59"/>
      <c r="N268" s="59"/>
      <c r="O268" s="59"/>
      <c r="P268" s="67"/>
      <c r="Q268" s="67"/>
      <c r="R268" s="68"/>
      <c r="S268" s="98"/>
      <c r="T268" s="108"/>
    </row>
    <row r="269" spans="1:20" ht="60" customHeight="1" x14ac:dyDescent="0.25">
      <c r="A269" s="92"/>
      <c r="B269" s="95"/>
      <c r="C269" s="2"/>
      <c r="D269" s="25" t="s">
        <v>56</v>
      </c>
      <c r="E269" s="81"/>
      <c r="F269" s="66" t="s">
        <v>20</v>
      </c>
      <c r="G269" s="67"/>
      <c r="H269" s="67"/>
      <c r="I269" s="67"/>
      <c r="J269" s="67"/>
      <c r="K269" s="67"/>
      <c r="L269" s="67"/>
      <c r="M269" s="67"/>
      <c r="N269" s="67"/>
      <c r="O269" s="67"/>
      <c r="P269" s="67"/>
      <c r="Q269" s="67"/>
      <c r="R269" s="68"/>
      <c r="S269" s="98"/>
      <c r="T269" s="108"/>
    </row>
    <row r="270" spans="1:20" ht="60" customHeight="1" thickBot="1" x14ac:dyDescent="0.3">
      <c r="A270" s="93"/>
      <c r="B270" s="96"/>
      <c r="C270" s="3"/>
      <c r="D270" s="27" t="s">
        <v>26</v>
      </c>
      <c r="E270" s="82"/>
      <c r="F270" s="69"/>
      <c r="G270" s="70"/>
      <c r="H270" s="70"/>
      <c r="I270" s="70"/>
      <c r="J270" s="70"/>
      <c r="K270" s="70"/>
      <c r="L270" s="70"/>
      <c r="M270" s="70"/>
      <c r="N270" s="70"/>
      <c r="O270" s="70"/>
      <c r="P270" s="70"/>
      <c r="Q270" s="70"/>
      <c r="R270" s="71"/>
      <c r="S270" s="99"/>
      <c r="T270" s="109"/>
    </row>
    <row r="271" spans="1:20" ht="60" customHeight="1" x14ac:dyDescent="0.25">
      <c r="A271" s="104">
        <v>41</v>
      </c>
      <c r="B271" s="94"/>
      <c r="C271" s="4"/>
      <c r="D271" s="24">
        <v>140.19999999999999</v>
      </c>
      <c r="E271" s="80">
        <f>IF(S271&lt;=4,D271,IF(AND(S271&gt;4,S271&lt;=24),D273,IF(AND(S271&gt;=25),D275,)))</f>
        <v>140.19999999999999</v>
      </c>
      <c r="F271" s="72" t="s">
        <v>20</v>
      </c>
      <c r="G271" s="73"/>
      <c r="H271" s="73"/>
      <c r="I271" s="53"/>
      <c r="J271" s="30"/>
      <c r="K271" s="30"/>
      <c r="L271" s="30"/>
      <c r="M271" s="30"/>
      <c r="N271" s="30"/>
      <c r="O271" s="73" t="s">
        <v>20</v>
      </c>
      <c r="P271" s="73"/>
      <c r="Q271" s="73"/>
      <c r="R271" s="77"/>
      <c r="S271" s="97">
        <f>SUM(F271:R276)</f>
        <v>0</v>
      </c>
      <c r="T271" s="107">
        <f>IF(SUM(F271:R276)&gt;0,S271*E271,0)</f>
        <v>0</v>
      </c>
    </row>
    <row r="272" spans="1:20" ht="60" customHeight="1" x14ac:dyDescent="0.25">
      <c r="A272" s="105"/>
      <c r="B272" s="95"/>
      <c r="C272" s="1"/>
      <c r="D272" s="26" t="s">
        <v>52</v>
      </c>
      <c r="E272" s="81"/>
      <c r="F272" s="66"/>
      <c r="G272" s="67"/>
      <c r="H272" s="67"/>
      <c r="I272" s="168" t="s">
        <v>20</v>
      </c>
      <c r="J272" s="168"/>
      <c r="K272" s="168"/>
      <c r="L272" s="168"/>
      <c r="M272" s="168"/>
      <c r="N272" s="168"/>
      <c r="O272" s="67"/>
      <c r="P272" s="67"/>
      <c r="Q272" s="67"/>
      <c r="R272" s="68"/>
      <c r="S272" s="98"/>
      <c r="T272" s="108"/>
    </row>
    <row r="273" spans="1:20" ht="60" customHeight="1" x14ac:dyDescent="0.25">
      <c r="A273" s="105"/>
      <c r="B273" s="95"/>
      <c r="C273" s="1"/>
      <c r="D273" s="25">
        <v>139</v>
      </c>
      <c r="E273" s="81"/>
      <c r="F273" s="66"/>
      <c r="G273" s="67"/>
      <c r="H273" s="67"/>
      <c r="I273" s="67"/>
      <c r="J273" s="67"/>
      <c r="K273" s="67"/>
      <c r="L273" s="67"/>
      <c r="M273" s="67"/>
      <c r="N273" s="67"/>
      <c r="O273" s="67"/>
      <c r="P273" s="67"/>
      <c r="Q273" s="67"/>
      <c r="R273" s="68"/>
      <c r="S273" s="98"/>
      <c r="T273" s="108"/>
    </row>
    <row r="274" spans="1:20" ht="60" customHeight="1" x14ac:dyDescent="0.25">
      <c r="A274" s="105"/>
      <c r="B274" s="95"/>
      <c r="C274" s="1"/>
      <c r="D274" s="26" t="s">
        <v>53</v>
      </c>
      <c r="E274" s="81"/>
      <c r="F274" s="66"/>
      <c r="G274" s="67"/>
      <c r="H274" s="67"/>
      <c r="I274" s="67"/>
      <c r="J274" s="67"/>
      <c r="K274" s="67"/>
      <c r="L274" s="67"/>
      <c r="M274" s="67"/>
      <c r="N274" s="67"/>
      <c r="O274" s="67"/>
      <c r="P274" s="67"/>
      <c r="Q274" s="67"/>
      <c r="R274" s="68"/>
      <c r="S274" s="98"/>
      <c r="T274" s="108"/>
    </row>
    <row r="275" spans="1:20" ht="60" customHeight="1" x14ac:dyDescent="0.25">
      <c r="A275" s="105"/>
      <c r="B275" s="95"/>
      <c r="C275" s="2"/>
      <c r="D275" s="25">
        <v>136.80000000000001</v>
      </c>
      <c r="E275" s="81"/>
      <c r="F275" s="66"/>
      <c r="G275" s="67"/>
      <c r="H275" s="67"/>
      <c r="I275" s="67"/>
      <c r="J275" s="67"/>
      <c r="K275" s="67"/>
      <c r="L275" s="67"/>
      <c r="M275" s="67"/>
      <c r="N275" s="67"/>
      <c r="O275" s="67"/>
      <c r="P275" s="67"/>
      <c r="Q275" s="67"/>
      <c r="R275" s="68"/>
      <c r="S275" s="98"/>
      <c r="T275" s="108"/>
    </row>
    <row r="276" spans="1:20" ht="60" customHeight="1" thickBot="1" x14ac:dyDescent="0.3">
      <c r="A276" s="106"/>
      <c r="B276" s="96"/>
      <c r="C276" s="3"/>
      <c r="D276" s="27" t="s">
        <v>54</v>
      </c>
      <c r="E276" s="82"/>
      <c r="F276" s="69"/>
      <c r="G276" s="70"/>
      <c r="H276" s="70"/>
      <c r="I276" s="70"/>
      <c r="J276" s="70"/>
      <c r="K276" s="70"/>
      <c r="L276" s="70"/>
      <c r="M276" s="70"/>
      <c r="N276" s="70"/>
      <c r="O276" s="70"/>
      <c r="P276" s="70"/>
      <c r="Q276" s="70"/>
      <c r="R276" s="71"/>
      <c r="S276" s="99"/>
      <c r="T276" s="109"/>
    </row>
    <row r="277" spans="1:20" ht="60" customHeight="1" x14ac:dyDescent="0.25">
      <c r="A277" s="92">
        <v>42</v>
      </c>
      <c r="B277" s="190" t="s">
        <v>55</v>
      </c>
      <c r="C277" s="4"/>
      <c r="D277" s="86">
        <v>191.8</v>
      </c>
      <c r="E277" s="87"/>
      <c r="F277" s="72" t="s">
        <v>20</v>
      </c>
      <c r="G277" s="73"/>
      <c r="H277" s="73"/>
      <c r="I277" s="74"/>
      <c r="J277" s="30"/>
      <c r="K277" s="30"/>
      <c r="L277" s="30"/>
      <c r="M277" s="30"/>
      <c r="N277" s="30"/>
      <c r="O277" s="30"/>
      <c r="P277" s="30"/>
      <c r="Q277" s="30"/>
      <c r="R277" s="30"/>
      <c r="S277" s="114">
        <f>SUM(F277:R282)</f>
        <v>0</v>
      </c>
      <c r="T277" s="107">
        <f>IF(SUM(F277:R282)&gt;0,S277*D277,0)</f>
        <v>0</v>
      </c>
    </row>
    <row r="278" spans="1:20" ht="60" customHeight="1" x14ac:dyDescent="0.25">
      <c r="A278" s="92"/>
      <c r="B278" s="191"/>
      <c r="C278" s="1"/>
      <c r="D278" s="88"/>
      <c r="E278" s="89"/>
      <c r="F278" s="66"/>
      <c r="G278" s="67"/>
      <c r="H278" s="67"/>
      <c r="I278" s="75"/>
      <c r="J278" s="31"/>
      <c r="K278" s="31"/>
      <c r="L278" s="31"/>
      <c r="M278" s="31"/>
      <c r="N278" s="31"/>
      <c r="O278" s="31"/>
      <c r="P278" s="31"/>
      <c r="Q278" s="31"/>
      <c r="R278" s="31"/>
      <c r="S278" s="98"/>
      <c r="T278" s="108"/>
    </row>
    <row r="279" spans="1:20" ht="60" customHeight="1" x14ac:dyDescent="0.25">
      <c r="A279" s="92"/>
      <c r="B279" s="191"/>
      <c r="C279" s="1"/>
      <c r="D279" s="88"/>
      <c r="E279" s="89"/>
      <c r="F279" s="66"/>
      <c r="G279" s="67"/>
      <c r="H279" s="67"/>
      <c r="I279" s="75"/>
      <c r="J279" s="31"/>
      <c r="K279" s="31"/>
      <c r="L279" s="31"/>
      <c r="M279" s="31"/>
      <c r="N279" s="31"/>
      <c r="O279" s="31"/>
      <c r="P279" s="31"/>
      <c r="Q279" s="31"/>
      <c r="R279" s="31"/>
      <c r="S279" s="98"/>
      <c r="T279" s="108"/>
    </row>
    <row r="280" spans="1:20" ht="60" customHeight="1" x14ac:dyDescent="0.25">
      <c r="A280" s="92"/>
      <c r="B280" s="191"/>
      <c r="C280" s="1"/>
      <c r="D280" s="88"/>
      <c r="E280" s="89"/>
      <c r="F280" s="66"/>
      <c r="G280" s="67"/>
      <c r="H280" s="67"/>
      <c r="I280" s="75"/>
      <c r="J280" s="33"/>
      <c r="K280" s="33"/>
      <c r="L280" s="33"/>
      <c r="M280" s="33"/>
      <c r="N280" s="33"/>
      <c r="O280" s="33"/>
      <c r="P280" s="33"/>
      <c r="Q280" s="33"/>
      <c r="R280" s="33"/>
      <c r="S280" s="98"/>
      <c r="T280" s="108"/>
    </row>
    <row r="281" spans="1:20" ht="60" customHeight="1" x14ac:dyDescent="0.25">
      <c r="A281" s="92"/>
      <c r="B281" s="191"/>
      <c r="C281" s="2"/>
      <c r="D281" s="88"/>
      <c r="E281" s="89"/>
      <c r="F281" s="66" t="s">
        <v>20</v>
      </c>
      <c r="G281" s="67"/>
      <c r="H281" s="67"/>
      <c r="I281" s="67"/>
      <c r="J281" s="67"/>
      <c r="K281" s="67"/>
      <c r="L281" s="67"/>
      <c r="M281" s="67"/>
      <c r="N281" s="67"/>
      <c r="O281" s="67"/>
      <c r="P281" s="67"/>
      <c r="Q281" s="67"/>
      <c r="R281" s="68"/>
      <c r="S281" s="98"/>
      <c r="T281" s="108"/>
    </row>
    <row r="282" spans="1:20" ht="60" customHeight="1" thickBot="1" x14ac:dyDescent="0.3">
      <c r="A282" s="93"/>
      <c r="B282" s="192"/>
      <c r="C282" s="3"/>
      <c r="D282" s="90"/>
      <c r="E282" s="91"/>
      <c r="F282" s="69"/>
      <c r="G282" s="70"/>
      <c r="H282" s="70"/>
      <c r="I282" s="70"/>
      <c r="J282" s="70"/>
      <c r="K282" s="70"/>
      <c r="L282" s="70"/>
      <c r="M282" s="70"/>
      <c r="N282" s="70"/>
      <c r="O282" s="70"/>
      <c r="P282" s="70"/>
      <c r="Q282" s="70"/>
      <c r="R282" s="71"/>
      <c r="S282" s="99"/>
      <c r="T282" s="109"/>
    </row>
    <row r="283" spans="1:20" ht="60" customHeight="1" x14ac:dyDescent="0.25">
      <c r="A283" s="104">
        <v>43</v>
      </c>
      <c r="B283" s="187" t="s">
        <v>55</v>
      </c>
      <c r="C283" s="4"/>
      <c r="D283" s="86">
        <v>227.8</v>
      </c>
      <c r="E283" s="87"/>
      <c r="F283" s="72" t="s">
        <v>20</v>
      </c>
      <c r="G283" s="73"/>
      <c r="H283" s="73"/>
      <c r="I283" s="73"/>
      <c r="J283" s="53"/>
      <c r="K283" s="30"/>
      <c r="L283" s="30"/>
      <c r="M283" s="30"/>
      <c r="N283" s="30"/>
      <c r="O283" s="30"/>
      <c r="P283" s="73" t="s">
        <v>20</v>
      </c>
      <c r="Q283" s="73"/>
      <c r="R283" s="77"/>
      <c r="S283" s="97">
        <f>SUM(F283:R288)</f>
        <v>0</v>
      </c>
      <c r="T283" s="107">
        <f>IF(SUM(F283:R288)&gt;0,S283*D283,0)</f>
        <v>0</v>
      </c>
    </row>
    <row r="284" spans="1:20" ht="60" customHeight="1" x14ac:dyDescent="0.25">
      <c r="A284" s="105"/>
      <c r="B284" s="188"/>
      <c r="C284" s="1"/>
      <c r="D284" s="88"/>
      <c r="E284" s="89"/>
      <c r="F284" s="66"/>
      <c r="G284" s="67"/>
      <c r="H284" s="67"/>
      <c r="I284" s="67"/>
      <c r="J284" s="54"/>
      <c r="K284" s="54"/>
      <c r="L284" s="54"/>
      <c r="M284" s="54"/>
      <c r="N284" s="54"/>
      <c r="O284" s="54"/>
      <c r="P284" s="67"/>
      <c r="Q284" s="67"/>
      <c r="R284" s="68"/>
      <c r="S284" s="98"/>
      <c r="T284" s="108"/>
    </row>
    <row r="285" spans="1:20" ht="60" customHeight="1" x14ac:dyDescent="0.25">
      <c r="A285" s="105"/>
      <c r="B285" s="188"/>
      <c r="C285" s="1"/>
      <c r="D285" s="88"/>
      <c r="E285" s="89"/>
      <c r="F285" s="66"/>
      <c r="G285" s="67"/>
      <c r="H285" s="67"/>
      <c r="I285" s="67"/>
      <c r="J285" s="59"/>
      <c r="K285" s="59"/>
      <c r="L285" s="59"/>
      <c r="M285" s="59"/>
      <c r="N285" s="59"/>
      <c r="O285" s="59"/>
      <c r="P285" s="67"/>
      <c r="Q285" s="67"/>
      <c r="R285" s="68"/>
      <c r="S285" s="98"/>
      <c r="T285" s="108"/>
    </row>
    <row r="286" spans="1:20" ht="60" customHeight="1" x14ac:dyDescent="0.25">
      <c r="A286" s="105"/>
      <c r="B286" s="188"/>
      <c r="C286" s="1"/>
      <c r="D286" s="88"/>
      <c r="E286" s="89"/>
      <c r="F286" s="66" t="s">
        <v>20</v>
      </c>
      <c r="G286" s="67"/>
      <c r="H286" s="67"/>
      <c r="I286" s="67"/>
      <c r="J286" s="67"/>
      <c r="K286" s="67"/>
      <c r="L286" s="67"/>
      <c r="M286" s="67"/>
      <c r="N286" s="67"/>
      <c r="O286" s="67"/>
      <c r="P286" s="67"/>
      <c r="Q286" s="67"/>
      <c r="R286" s="68"/>
      <c r="S286" s="98"/>
      <c r="T286" s="108"/>
    </row>
    <row r="287" spans="1:20" ht="60" customHeight="1" x14ac:dyDescent="0.25">
      <c r="A287" s="105"/>
      <c r="B287" s="188"/>
      <c r="C287" s="2"/>
      <c r="D287" s="88"/>
      <c r="E287" s="89"/>
      <c r="F287" s="66"/>
      <c r="G287" s="67"/>
      <c r="H287" s="67"/>
      <c r="I287" s="67"/>
      <c r="J287" s="67"/>
      <c r="K287" s="67"/>
      <c r="L287" s="67"/>
      <c r="M287" s="67"/>
      <c r="N287" s="67"/>
      <c r="O287" s="67"/>
      <c r="P287" s="67"/>
      <c r="Q287" s="67"/>
      <c r="R287" s="68"/>
      <c r="S287" s="98"/>
      <c r="T287" s="108"/>
    </row>
    <row r="288" spans="1:20" ht="60" customHeight="1" thickBot="1" x14ac:dyDescent="0.3">
      <c r="A288" s="106"/>
      <c r="B288" s="189"/>
      <c r="C288" s="3"/>
      <c r="D288" s="90"/>
      <c r="E288" s="91"/>
      <c r="F288" s="66"/>
      <c r="G288" s="67"/>
      <c r="H288" s="67"/>
      <c r="I288" s="67"/>
      <c r="J288" s="67"/>
      <c r="K288" s="67"/>
      <c r="L288" s="67"/>
      <c r="M288" s="67"/>
      <c r="N288" s="67"/>
      <c r="O288" s="67"/>
      <c r="P288" s="67"/>
      <c r="Q288" s="67"/>
      <c r="R288" s="68"/>
      <c r="S288" s="99"/>
      <c r="T288" s="109"/>
    </row>
    <row r="289" spans="1:20" ht="60" customHeight="1" x14ac:dyDescent="0.25">
      <c r="A289" s="92">
        <v>44</v>
      </c>
      <c r="B289" s="184"/>
      <c r="C289" s="4"/>
      <c r="D289" s="24">
        <v>106</v>
      </c>
      <c r="E289" s="80">
        <f>IF(S289&lt;=9,D289,IF(AND(S289&gt;9,S289&lt;=99),D291,IF(AND(S289&gt;=100),D293,)))</f>
        <v>106</v>
      </c>
      <c r="F289" s="72" t="s">
        <v>20</v>
      </c>
      <c r="G289" s="73"/>
      <c r="H289" s="73"/>
      <c r="I289" s="73"/>
      <c r="J289" s="53"/>
      <c r="K289" s="53"/>
      <c r="L289" s="53"/>
      <c r="M289" s="53"/>
      <c r="N289" s="53"/>
      <c r="O289" s="53"/>
      <c r="P289" s="73" t="s">
        <v>20</v>
      </c>
      <c r="Q289" s="73"/>
      <c r="R289" s="77"/>
      <c r="S289" s="97">
        <f>SUM(F289:R294)</f>
        <v>0</v>
      </c>
      <c r="T289" s="107">
        <f>IF(SUM(F289:R294)&gt;0,S289*E289,0)</f>
        <v>0</v>
      </c>
    </row>
    <row r="290" spans="1:20" ht="60" customHeight="1" x14ac:dyDescent="0.25">
      <c r="A290" s="92"/>
      <c r="B290" s="185"/>
      <c r="C290" s="1"/>
      <c r="D290" s="26" t="s">
        <v>23</v>
      </c>
      <c r="E290" s="81"/>
      <c r="F290" s="66"/>
      <c r="G290" s="67"/>
      <c r="H290" s="67"/>
      <c r="I290" s="67"/>
      <c r="J290" s="54"/>
      <c r="K290" s="54"/>
      <c r="L290" s="54"/>
      <c r="M290" s="54"/>
      <c r="N290" s="54"/>
      <c r="O290" s="54"/>
      <c r="P290" s="67"/>
      <c r="Q290" s="67"/>
      <c r="R290" s="68"/>
      <c r="S290" s="98"/>
      <c r="T290" s="108"/>
    </row>
    <row r="291" spans="1:20" ht="60" customHeight="1" x14ac:dyDescent="0.25">
      <c r="A291" s="92"/>
      <c r="B291" s="185"/>
      <c r="C291" s="1"/>
      <c r="D291" s="25">
        <v>103.8</v>
      </c>
      <c r="E291" s="81"/>
      <c r="F291" s="66"/>
      <c r="G291" s="67"/>
      <c r="H291" s="67"/>
      <c r="I291" s="67"/>
      <c r="J291" s="59"/>
      <c r="K291" s="59"/>
      <c r="L291" s="59"/>
      <c r="M291" s="59"/>
      <c r="N291" s="59"/>
      <c r="O291" s="59"/>
      <c r="P291" s="67"/>
      <c r="Q291" s="67"/>
      <c r="R291" s="68"/>
      <c r="S291" s="98"/>
      <c r="T291" s="108"/>
    </row>
    <row r="292" spans="1:20" ht="60" customHeight="1" x14ac:dyDescent="0.25">
      <c r="A292" s="92"/>
      <c r="B292" s="185"/>
      <c r="C292" s="1"/>
      <c r="D292" s="26" t="s">
        <v>25</v>
      </c>
      <c r="E292" s="81"/>
      <c r="F292" s="66"/>
      <c r="G292" s="67"/>
      <c r="H292" s="67"/>
      <c r="I292" s="67"/>
      <c r="J292" s="59"/>
      <c r="K292" s="59"/>
      <c r="L292" s="59"/>
      <c r="M292" s="59"/>
      <c r="N292" s="59"/>
      <c r="O292" s="59"/>
      <c r="P292" s="67"/>
      <c r="Q292" s="67"/>
      <c r="R292" s="68"/>
      <c r="S292" s="98"/>
      <c r="T292" s="108"/>
    </row>
    <row r="293" spans="1:20" ht="60" customHeight="1" x14ac:dyDescent="0.25">
      <c r="A293" s="92"/>
      <c r="B293" s="185"/>
      <c r="C293" s="2"/>
      <c r="D293" s="25">
        <v>100.5</v>
      </c>
      <c r="E293" s="81"/>
      <c r="F293" s="66"/>
      <c r="G293" s="67"/>
      <c r="H293" s="67"/>
      <c r="I293" s="67"/>
      <c r="J293" s="59"/>
      <c r="K293" s="59"/>
      <c r="L293" s="59"/>
      <c r="M293" s="59"/>
      <c r="N293" s="59"/>
      <c r="O293" s="59"/>
      <c r="P293" s="67"/>
      <c r="Q293" s="67"/>
      <c r="R293" s="68"/>
      <c r="S293" s="98"/>
      <c r="T293" s="108"/>
    </row>
    <row r="294" spans="1:20" ht="60" customHeight="1" thickBot="1" x14ac:dyDescent="0.3">
      <c r="A294" s="93"/>
      <c r="B294" s="186"/>
      <c r="C294" s="3"/>
      <c r="D294" s="27" t="s">
        <v>26</v>
      </c>
      <c r="E294" s="82"/>
      <c r="F294" s="69" t="s">
        <v>20</v>
      </c>
      <c r="G294" s="70"/>
      <c r="H294" s="70"/>
      <c r="I294" s="70"/>
      <c r="J294" s="70"/>
      <c r="K294" s="70"/>
      <c r="L294" s="70"/>
      <c r="M294" s="70"/>
      <c r="N294" s="70"/>
      <c r="O294" s="70"/>
      <c r="P294" s="70"/>
      <c r="Q294" s="70"/>
      <c r="R294" s="71"/>
      <c r="S294" s="99"/>
      <c r="T294" s="109"/>
    </row>
    <row r="295" spans="1:20" ht="60" customHeight="1" x14ac:dyDescent="0.25">
      <c r="A295" s="104">
        <v>45</v>
      </c>
      <c r="B295" s="115"/>
      <c r="C295" s="7"/>
      <c r="D295" s="25">
        <v>59.5</v>
      </c>
      <c r="E295" s="80">
        <f>IF(S295&lt;=9,D295,IF(AND(S295&gt;=10),D299,))</f>
        <v>59.5</v>
      </c>
      <c r="F295" s="72"/>
      <c r="G295" s="53"/>
      <c r="H295" s="30"/>
      <c r="I295" s="30"/>
      <c r="J295" s="30"/>
      <c r="K295" s="30"/>
      <c r="L295" s="30"/>
      <c r="M295" s="30"/>
      <c r="N295" s="30"/>
      <c r="O295" s="30"/>
      <c r="P295" s="73"/>
      <c r="Q295" s="73"/>
      <c r="R295" s="77"/>
      <c r="S295" s="114">
        <f>SUM(F295:R300)</f>
        <v>0</v>
      </c>
      <c r="T295" s="107">
        <f>IF(SUM(F295:R300)&gt;0,S295*E295,0)</f>
        <v>0</v>
      </c>
    </row>
    <row r="296" spans="1:20" ht="60" customHeight="1" x14ac:dyDescent="0.25">
      <c r="A296" s="105"/>
      <c r="B296" s="116"/>
      <c r="C296" s="8"/>
      <c r="D296" s="26" t="s">
        <v>23</v>
      </c>
      <c r="E296" s="81"/>
      <c r="F296" s="66"/>
      <c r="G296" s="168" t="s">
        <v>20</v>
      </c>
      <c r="H296" s="168"/>
      <c r="I296" s="168"/>
      <c r="J296" s="168"/>
      <c r="K296" s="168"/>
      <c r="L296" s="168"/>
      <c r="M296" s="168"/>
      <c r="N296" s="168"/>
      <c r="O296" s="168"/>
      <c r="P296" s="67"/>
      <c r="Q296" s="67"/>
      <c r="R296" s="68"/>
      <c r="S296" s="98"/>
      <c r="T296" s="108"/>
    </row>
    <row r="297" spans="1:20" ht="60" customHeight="1" x14ac:dyDescent="0.25">
      <c r="A297" s="105"/>
      <c r="B297" s="116"/>
      <c r="C297" s="8"/>
      <c r="D297" s="25">
        <v>57.3</v>
      </c>
      <c r="E297" s="81"/>
      <c r="F297" s="66"/>
      <c r="G297" s="67"/>
      <c r="H297" s="67"/>
      <c r="I297" s="67"/>
      <c r="J297" s="67"/>
      <c r="K297" s="67"/>
      <c r="L297" s="67"/>
      <c r="M297" s="67"/>
      <c r="N297" s="67"/>
      <c r="O297" s="67"/>
      <c r="P297" s="67"/>
      <c r="Q297" s="67"/>
      <c r="R297" s="68"/>
      <c r="S297" s="98"/>
      <c r="T297" s="108"/>
    </row>
    <row r="298" spans="1:20" ht="60" customHeight="1" x14ac:dyDescent="0.25">
      <c r="A298" s="105"/>
      <c r="B298" s="116"/>
      <c r="C298" s="2"/>
      <c r="D298" s="27" t="s">
        <v>45</v>
      </c>
      <c r="E298" s="81"/>
      <c r="F298" s="66"/>
      <c r="G298" s="67"/>
      <c r="H298" s="67"/>
      <c r="I298" s="67"/>
      <c r="J298" s="67"/>
      <c r="K298" s="67"/>
      <c r="L298" s="67"/>
      <c r="M298" s="67"/>
      <c r="N298" s="67"/>
      <c r="O298" s="67"/>
      <c r="P298" s="67"/>
      <c r="Q298" s="67"/>
      <c r="R298" s="68"/>
      <c r="S298" s="98"/>
      <c r="T298" s="108"/>
    </row>
    <row r="299" spans="1:20" ht="60" customHeight="1" x14ac:dyDescent="0.25">
      <c r="A299" s="105"/>
      <c r="B299" s="116"/>
      <c r="C299" s="2"/>
      <c r="D299" s="25"/>
      <c r="E299" s="81"/>
      <c r="F299" s="66"/>
      <c r="G299" s="67"/>
      <c r="H299" s="67"/>
      <c r="I299" s="67"/>
      <c r="J299" s="67"/>
      <c r="K299" s="67"/>
      <c r="L299" s="67"/>
      <c r="M299" s="67"/>
      <c r="N299" s="67"/>
      <c r="O299" s="67"/>
      <c r="P299" s="67"/>
      <c r="Q299" s="67"/>
      <c r="R299" s="68"/>
      <c r="S299" s="98"/>
      <c r="T299" s="108"/>
    </row>
    <row r="300" spans="1:20" ht="60" customHeight="1" thickBot="1" x14ac:dyDescent="0.3">
      <c r="A300" s="106"/>
      <c r="B300" s="117"/>
      <c r="C300" s="3"/>
      <c r="D300" s="28"/>
      <c r="E300" s="82"/>
      <c r="F300" s="69"/>
      <c r="G300" s="70"/>
      <c r="H300" s="70"/>
      <c r="I300" s="70"/>
      <c r="J300" s="70"/>
      <c r="K300" s="70"/>
      <c r="L300" s="70"/>
      <c r="M300" s="70"/>
      <c r="N300" s="70"/>
      <c r="O300" s="70"/>
      <c r="P300" s="70"/>
      <c r="Q300" s="70"/>
      <c r="R300" s="71"/>
      <c r="S300" s="99"/>
      <c r="T300" s="109"/>
    </row>
    <row r="301" spans="1:20" ht="60" customHeight="1" x14ac:dyDescent="0.25">
      <c r="A301" s="92">
        <v>46</v>
      </c>
      <c r="B301" s="94"/>
      <c r="C301" s="1"/>
      <c r="D301" s="24"/>
      <c r="E301" s="80">
        <f t="shared" ref="E301" si="1">IF(S301&lt;=5,D301,IF(AND(S301&gt;5,S301&lt;=29),D303,IF(AND(S301&gt;=30),D305,)))</f>
        <v>0</v>
      </c>
      <c r="F301" s="30"/>
      <c r="G301" s="30"/>
      <c r="H301" s="30"/>
      <c r="I301" s="30"/>
      <c r="J301" s="30"/>
      <c r="K301" s="30"/>
      <c r="L301" s="30"/>
      <c r="M301" s="30"/>
      <c r="N301" s="30"/>
      <c r="O301" s="30"/>
      <c r="P301" s="30"/>
      <c r="Q301" s="30"/>
      <c r="R301" s="30"/>
      <c r="S301" s="97">
        <f>SUM(F301:R306)</f>
        <v>0</v>
      </c>
      <c r="T301" s="107">
        <f>IF(SUM(F301:R306)&gt;0,S301*E301,0)</f>
        <v>0</v>
      </c>
    </row>
    <row r="302" spans="1:20" ht="60" customHeight="1" x14ac:dyDescent="0.25">
      <c r="A302" s="92"/>
      <c r="B302" s="95"/>
      <c r="C302" s="1"/>
      <c r="D302" s="26"/>
      <c r="E302" s="81"/>
      <c r="F302" s="31"/>
      <c r="G302" s="31"/>
      <c r="H302" s="31"/>
      <c r="I302" s="31"/>
      <c r="J302" s="31"/>
      <c r="K302" s="31"/>
      <c r="L302" s="31"/>
      <c r="M302" s="31"/>
      <c r="N302" s="31"/>
      <c r="O302" s="31"/>
      <c r="P302" s="31"/>
      <c r="Q302" s="31"/>
      <c r="R302" s="31"/>
      <c r="S302" s="98"/>
      <c r="T302" s="108"/>
    </row>
    <row r="303" spans="1:20" ht="60" customHeight="1" x14ac:dyDescent="0.25">
      <c r="A303" s="92"/>
      <c r="B303" s="95"/>
      <c r="C303" s="1"/>
      <c r="D303" s="25"/>
      <c r="E303" s="81"/>
      <c r="F303" s="31"/>
      <c r="G303" s="31"/>
      <c r="H303" s="31"/>
      <c r="I303" s="31"/>
      <c r="J303" s="31"/>
      <c r="K303" s="31"/>
      <c r="L303" s="31"/>
      <c r="M303" s="31"/>
      <c r="N303" s="31"/>
      <c r="O303" s="31"/>
      <c r="P303" s="31"/>
      <c r="Q303" s="31"/>
      <c r="R303" s="31"/>
      <c r="S303" s="98"/>
      <c r="T303" s="108"/>
    </row>
    <row r="304" spans="1:20" ht="60" customHeight="1" x14ac:dyDescent="0.25">
      <c r="A304" s="92"/>
      <c r="B304" s="95"/>
      <c r="C304" s="1"/>
      <c r="D304" s="27"/>
      <c r="E304" s="81"/>
      <c r="F304" s="33"/>
      <c r="G304" s="33"/>
      <c r="H304" s="33"/>
      <c r="I304" s="33"/>
      <c r="J304" s="33"/>
      <c r="K304" s="33"/>
      <c r="L304" s="33"/>
      <c r="M304" s="33"/>
      <c r="N304" s="33"/>
      <c r="O304" s="33"/>
      <c r="P304" s="33"/>
      <c r="Q304" s="33"/>
      <c r="R304" s="33"/>
      <c r="S304" s="98"/>
      <c r="T304" s="108"/>
    </row>
    <row r="305" spans="1:20" ht="60" customHeight="1" x14ac:dyDescent="0.25">
      <c r="A305" s="92"/>
      <c r="B305" s="95"/>
      <c r="C305" s="2"/>
      <c r="D305" s="25"/>
      <c r="E305" s="81"/>
      <c r="F305" s="33"/>
      <c r="G305" s="33"/>
      <c r="H305" s="33"/>
      <c r="I305" s="33"/>
      <c r="J305" s="33"/>
      <c r="K305" s="33"/>
      <c r="L305" s="33"/>
      <c r="M305" s="33"/>
      <c r="N305" s="33"/>
      <c r="O305" s="33"/>
      <c r="P305" s="33"/>
      <c r="Q305" s="33"/>
      <c r="R305" s="33"/>
      <c r="S305" s="98"/>
      <c r="T305" s="108"/>
    </row>
    <row r="306" spans="1:20" ht="60" customHeight="1" thickBot="1" x14ac:dyDescent="0.3">
      <c r="A306" s="93"/>
      <c r="B306" s="96"/>
      <c r="C306" s="3"/>
      <c r="D306" s="28"/>
      <c r="E306" s="82"/>
      <c r="F306" s="34"/>
      <c r="G306" s="34"/>
      <c r="H306" s="34"/>
      <c r="I306" s="34"/>
      <c r="J306" s="34"/>
      <c r="K306" s="34"/>
      <c r="L306" s="34"/>
      <c r="M306" s="34"/>
      <c r="N306" s="34"/>
      <c r="O306" s="34"/>
      <c r="P306" s="34"/>
      <c r="Q306" s="34"/>
      <c r="R306" s="34"/>
      <c r="S306" s="99"/>
      <c r="T306" s="109"/>
    </row>
    <row r="307" spans="1:20" ht="60" customHeight="1" x14ac:dyDescent="0.25">
      <c r="A307" s="104">
        <v>47</v>
      </c>
      <c r="B307" s="94"/>
      <c r="C307" s="4"/>
      <c r="D307" s="24"/>
      <c r="E307" s="80">
        <f t="shared" ref="E307" si="2">IF(S307&lt;=5,D307,IF(AND(S307&gt;5,S307&lt;=29),D309,IF(AND(S307&gt;=30),D311,)))</f>
        <v>0</v>
      </c>
      <c r="F307" s="30"/>
      <c r="G307" s="30"/>
      <c r="H307" s="30"/>
      <c r="I307" s="30"/>
      <c r="J307" s="30"/>
      <c r="K307" s="30"/>
      <c r="L307" s="30"/>
      <c r="M307" s="30"/>
      <c r="N307" s="30"/>
      <c r="O307" s="30"/>
      <c r="P307" s="30"/>
      <c r="Q307" s="30"/>
      <c r="R307" s="30"/>
      <c r="S307" s="97">
        <f>SUM(F307:R312)</f>
        <v>0</v>
      </c>
      <c r="T307" s="107">
        <f t="shared" ref="T307" si="3">IF(SUM(F307:R312)&gt;0,S307*E307,0)</f>
        <v>0</v>
      </c>
    </row>
    <row r="308" spans="1:20" ht="60" customHeight="1" x14ac:dyDescent="0.25">
      <c r="A308" s="105"/>
      <c r="B308" s="95"/>
      <c r="C308" s="1"/>
      <c r="D308" s="26"/>
      <c r="E308" s="81"/>
      <c r="F308" s="31"/>
      <c r="G308" s="31"/>
      <c r="H308" s="31"/>
      <c r="I308" s="31"/>
      <c r="J308" s="31"/>
      <c r="K308" s="31"/>
      <c r="L308" s="31"/>
      <c r="M308" s="31"/>
      <c r="N308" s="31"/>
      <c r="O308" s="31"/>
      <c r="P308" s="31"/>
      <c r="Q308" s="31"/>
      <c r="R308" s="31"/>
      <c r="S308" s="98"/>
      <c r="T308" s="108"/>
    </row>
    <row r="309" spans="1:20" ht="60" customHeight="1" x14ac:dyDescent="0.25">
      <c r="A309" s="105"/>
      <c r="B309" s="95"/>
      <c r="C309" s="1"/>
      <c r="D309" s="25"/>
      <c r="E309" s="81"/>
      <c r="F309" s="31"/>
      <c r="G309" s="31"/>
      <c r="H309" s="31"/>
      <c r="I309" s="31"/>
      <c r="J309" s="31"/>
      <c r="K309" s="31"/>
      <c r="L309" s="31"/>
      <c r="M309" s="31"/>
      <c r="N309" s="31"/>
      <c r="O309" s="31"/>
      <c r="P309" s="31"/>
      <c r="Q309" s="31"/>
      <c r="R309" s="31"/>
      <c r="S309" s="98"/>
      <c r="T309" s="108"/>
    </row>
    <row r="310" spans="1:20" ht="60" customHeight="1" x14ac:dyDescent="0.25">
      <c r="A310" s="105"/>
      <c r="B310" s="95"/>
      <c r="C310" s="1"/>
      <c r="D310" s="27"/>
      <c r="E310" s="81"/>
      <c r="F310" s="33"/>
      <c r="G310" s="33"/>
      <c r="H310" s="33"/>
      <c r="I310" s="33"/>
      <c r="J310" s="33"/>
      <c r="K310" s="33"/>
      <c r="L310" s="33"/>
      <c r="M310" s="33"/>
      <c r="N310" s="33"/>
      <c r="O310" s="33"/>
      <c r="P310" s="33"/>
      <c r="Q310" s="33"/>
      <c r="R310" s="33"/>
      <c r="S310" s="98"/>
      <c r="T310" s="108"/>
    </row>
    <row r="311" spans="1:20" ht="60" customHeight="1" x14ac:dyDescent="0.25">
      <c r="A311" s="105"/>
      <c r="B311" s="95"/>
      <c r="C311" s="2"/>
      <c r="D311" s="25"/>
      <c r="E311" s="81"/>
      <c r="F311" s="33"/>
      <c r="G311" s="33"/>
      <c r="H311" s="33"/>
      <c r="I311" s="33"/>
      <c r="J311" s="33"/>
      <c r="K311" s="33"/>
      <c r="L311" s="33"/>
      <c r="M311" s="33"/>
      <c r="N311" s="33"/>
      <c r="O311" s="33"/>
      <c r="P311" s="33"/>
      <c r="Q311" s="33"/>
      <c r="R311" s="33"/>
      <c r="S311" s="98"/>
      <c r="T311" s="108"/>
    </row>
    <row r="312" spans="1:20" ht="60" customHeight="1" thickBot="1" x14ac:dyDescent="0.3">
      <c r="A312" s="106"/>
      <c r="B312" s="96"/>
      <c r="C312" s="3"/>
      <c r="D312" s="28"/>
      <c r="E312" s="82"/>
      <c r="F312" s="34"/>
      <c r="G312" s="34"/>
      <c r="H312" s="34"/>
      <c r="I312" s="34"/>
      <c r="J312" s="34"/>
      <c r="K312" s="34"/>
      <c r="L312" s="34"/>
      <c r="M312" s="34"/>
      <c r="N312" s="34"/>
      <c r="O312" s="34"/>
      <c r="P312" s="34"/>
      <c r="Q312" s="34"/>
      <c r="R312" s="34"/>
      <c r="S312" s="99"/>
      <c r="T312" s="109"/>
    </row>
    <row r="313" spans="1:20" ht="60" customHeight="1" x14ac:dyDescent="0.25">
      <c r="A313" s="92">
        <v>48</v>
      </c>
      <c r="B313" s="94"/>
      <c r="C313" s="4"/>
      <c r="D313" s="24"/>
      <c r="E313" s="80">
        <f t="shared" ref="E313" si="4">IF(S313&lt;=5,D313,IF(AND(S313&gt;5,S313&lt;=29),D315,IF(AND(S313&gt;=30),D317,)))</f>
        <v>0</v>
      </c>
      <c r="F313" s="30"/>
      <c r="G313" s="30"/>
      <c r="H313" s="30"/>
      <c r="I313" s="30"/>
      <c r="J313" s="30"/>
      <c r="K313" s="30"/>
      <c r="L313" s="30"/>
      <c r="M313" s="30"/>
      <c r="N313" s="30"/>
      <c r="O313" s="30"/>
      <c r="P313" s="30"/>
      <c r="Q313" s="30"/>
      <c r="R313" s="30"/>
      <c r="S313" s="97">
        <f>SUM(F313:R318)</f>
        <v>0</v>
      </c>
      <c r="T313" s="107">
        <f t="shared" ref="T313" si="5">IF(SUM(F313:R318)&gt;0,S313*E313,0)</f>
        <v>0</v>
      </c>
    </row>
    <row r="314" spans="1:20" ht="60" customHeight="1" x14ac:dyDescent="0.25">
      <c r="A314" s="92"/>
      <c r="B314" s="95"/>
      <c r="C314" s="1"/>
      <c r="D314" s="26"/>
      <c r="E314" s="81"/>
      <c r="F314" s="31"/>
      <c r="G314" s="31"/>
      <c r="H314" s="31"/>
      <c r="I314" s="31"/>
      <c r="J314" s="31"/>
      <c r="K314" s="31"/>
      <c r="L314" s="31"/>
      <c r="M314" s="31"/>
      <c r="N314" s="31"/>
      <c r="O314" s="31"/>
      <c r="P314" s="31"/>
      <c r="Q314" s="31"/>
      <c r="R314" s="31"/>
      <c r="S314" s="98"/>
      <c r="T314" s="108"/>
    </row>
    <row r="315" spans="1:20" ht="60" customHeight="1" x14ac:dyDescent="0.25">
      <c r="A315" s="92"/>
      <c r="B315" s="95"/>
      <c r="C315" s="1"/>
      <c r="D315" s="25"/>
      <c r="E315" s="81"/>
      <c r="F315" s="31"/>
      <c r="G315" s="31"/>
      <c r="H315" s="31"/>
      <c r="I315" s="31"/>
      <c r="J315" s="31"/>
      <c r="K315" s="31"/>
      <c r="L315" s="31"/>
      <c r="M315" s="31"/>
      <c r="N315" s="31"/>
      <c r="O315" s="31"/>
      <c r="P315" s="31"/>
      <c r="Q315" s="31"/>
      <c r="R315" s="31"/>
      <c r="S315" s="98"/>
      <c r="T315" s="108"/>
    </row>
    <row r="316" spans="1:20" ht="60" customHeight="1" x14ac:dyDescent="0.25">
      <c r="A316" s="92"/>
      <c r="B316" s="95"/>
      <c r="C316" s="1"/>
      <c r="D316" s="27"/>
      <c r="E316" s="81"/>
      <c r="F316" s="33"/>
      <c r="G316" s="33"/>
      <c r="H316" s="33"/>
      <c r="I316" s="33"/>
      <c r="J316" s="33"/>
      <c r="K316" s="33"/>
      <c r="L316" s="33"/>
      <c r="M316" s="33"/>
      <c r="N316" s="33"/>
      <c r="O316" s="33"/>
      <c r="P316" s="33"/>
      <c r="Q316" s="33"/>
      <c r="R316" s="33"/>
      <c r="S316" s="98"/>
      <c r="T316" s="108"/>
    </row>
    <row r="317" spans="1:20" ht="60" customHeight="1" x14ac:dyDescent="0.25">
      <c r="A317" s="92"/>
      <c r="B317" s="95"/>
      <c r="C317" s="2"/>
      <c r="D317" s="25"/>
      <c r="E317" s="81"/>
      <c r="F317" s="33"/>
      <c r="G317" s="33"/>
      <c r="H317" s="33"/>
      <c r="I317" s="33"/>
      <c r="J317" s="33"/>
      <c r="K317" s="33"/>
      <c r="L317" s="33"/>
      <c r="M317" s="33"/>
      <c r="N317" s="33"/>
      <c r="O317" s="33"/>
      <c r="P317" s="33"/>
      <c r="Q317" s="33"/>
      <c r="R317" s="33"/>
      <c r="S317" s="98"/>
      <c r="T317" s="108"/>
    </row>
    <row r="318" spans="1:20" ht="60" customHeight="1" thickBot="1" x14ac:dyDescent="0.3">
      <c r="A318" s="93"/>
      <c r="B318" s="96"/>
      <c r="C318" s="3"/>
      <c r="D318" s="28"/>
      <c r="E318" s="82"/>
      <c r="F318" s="34"/>
      <c r="G318" s="34"/>
      <c r="H318" s="34"/>
      <c r="I318" s="34"/>
      <c r="J318" s="34"/>
      <c r="K318" s="34"/>
      <c r="L318" s="34"/>
      <c r="M318" s="34"/>
      <c r="N318" s="34"/>
      <c r="O318" s="34"/>
      <c r="P318" s="34"/>
      <c r="Q318" s="34"/>
      <c r="R318" s="34"/>
      <c r="S318" s="99"/>
      <c r="T318" s="109"/>
    </row>
    <row r="319" spans="1:20" ht="60" customHeight="1" x14ac:dyDescent="0.25">
      <c r="A319" s="104">
        <v>49</v>
      </c>
      <c r="B319" s="94"/>
      <c r="C319" s="4"/>
      <c r="D319" s="24"/>
      <c r="E319" s="80">
        <f t="shared" ref="E319" si="6">IF(S319&lt;=5,D319,IF(AND(S319&gt;5,S319&lt;=29),D321,IF(AND(S319&gt;=30),D323,)))</f>
        <v>0</v>
      </c>
      <c r="F319" s="30"/>
      <c r="G319" s="30"/>
      <c r="H319" s="30"/>
      <c r="I319" s="30"/>
      <c r="J319" s="30"/>
      <c r="K319" s="30"/>
      <c r="L319" s="30"/>
      <c r="M319" s="30"/>
      <c r="N319" s="30"/>
      <c r="O319" s="30"/>
      <c r="P319" s="30"/>
      <c r="Q319" s="30"/>
      <c r="R319" s="30"/>
      <c r="S319" s="97">
        <f>SUM(F319:R324)</f>
        <v>0</v>
      </c>
      <c r="T319" s="107">
        <f t="shared" ref="T319" si="7">IF(SUM(F319:R324)&gt;0,S319*E319,0)</f>
        <v>0</v>
      </c>
    </row>
    <row r="320" spans="1:20" ht="60" customHeight="1" x14ac:dyDescent="0.25">
      <c r="A320" s="105"/>
      <c r="B320" s="95"/>
      <c r="C320" s="1"/>
      <c r="D320" s="26"/>
      <c r="E320" s="81"/>
      <c r="F320" s="31"/>
      <c r="G320" s="31"/>
      <c r="H320" s="31"/>
      <c r="I320" s="31"/>
      <c r="J320" s="31"/>
      <c r="K320" s="31"/>
      <c r="L320" s="31"/>
      <c r="M320" s="31"/>
      <c r="N320" s="31"/>
      <c r="O320" s="31"/>
      <c r="P320" s="31"/>
      <c r="Q320" s="31"/>
      <c r="R320" s="31"/>
      <c r="S320" s="98"/>
      <c r="T320" s="108"/>
    </row>
    <row r="321" spans="1:20" ht="60" customHeight="1" x14ac:dyDescent="0.25">
      <c r="A321" s="105"/>
      <c r="B321" s="95"/>
      <c r="C321" s="1"/>
      <c r="D321" s="25"/>
      <c r="E321" s="81"/>
      <c r="F321" s="31"/>
      <c r="G321" s="31"/>
      <c r="H321" s="31"/>
      <c r="I321" s="31"/>
      <c r="J321" s="31"/>
      <c r="K321" s="31"/>
      <c r="L321" s="31"/>
      <c r="M321" s="31"/>
      <c r="N321" s="31"/>
      <c r="O321" s="31"/>
      <c r="P321" s="31"/>
      <c r="Q321" s="31"/>
      <c r="R321" s="31"/>
      <c r="S321" s="98"/>
      <c r="T321" s="108"/>
    </row>
    <row r="322" spans="1:20" ht="60" customHeight="1" x14ac:dyDescent="0.25">
      <c r="A322" s="105"/>
      <c r="B322" s="95"/>
      <c r="C322" s="1"/>
      <c r="D322" s="27"/>
      <c r="E322" s="81"/>
      <c r="F322" s="33"/>
      <c r="G322" s="33"/>
      <c r="H322" s="33"/>
      <c r="I322" s="33"/>
      <c r="J322" s="33"/>
      <c r="K322" s="33"/>
      <c r="L322" s="33"/>
      <c r="M322" s="33"/>
      <c r="N322" s="33"/>
      <c r="O322" s="33"/>
      <c r="P322" s="33"/>
      <c r="Q322" s="33"/>
      <c r="R322" s="33"/>
      <c r="S322" s="98"/>
      <c r="T322" s="108"/>
    </row>
    <row r="323" spans="1:20" ht="60" customHeight="1" x14ac:dyDescent="0.25">
      <c r="A323" s="105"/>
      <c r="B323" s="95"/>
      <c r="C323" s="2"/>
      <c r="D323" s="25"/>
      <c r="E323" s="81"/>
      <c r="F323" s="33"/>
      <c r="G323" s="33"/>
      <c r="H323" s="33"/>
      <c r="I323" s="33"/>
      <c r="J323" s="33"/>
      <c r="K323" s="33"/>
      <c r="L323" s="33"/>
      <c r="M323" s="33"/>
      <c r="N323" s="33"/>
      <c r="O323" s="33"/>
      <c r="P323" s="33"/>
      <c r="Q323" s="33"/>
      <c r="R323" s="33"/>
      <c r="S323" s="98"/>
      <c r="T323" s="108"/>
    </row>
    <row r="324" spans="1:20" ht="60" customHeight="1" thickBot="1" x14ac:dyDescent="0.3">
      <c r="A324" s="106"/>
      <c r="B324" s="96"/>
      <c r="C324" s="3"/>
      <c r="D324" s="28"/>
      <c r="E324" s="82"/>
      <c r="F324" s="34"/>
      <c r="G324" s="34"/>
      <c r="H324" s="34"/>
      <c r="I324" s="34"/>
      <c r="J324" s="34"/>
      <c r="K324" s="34"/>
      <c r="L324" s="34"/>
      <c r="M324" s="34"/>
      <c r="N324" s="34"/>
      <c r="O324" s="34"/>
      <c r="P324" s="34"/>
      <c r="Q324" s="34"/>
      <c r="R324" s="34"/>
      <c r="S324" s="99"/>
      <c r="T324" s="109"/>
    </row>
    <row r="325" spans="1:20" ht="60" customHeight="1" x14ac:dyDescent="0.25">
      <c r="A325" s="92">
        <v>50</v>
      </c>
      <c r="B325" s="94"/>
      <c r="C325" s="4"/>
      <c r="D325" s="24"/>
      <c r="E325" s="80">
        <f t="shared" ref="E325" si="8">IF(S325&lt;=5,D325,IF(AND(S325&gt;5,S325&lt;=29),D327,IF(AND(S325&gt;=30),D329,)))</f>
        <v>0</v>
      </c>
      <c r="F325" s="30"/>
      <c r="G325" s="30"/>
      <c r="H325" s="30"/>
      <c r="I325" s="30"/>
      <c r="J325" s="30"/>
      <c r="K325" s="30"/>
      <c r="L325" s="30"/>
      <c r="M325" s="30"/>
      <c r="N325" s="30"/>
      <c r="O325" s="30"/>
      <c r="P325" s="30"/>
      <c r="Q325" s="30"/>
      <c r="R325" s="30"/>
      <c r="S325" s="97">
        <f>SUM(F325:R330)</f>
        <v>0</v>
      </c>
      <c r="T325" s="107">
        <f t="shared" ref="T325" si="9">IF(SUM(F325:R330)&gt;0,S325*E325,0)</f>
        <v>0</v>
      </c>
    </row>
    <row r="326" spans="1:20" ht="60" customHeight="1" x14ac:dyDescent="0.25">
      <c r="A326" s="92"/>
      <c r="B326" s="95"/>
      <c r="C326" s="1"/>
      <c r="D326" s="26"/>
      <c r="E326" s="81"/>
      <c r="F326" s="31"/>
      <c r="G326" s="31"/>
      <c r="H326" s="31"/>
      <c r="I326" s="31"/>
      <c r="J326" s="31"/>
      <c r="K326" s="31"/>
      <c r="L326" s="31"/>
      <c r="M326" s="31"/>
      <c r="N326" s="31"/>
      <c r="O326" s="31"/>
      <c r="P326" s="31"/>
      <c r="Q326" s="31"/>
      <c r="R326" s="31"/>
      <c r="S326" s="98"/>
      <c r="T326" s="108"/>
    </row>
    <row r="327" spans="1:20" ht="60" customHeight="1" x14ac:dyDescent="0.25">
      <c r="A327" s="92"/>
      <c r="B327" s="95"/>
      <c r="C327" s="1"/>
      <c r="D327" s="25"/>
      <c r="E327" s="81"/>
      <c r="F327" s="31"/>
      <c r="G327" s="31"/>
      <c r="H327" s="31"/>
      <c r="I327" s="31"/>
      <c r="J327" s="31"/>
      <c r="K327" s="31"/>
      <c r="L327" s="31"/>
      <c r="M327" s="31"/>
      <c r="N327" s="31"/>
      <c r="O327" s="31"/>
      <c r="P327" s="31"/>
      <c r="Q327" s="31"/>
      <c r="R327" s="31"/>
      <c r="S327" s="98"/>
      <c r="T327" s="108"/>
    </row>
    <row r="328" spans="1:20" ht="60" customHeight="1" x14ac:dyDescent="0.25">
      <c r="A328" s="92"/>
      <c r="B328" s="95"/>
      <c r="C328" s="1"/>
      <c r="D328" s="27"/>
      <c r="E328" s="81"/>
      <c r="F328" s="33"/>
      <c r="G328" s="33"/>
      <c r="H328" s="33"/>
      <c r="I328" s="33"/>
      <c r="J328" s="33"/>
      <c r="K328" s="33"/>
      <c r="L328" s="33"/>
      <c r="M328" s="33"/>
      <c r="N328" s="33"/>
      <c r="O328" s="33"/>
      <c r="P328" s="33"/>
      <c r="Q328" s="33"/>
      <c r="R328" s="33"/>
      <c r="S328" s="98"/>
      <c r="T328" s="108"/>
    </row>
    <row r="329" spans="1:20" ht="60" customHeight="1" x14ac:dyDescent="0.25">
      <c r="A329" s="92"/>
      <c r="B329" s="95"/>
      <c r="C329" s="2"/>
      <c r="D329" s="25"/>
      <c r="E329" s="81"/>
      <c r="F329" s="33"/>
      <c r="G329" s="33"/>
      <c r="H329" s="33"/>
      <c r="I329" s="33"/>
      <c r="J329" s="33"/>
      <c r="K329" s="33"/>
      <c r="L329" s="33"/>
      <c r="M329" s="33"/>
      <c r="N329" s="33"/>
      <c r="O329" s="33"/>
      <c r="P329" s="33"/>
      <c r="Q329" s="33"/>
      <c r="R329" s="33"/>
      <c r="S329" s="98"/>
      <c r="T329" s="108"/>
    </row>
    <row r="330" spans="1:20" ht="60" customHeight="1" thickBot="1" x14ac:dyDescent="0.3">
      <c r="A330" s="93"/>
      <c r="B330" s="96"/>
      <c r="C330" s="3"/>
      <c r="D330" s="28"/>
      <c r="E330" s="82"/>
      <c r="F330" s="34"/>
      <c r="G330" s="34"/>
      <c r="H330" s="34"/>
      <c r="I330" s="34"/>
      <c r="J330" s="34"/>
      <c r="K330" s="34"/>
      <c r="L330" s="34"/>
      <c r="M330" s="34"/>
      <c r="N330" s="34"/>
      <c r="O330" s="34"/>
      <c r="P330" s="34"/>
      <c r="Q330" s="34"/>
      <c r="R330" s="34"/>
      <c r="S330" s="99"/>
      <c r="T330" s="109"/>
    </row>
    <row r="331" spans="1:20" ht="60" customHeight="1" x14ac:dyDescent="0.25">
      <c r="A331" s="104">
        <v>51</v>
      </c>
      <c r="B331" s="94"/>
      <c r="C331" s="4"/>
      <c r="D331" s="24"/>
      <c r="E331" s="80">
        <f t="shared" ref="E331" si="10">IF(S331&lt;=5,D331,IF(AND(S331&gt;5,S331&lt;=29),D333,IF(AND(S331&gt;=30),D335,)))</f>
        <v>0</v>
      </c>
      <c r="F331" s="30"/>
      <c r="G331" s="30"/>
      <c r="H331" s="30"/>
      <c r="I331" s="30"/>
      <c r="J331" s="30"/>
      <c r="K331" s="30"/>
      <c r="L331" s="30"/>
      <c r="M331" s="30"/>
      <c r="N331" s="30"/>
      <c r="O331" s="30"/>
      <c r="P331" s="30"/>
      <c r="Q331" s="30"/>
      <c r="R331" s="30"/>
      <c r="S331" s="97">
        <f>SUM(F331:R336)</f>
        <v>0</v>
      </c>
      <c r="T331" s="107">
        <f t="shared" ref="T331" si="11">IF(SUM(F331:R336)&gt;0,S331*E331,0)</f>
        <v>0</v>
      </c>
    </row>
    <row r="332" spans="1:20" ht="60" customHeight="1" x14ac:dyDescent="0.25">
      <c r="A332" s="105"/>
      <c r="B332" s="95"/>
      <c r="C332" s="1"/>
      <c r="D332" s="26"/>
      <c r="E332" s="81"/>
      <c r="F332" s="31"/>
      <c r="G332" s="31"/>
      <c r="H332" s="31"/>
      <c r="I332" s="31"/>
      <c r="J332" s="31"/>
      <c r="K332" s="31"/>
      <c r="L332" s="31"/>
      <c r="M332" s="31"/>
      <c r="N332" s="31"/>
      <c r="O332" s="31"/>
      <c r="P332" s="31"/>
      <c r="Q332" s="31"/>
      <c r="R332" s="31"/>
      <c r="S332" s="98"/>
      <c r="T332" s="108"/>
    </row>
    <row r="333" spans="1:20" ht="60" customHeight="1" x14ac:dyDescent="0.25">
      <c r="A333" s="105"/>
      <c r="B333" s="95"/>
      <c r="C333" s="1"/>
      <c r="D333" s="25"/>
      <c r="E333" s="81"/>
      <c r="F333" s="31"/>
      <c r="G333" s="31"/>
      <c r="H333" s="31"/>
      <c r="I333" s="31"/>
      <c r="J333" s="31"/>
      <c r="K333" s="31"/>
      <c r="L333" s="31"/>
      <c r="M333" s="31"/>
      <c r="N333" s="31"/>
      <c r="O333" s="31"/>
      <c r="P333" s="31"/>
      <c r="Q333" s="31"/>
      <c r="R333" s="31"/>
      <c r="S333" s="98"/>
      <c r="T333" s="108"/>
    </row>
    <row r="334" spans="1:20" ht="60" customHeight="1" x14ac:dyDescent="0.25">
      <c r="A334" s="105"/>
      <c r="B334" s="95"/>
      <c r="C334" s="1"/>
      <c r="D334" s="27"/>
      <c r="E334" s="81"/>
      <c r="F334" s="33"/>
      <c r="G334" s="33"/>
      <c r="H334" s="33"/>
      <c r="I334" s="33"/>
      <c r="J334" s="33"/>
      <c r="K334" s="33"/>
      <c r="L334" s="33"/>
      <c r="M334" s="33"/>
      <c r="N334" s="33"/>
      <c r="O334" s="33"/>
      <c r="P334" s="33"/>
      <c r="Q334" s="33"/>
      <c r="R334" s="33"/>
      <c r="S334" s="98"/>
      <c r="T334" s="108"/>
    </row>
    <row r="335" spans="1:20" ht="60" customHeight="1" x14ac:dyDescent="0.25">
      <c r="A335" s="105"/>
      <c r="B335" s="95"/>
      <c r="C335" s="2"/>
      <c r="D335" s="25"/>
      <c r="E335" s="81"/>
      <c r="F335" s="33"/>
      <c r="G335" s="33"/>
      <c r="H335" s="33"/>
      <c r="I335" s="33"/>
      <c r="J335" s="33"/>
      <c r="K335" s="33"/>
      <c r="L335" s="33"/>
      <c r="M335" s="33"/>
      <c r="N335" s="33"/>
      <c r="O335" s="33"/>
      <c r="P335" s="33"/>
      <c r="Q335" s="33"/>
      <c r="R335" s="33"/>
      <c r="S335" s="98"/>
      <c r="T335" s="108"/>
    </row>
    <row r="336" spans="1:20" ht="60" customHeight="1" thickBot="1" x14ac:dyDescent="0.3">
      <c r="A336" s="106"/>
      <c r="B336" s="96"/>
      <c r="C336" s="3"/>
      <c r="D336" s="28"/>
      <c r="E336" s="82"/>
      <c r="F336" s="34"/>
      <c r="G336" s="34"/>
      <c r="H336" s="34"/>
      <c r="I336" s="34"/>
      <c r="J336" s="34"/>
      <c r="K336" s="34"/>
      <c r="L336" s="34"/>
      <c r="M336" s="34"/>
      <c r="N336" s="34"/>
      <c r="O336" s="34"/>
      <c r="P336" s="34"/>
      <c r="Q336" s="34"/>
      <c r="R336" s="34"/>
      <c r="S336" s="99"/>
      <c r="T336" s="109"/>
    </row>
    <row r="337" spans="1:20" ht="60" customHeight="1" x14ac:dyDescent="0.25">
      <c r="A337" s="92">
        <v>52</v>
      </c>
      <c r="B337" s="94"/>
      <c r="C337" s="4"/>
      <c r="D337" s="24"/>
      <c r="E337" s="80">
        <f t="shared" ref="E337" si="12">IF(S337&lt;=5,D337,IF(AND(S337&gt;5,S337&lt;=29),D339,IF(AND(S337&gt;=30),D341,)))</f>
        <v>0</v>
      </c>
      <c r="F337" s="30"/>
      <c r="G337" s="30"/>
      <c r="H337" s="30"/>
      <c r="I337" s="30"/>
      <c r="J337" s="30"/>
      <c r="K337" s="30"/>
      <c r="L337" s="30"/>
      <c r="M337" s="30"/>
      <c r="N337" s="30"/>
      <c r="O337" s="30"/>
      <c r="P337" s="30"/>
      <c r="Q337" s="30"/>
      <c r="R337" s="30"/>
      <c r="S337" s="97">
        <f>SUM(F337:R342)</f>
        <v>0</v>
      </c>
      <c r="T337" s="107">
        <f t="shared" ref="T337" si="13">IF(SUM(F337:R342)&gt;0,S337*E337,0)</f>
        <v>0</v>
      </c>
    </row>
    <row r="338" spans="1:20" ht="60" customHeight="1" x14ac:dyDescent="0.25">
      <c r="A338" s="92"/>
      <c r="B338" s="95"/>
      <c r="C338" s="1"/>
      <c r="D338" s="26"/>
      <c r="E338" s="81"/>
      <c r="F338" s="31"/>
      <c r="G338" s="31"/>
      <c r="H338" s="31"/>
      <c r="I338" s="31"/>
      <c r="J338" s="31"/>
      <c r="K338" s="31"/>
      <c r="L338" s="31"/>
      <c r="M338" s="31"/>
      <c r="N338" s="31"/>
      <c r="O338" s="31"/>
      <c r="P338" s="31"/>
      <c r="Q338" s="31"/>
      <c r="R338" s="31"/>
      <c r="S338" s="98"/>
      <c r="T338" s="108"/>
    </row>
    <row r="339" spans="1:20" ht="60" customHeight="1" x14ac:dyDescent="0.25">
      <c r="A339" s="92"/>
      <c r="B339" s="95"/>
      <c r="C339" s="1"/>
      <c r="D339" s="25"/>
      <c r="E339" s="81"/>
      <c r="F339" s="31"/>
      <c r="G339" s="31"/>
      <c r="H339" s="31"/>
      <c r="I339" s="31"/>
      <c r="J339" s="31"/>
      <c r="K339" s="31"/>
      <c r="L339" s="31"/>
      <c r="M339" s="31"/>
      <c r="N339" s="31"/>
      <c r="O339" s="31"/>
      <c r="P339" s="31"/>
      <c r="Q339" s="31"/>
      <c r="R339" s="31"/>
      <c r="S339" s="98"/>
      <c r="T339" s="108"/>
    </row>
    <row r="340" spans="1:20" ht="60" customHeight="1" x14ac:dyDescent="0.25">
      <c r="A340" s="92"/>
      <c r="B340" s="95"/>
      <c r="C340" s="1"/>
      <c r="D340" s="27"/>
      <c r="E340" s="81"/>
      <c r="F340" s="33"/>
      <c r="G340" s="33"/>
      <c r="H340" s="33"/>
      <c r="I340" s="33"/>
      <c r="J340" s="33"/>
      <c r="K340" s="33"/>
      <c r="L340" s="33"/>
      <c r="M340" s="33"/>
      <c r="N340" s="33"/>
      <c r="O340" s="33"/>
      <c r="P340" s="33"/>
      <c r="Q340" s="33"/>
      <c r="R340" s="33"/>
      <c r="S340" s="98"/>
      <c r="T340" s="108"/>
    </row>
    <row r="341" spans="1:20" ht="60" customHeight="1" x14ac:dyDescent="0.25">
      <c r="A341" s="92"/>
      <c r="B341" s="95"/>
      <c r="C341" s="2"/>
      <c r="D341" s="25"/>
      <c r="E341" s="81"/>
      <c r="F341" s="33"/>
      <c r="G341" s="33"/>
      <c r="H341" s="33"/>
      <c r="I341" s="33"/>
      <c r="J341" s="33"/>
      <c r="K341" s="33"/>
      <c r="L341" s="33"/>
      <c r="M341" s="33"/>
      <c r="N341" s="33"/>
      <c r="O341" s="33"/>
      <c r="P341" s="33"/>
      <c r="Q341" s="33"/>
      <c r="R341" s="33"/>
      <c r="S341" s="98"/>
      <c r="T341" s="108"/>
    </row>
    <row r="342" spans="1:20" ht="60" customHeight="1" thickBot="1" x14ac:dyDescent="0.3">
      <c r="A342" s="93"/>
      <c r="B342" s="96"/>
      <c r="C342" s="3"/>
      <c r="D342" s="28"/>
      <c r="E342" s="82"/>
      <c r="F342" s="34"/>
      <c r="G342" s="34"/>
      <c r="H342" s="34"/>
      <c r="I342" s="34"/>
      <c r="J342" s="34"/>
      <c r="K342" s="34"/>
      <c r="L342" s="34"/>
      <c r="M342" s="34"/>
      <c r="N342" s="34"/>
      <c r="O342" s="34"/>
      <c r="P342" s="34"/>
      <c r="Q342" s="34"/>
      <c r="R342" s="34"/>
      <c r="S342" s="99"/>
      <c r="T342" s="109"/>
    </row>
    <row r="343" spans="1:20" ht="60" customHeight="1" x14ac:dyDescent="0.25">
      <c r="A343" s="104">
        <v>53</v>
      </c>
      <c r="B343" s="94"/>
      <c r="C343" s="4"/>
      <c r="D343" s="24"/>
      <c r="E343" s="80">
        <f t="shared" ref="E343" si="14">IF(S343&lt;=5,D343,IF(AND(S343&gt;5,S343&lt;=29),D345,IF(AND(S343&gt;=30),D347,)))</f>
        <v>0</v>
      </c>
      <c r="F343" s="30"/>
      <c r="G343" s="30"/>
      <c r="H343" s="30"/>
      <c r="I343" s="30"/>
      <c r="J343" s="30"/>
      <c r="K343" s="30"/>
      <c r="L343" s="30"/>
      <c r="M343" s="30"/>
      <c r="N343" s="30"/>
      <c r="O343" s="30"/>
      <c r="P343" s="30"/>
      <c r="Q343" s="30"/>
      <c r="R343" s="30"/>
      <c r="S343" s="97">
        <f>SUM(F343:R348)</f>
        <v>0</v>
      </c>
      <c r="T343" s="107">
        <f t="shared" ref="T343" si="15">IF(SUM(F343:R348)&gt;0,S343*E343,0)</f>
        <v>0</v>
      </c>
    </row>
    <row r="344" spans="1:20" ht="60" customHeight="1" x14ac:dyDescent="0.25">
      <c r="A344" s="105"/>
      <c r="B344" s="95"/>
      <c r="C344" s="1"/>
      <c r="D344" s="26"/>
      <c r="E344" s="81"/>
      <c r="F344" s="31"/>
      <c r="G344" s="31"/>
      <c r="H344" s="31"/>
      <c r="I344" s="31"/>
      <c r="J344" s="31"/>
      <c r="K344" s="31"/>
      <c r="L344" s="31"/>
      <c r="M344" s="31"/>
      <c r="N344" s="31"/>
      <c r="O344" s="31"/>
      <c r="P344" s="31"/>
      <c r="Q344" s="31"/>
      <c r="R344" s="31"/>
      <c r="S344" s="98"/>
      <c r="T344" s="108"/>
    </row>
    <row r="345" spans="1:20" ht="60" customHeight="1" x14ac:dyDescent="0.25">
      <c r="A345" s="105"/>
      <c r="B345" s="95"/>
      <c r="C345" s="1"/>
      <c r="D345" s="25"/>
      <c r="E345" s="81"/>
      <c r="F345" s="31"/>
      <c r="G345" s="31"/>
      <c r="H345" s="31"/>
      <c r="I345" s="31"/>
      <c r="J345" s="31"/>
      <c r="K345" s="31"/>
      <c r="L345" s="31"/>
      <c r="M345" s="31"/>
      <c r="N345" s="31"/>
      <c r="O345" s="31"/>
      <c r="P345" s="31"/>
      <c r="Q345" s="31"/>
      <c r="R345" s="31"/>
      <c r="S345" s="98"/>
      <c r="T345" s="108"/>
    </row>
    <row r="346" spans="1:20" ht="60" customHeight="1" x14ac:dyDescent="0.25">
      <c r="A346" s="105"/>
      <c r="B346" s="95"/>
      <c r="C346" s="1"/>
      <c r="D346" s="27"/>
      <c r="E346" s="81"/>
      <c r="F346" s="33"/>
      <c r="G346" s="33"/>
      <c r="H346" s="33"/>
      <c r="I346" s="33"/>
      <c r="J346" s="33"/>
      <c r="K346" s="33"/>
      <c r="L346" s="33"/>
      <c r="M346" s="33"/>
      <c r="N346" s="33"/>
      <c r="O346" s="33"/>
      <c r="P346" s="33"/>
      <c r="Q346" s="33"/>
      <c r="R346" s="33"/>
      <c r="S346" s="98"/>
      <c r="T346" s="108"/>
    </row>
    <row r="347" spans="1:20" ht="60" customHeight="1" x14ac:dyDescent="0.25">
      <c r="A347" s="105"/>
      <c r="B347" s="95"/>
      <c r="C347" s="2"/>
      <c r="D347" s="25"/>
      <c r="E347" s="81"/>
      <c r="F347" s="33"/>
      <c r="G347" s="33"/>
      <c r="H347" s="33"/>
      <c r="I347" s="33"/>
      <c r="J347" s="33"/>
      <c r="K347" s="33"/>
      <c r="L347" s="33"/>
      <c r="M347" s="33"/>
      <c r="N347" s="33"/>
      <c r="O347" s="33"/>
      <c r="P347" s="33"/>
      <c r="Q347" s="33"/>
      <c r="R347" s="33"/>
      <c r="S347" s="98"/>
      <c r="T347" s="108"/>
    </row>
    <row r="348" spans="1:20" ht="60" customHeight="1" thickBot="1" x14ac:dyDescent="0.3">
      <c r="A348" s="106"/>
      <c r="B348" s="96"/>
      <c r="C348" s="3"/>
      <c r="D348" s="28"/>
      <c r="E348" s="82"/>
      <c r="F348" s="34"/>
      <c r="G348" s="34"/>
      <c r="H348" s="34"/>
      <c r="I348" s="34"/>
      <c r="J348" s="34"/>
      <c r="K348" s="34"/>
      <c r="L348" s="34"/>
      <c r="M348" s="34"/>
      <c r="N348" s="34"/>
      <c r="O348" s="34"/>
      <c r="P348" s="34"/>
      <c r="Q348" s="34"/>
      <c r="R348" s="34"/>
      <c r="S348" s="99"/>
      <c r="T348" s="109"/>
    </row>
    <row r="349" spans="1:20" ht="60" customHeight="1" x14ac:dyDescent="0.25">
      <c r="A349" s="92">
        <v>54</v>
      </c>
      <c r="B349" s="94"/>
      <c r="C349" s="4"/>
      <c r="D349" s="24"/>
      <c r="E349" s="80">
        <f t="shared" ref="E349" si="16">IF(S349&lt;=5,D349,IF(AND(S349&gt;5,S349&lt;=29),D351,IF(AND(S349&gt;=30),D353,)))</f>
        <v>0</v>
      </c>
      <c r="F349" s="30"/>
      <c r="G349" s="30"/>
      <c r="H349" s="30"/>
      <c r="I349" s="30"/>
      <c r="J349" s="30"/>
      <c r="K349" s="30"/>
      <c r="L349" s="30"/>
      <c r="M349" s="30"/>
      <c r="N349" s="30"/>
      <c r="O349" s="30"/>
      <c r="P349" s="30"/>
      <c r="Q349" s="30"/>
      <c r="R349" s="30"/>
      <c r="S349" s="97">
        <f>SUM(F349:R354)</f>
        <v>0</v>
      </c>
      <c r="T349" s="107">
        <f t="shared" ref="T349" si="17">IF(SUM(F349:R354)&gt;0,S349*E349,0)</f>
        <v>0</v>
      </c>
    </row>
    <row r="350" spans="1:20" ht="60" customHeight="1" x14ac:dyDescent="0.25">
      <c r="A350" s="92"/>
      <c r="B350" s="95"/>
      <c r="C350" s="1"/>
      <c r="D350" s="26"/>
      <c r="E350" s="81"/>
      <c r="F350" s="31"/>
      <c r="G350" s="31"/>
      <c r="H350" s="31"/>
      <c r="I350" s="31"/>
      <c r="J350" s="31"/>
      <c r="K350" s="31"/>
      <c r="L350" s="31"/>
      <c r="M350" s="31"/>
      <c r="N350" s="31"/>
      <c r="O350" s="31"/>
      <c r="P350" s="31"/>
      <c r="Q350" s="31"/>
      <c r="R350" s="31"/>
      <c r="S350" s="98"/>
      <c r="T350" s="108"/>
    </row>
    <row r="351" spans="1:20" ht="60" customHeight="1" x14ac:dyDescent="0.25">
      <c r="A351" s="92"/>
      <c r="B351" s="95"/>
      <c r="C351" s="1"/>
      <c r="D351" s="25"/>
      <c r="E351" s="81"/>
      <c r="F351" s="31"/>
      <c r="G351" s="31"/>
      <c r="H351" s="31"/>
      <c r="I351" s="31"/>
      <c r="J351" s="31"/>
      <c r="K351" s="31"/>
      <c r="L351" s="31"/>
      <c r="M351" s="31"/>
      <c r="N351" s="31"/>
      <c r="O351" s="31"/>
      <c r="P351" s="31"/>
      <c r="Q351" s="31"/>
      <c r="R351" s="31"/>
      <c r="S351" s="98"/>
      <c r="T351" s="108"/>
    </row>
    <row r="352" spans="1:20" ht="60" customHeight="1" x14ac:dyDescent="0.25">
      <c r="A352" s="92"/>
      <c r="B352" s="95"/>
      <c r="C352" s="1"/>
      <c r="D352" s="27"/>
      <c r="E352" s="81"/>
      <c r="F352" s="33"/>
      <c r="G352" s="33"/>
      <c r="H352" s="33"/>
      <c r="I352" s="33"/>
      <c r="J352" s="33"/>
      <c r="K352" s="33"/>
      <c r="L352" s="33"/>
      <c r="M352" s="33"/>
      <c r="N352" s="33"/>
      <c r="O352" s="33"/>
      <c r="P352" s="33"/>
      <c r="Q352" s="33"/>
      <c r="R352" s="33"/>
      <c r="S352" s="98"/>
      <c r="T352" s="108"/>
    </row>
    <row r="353" spans="1:20" ht="60" customHeight="1" x14ac:dyDescent="0.25">
      <c r="A353" s="92"/>
      <c r="B353" s="95"/>
      <c r="C353" s="2"/>
      <c r="D353" s="25"/>
      <c r="E353" s="81"/>
      <c r="F353" s="33"/>
      <c r="G353" s="33"/>
      <c r="H353" s="33"/>
      <c r="I353" s="33"/>
      <c r="J353" s="33"/>
      <c r="K353" s="33"/>
      <c r="L353" s="33"/>
      <c r="M353" s="33"/>
      <c r="N353" s="33"/>
      <c r="O353" s="33"/>
      <c r="P353" s="33"/>
      <c r="Q353" s="33"/>
      <c r="R353" s="33"/>
      <c r="S353" s="98"/>
      <c r="T353" s="108"/>
    </row>
    <row r="354" spans="1:20" ht="60" customHeight="1" thickBot="1" x14ac:dyDescent="0.3">
      <c r="A354" s="93"/>
      <c r="B354" s="96"/>
      <c r="C354" s="3"/>
      <c r="D354" s="28"/>
      <c r="E354" s="82"/>
      <c r="F354" s="34"/>
      <c r="G354" s="34"/>
      <c r="H354" s="34"/>
      <c r="I354" s="34"/>
      <c r="J354" s="34"/>
      <c r="K354" s="34"/>
      <c r="L354" s="34"/>
      <c r="M354" s="34"/>
      <c r="N354" s="34"/>
      <c r="O354" s="34"/>
      <c r="P354" s="34"/>
      <c r="Q354" s="34"/>
      <c r="R354" s="34"/>
      <c r="S354" s="99"/>
      <c r="T354" s="109"/>
    </row>
    <row r="355" spans="1:20" ht="60" customHeight="1" x14ac:dyDescent="0.25">
      <c r="A355" s="104">
        <v>55</v>
      </c>
      <c r="B355" s="94"/>
      <c r="C355" s="4"/>
      <c r="D355" s="24"/>
      <c r="E355" s="80">
        <f t="shared" ref="E355" si="18">IF(S355&lt;=5,D355,IF(AND(S355&gt;5,S355&lt;=29),D357,IF(AND(S355&gt;=30),D359,)))</f>
        <v>0</v>
      </c>
      <c r="F355" s="30"/>
      <c r="G355" s="30"/>
      <c r="H355" s="30"/>
      <c r="I355" s="30"/>
      <c r="J355" s="30"/>
      <c r="K355" s="30"/>
      <c r="L355" s="30"/>
      <c r="M355" s="30"/>
      <c r="N355" s="30"/>
      <c r="O355" s="30"/>
      <c r="P355" s="30"/>
      <c r="Q355" s="30"/>
      <c r="R355" s="30"/>
      <c r="S355" s="97">
        <f>SUM(F355:R360)</f>
        <v>0</v>
      </c>
      <c r="T355" s="107">
        <f t="shared" ref="T355" si="19">IF(SUM(F355:R360)&gt;0,S355*E355,0)</f>
        <v>0</v>
      </c>
    </row>
    <row r="356" spans="1:20" ht="60" customHeight="1" x14ac:dyDescent="0.25">
      <c r="A356" s="105"/>
      <c r="B356" s="95"/>
      <c r="C356" s="1"/>
      <c r="D356" s="26"/>
      <c r="E356" s="81"/>
      <c r="F356" s="31"/>
      <c r="G356" s="31"/>
      <c r="H356" s="31"/>
      <c r="I356" s="31"/>
      <c r="J356" s="31"/>
      <c r="K356" s="31"/>
      <c r="L356" s="31"/>
      <c r="M356" s="31"/>
      <c r="N356" s="31"/>
      <c r="O356" s="31"/>
      <c r="P356" s="31"/>
      <c r="Q356" s="31"/>
      <c r="R356" s="31"/>
      <c r="S356" s="98"/>
      <c r="T356" s="108"/>
    </row>
    <row r="357" spans="1:20" ht="60" customHeight="1" x14ac:dyDescent="0.25">
      <c r="A357" s="105"/>
      <c r="B357" s="95"/>
      <c r="C357" s="1"/>
      <c r="D357" s="25"/>
      <c r="E357" s="81"/>
      <c r="F357" s="31"/>
      <c r="G357" s="31"/>
      <c r="H357" s="31"/>
      <c r="I357" s="31"/>
      <c r="J357" s="31"/>
      <c r="K357" s="31"/>
      <c r="L357" s="31"/>
      <c r="M357" s="31"/>
      <c r="N357" s="31"/>
      <c r="O357" s="31"/>
      <c r="P357" s="31"/>
      <c r="Q357" s="31"/>
      <c r="R357" s="31"/>
      <c r="S357" s="98"/>
      <c r="T357" s="108"/>
    </row>
    <row r="358" spans="1:20" ht="60" customHeight="1" x14ac:dyDescent="0.25">
      <c r="A358" s="105"/>
      <c r="B358" s="95"/>
      <c r="C358" s="1"/>
      <c r="D358" s="27"/>
      <c r="E358" s="81"/>
      <c r="F358" s="33"/>
      <c r="G358" s="33"/>
      <c r="H358" s="33"/>
      <c r="I358" s="33"/>
      <c r="J358" s="33"/>
      <c r="K358" s="33"/>
      <c r="L358" s="33"/>
      <c r="M358" s="33"/>
      <c r="N358" s="33"/>
      <c r="O358" s="33"/>
      <c r="P358" s="33"/>
      <c r="Q358" s="33"/>
      <c r="R358" s="33"/>
      <c r="S358" s="98"/>
      <c r="T358" s="108"/>
    </row>
    <row r="359" spans="1:20" ht="60" customHeight="1" x14ac:dyDescent="0.25">
      <c r="A359" s="105"/>
      <c r="B359" s="95"/>
      <c r="C359" s="2"/>
      <c r="D359" s="25"/>
      <c r="E359" s="81"/>
      <c r="F359" s="33"/>
      <c r="G359" s="33"/>
      <c r="H359" s="33"/>
      <c r="I359" s="33"/>
      <c r="J359" s="33"/>
      <c r="K359" s="33"/>
      <c r="L359" s="33"/>
      <c r="M359" s="33"/>
      <c r="N359" s="33"/>
      <c r="O359" s="33"/>
      <c r="P359" s="33"/>
      <c r="Q359" s="33"/>
      <c r="R359" s="33"/>
      <c r="S359" s="98"/>
      <c r="T359" s="108"/>
    </row>
    <row r="360" spans="1:20" ht="60" customHeight="1" thickBot="1" x14ac:dyDescent="0.3">
      <c r="A360" s="106"/>
      <c r="B360" s="96"/>
      <c r="C360" s="3"/>
      <c r="D360" s="28"/>
      <c r="E360" s="82"/>
      <c r="F360" s="34"/>
      <c r="G360" s="34"/>
      <c r="H360" s="34"/>
      <c r="I360" s="34"/>
      <c r="J360" s="34"/>
      <c r="K360" s="34"/>
      <c r="L360" s="34"/>
      <c r="M360" s="34"/>
      <c r="N360" s="34"/>
      <c r="O360" s="34"/>
      <c r="P360" s="34"/>
      <c r="Q360" s="34"/>
      <c r="R360" s="34"/>
      <c r="S360" s="99"/>
      <c r="T360" s="109"/>
    </row>
    <row r="361" spans="1:20" ht="60" customHeight="1" x14ac:dyDescent="0.25">
      <c r="A361" s="92">
        <v>56</v>
      </c>
      <c r="B361" s="94"/>
      <c r="C361" s="4"/>
      <c r="D361" s="24"/>
      <c r="E361" s="80">
        <f t="shared" ref="E361" si="20">IF(S361&lt;=5,D361,IF(AND(S361&gt;5,S361&lt;=29),D363,IF(AND(S361&gt;=30),D365,)))</f>
        <v>0</v>
      </c>
      <c r="F361" s="30"/>
      <c r="G361" s="30"/>
      <c r="H361" s="30"/>
      <c r="I361" s="30"/>
      <c r="J361" s="30"/>
      <c r="K361" s="30"/>
      <c r="L361" s="30"/>
      <c r="M361" s="30"/>
      <c r="N361" s="30"/>
      <c r="O361" s="30"/>
      <c r="P361" s="30"/>
      <c r="Q361" s="30"/>
      <c r="R361" s="30"/>
      <c r="S361" s="97">
        <f>SUM(F361:R366)</f>
        <v>0</v>
      </c>
      <c r="T361" s="107">
        <f t="shared" ref="T361" si="21">IF(SUM(F361:R366)&gt;0,S361*E361,0)</f>
        <v>0</v>
      </c>
    </row>
    <row r="362" spans="1:20" ht="60" customHeight="1" x14ac:dyDescent="0.25">
      <c r="A362" s="92"/>
      <c r="B362" s="95"/>
      <c r="C362" s="1"/>
      <c r="D362" s="26"/>
      <c r="E362" s="81"/>
      <c r="F362" s="31"/>
      <c r="G362" s="31"/>
      <c r="H362" s="31"/>
      <c r="I362" s="31"/>
      <c r="J362" s="31"/>
      <c r="K362" s="31"/>
      <c r="L362" s="31"/>
      <c r="M362" s="31"/>
      <c r="N362" s="31"/>
      <c r="O362" s="31"/>
      <c r="P362" s="31"/>
      <c r="Q362" s="31"/>
      <c r="R362" s="31"/>
      <c r="S362" s="98"/>
      <c r="T362" s="108"/>
    </row>
    <row r="363" spans="1:20" ht="60" customHeight="1" x14ac:dyDescent="0.25">
      <c r="A363" s="92"/>
      <c r="B363" s="95"/>
      <c r="C363" s="1"/>
      <c r="D363" s="25"/>
      <c r="E363" s="81"/>
      <c r="F363" s="31"/>
      <c r="G363" s="31"/>
      <c r="H363" s="31"/>
      <c r="I363" s="31"/>
      <c r="J363" s="31"/>
      <c r="K363" s="31"/>
      <c r="L363" s="31"/>
      <c r="M363" s="31"/>
      <c r="N363" s="31"/>
      <c r="O363" s="31"/>
      <c r="P363" s="31"/>
      <c r="Q363" s="31"/>
      <c r="R363" s="31"/>
      <c r="S363" s="98"/>
      <c r="T363" s="108"/>
    </row>
    <row r="364" spans="1:20" ht="60" customHeight="1" x14ac:dyDescent="0.25">
      <c r="A364" s="92"/>
      <c r="B364" s="95"/>
      <c r="C364" s="1"/>
      <c r="D364" s="27"/>
      <c r="E364" s="81"/>
      <c r="F364" s="33"/>
      <c r="G364" s="33"/>
      <c r="H364" s="33"/>
      <c r="I364" s="33"/>
      <c r="J364" s="33"/>
      <c r="K364" s="33"/>
      <c r="L364" s="33"/>
      <c r="M364" s="33"/>
      <c r="N364" s="33"/>
      <c r="O364" s="33"/>
      <c r="P364" s="33"/>
      <c r="Q364" s="33"/>
      <c r="R364" s="33"/>
      <c r="S364" s="98"/>
      <c r="T364" s="108"/>
    </row>
    <row r="365" spans="1:20" ht="60" customHeight="1" x14ac:dyDescent="0.25">
      <c r="A365" s="92"/>
      <c r="B365" s="95"/>
      <c r="C365" s="2"/>
      <c r="D365" s="25"/>
      <c r="E365" s="81"/>
      <c r="F365" s="33"/>
      <c r="G365" s="33"/>
      <c r="H365" s="33"/>
      <c r="I365" s="33"/>
      <c r="J365" s="33"/>
      <c r="K365" s="33"/>
      <c r="L365" s="33"/>
      <c r="M365" s="33"/>
      <c r="N365" s="33"/>
      <c r="O365" s="33"/>
      <c r="P365" s="33"/>
      <c r="Q365" s="33"/>
      <c r="R365" s="33"/>
      <c r="S365" s="98"/>
      <c r="T365" s="108"/>
    </row>
    <row r="366" spans="1:20" ht="60" customHeight="1" thickBot="1" x14ac:dyDescent="0.3">
      <c r="A366" s="93"/>
      <c r="B366" s="96"/>
      <c r="C366" s="3"/>
      <c r="D366" s="28"/>
      <c r="E366" s="82"/>
      <c r="F366" s="34"/>
      <c r="G366" s="34"/>
      <c r="H366" s="34"/>
      <c r="I366" s="34"/>
      <c r="J366" s="34"/>
      <c r="K366" s="34"/>
      <c r="L366" s="34"/>
      <c r="M366" s="34"/>
      <c r="N366" s="34"/>
      <c r="O366" s="34"/>
      <c r="P366" s="34"/>
      <c r="Q366" s="34"/>
      <c r="R366" s="34"/>
      <c r="S366" s="99"/>
      <c r="T366" s="109"/>
    </row>
    <row r="367" spans="1:20" ht="60" customHeight="1" x14ac:dyDescent="0.25">
      <c r="A367" s="104">
        <v>57</v>
      </c>
      <c r="B367" s="94"/>
      <c r="C367" s="4"/>
      <c r="D367" s="24"/>
      <c r="E367" s="80">
        <f t="shared" ref="E367" si="22">IF(S367&lt;=5,D367,IF(AND(S367&gt;5,S367&lt;=29),D369,IF(AND(S367&gt;=30),D371,)))</f>
        <v>0</v>
      </c>
      <c r="F367" s="30"/>
      <c r="G367" s="30"/>
      <c r="H367" s="30"/>
      <c r="I367" s="30"/>
      <c r="J367" s="30"/>
      <c r="K367" s="30"/>
      <c r="L367" s="30"/>
      <c r="M367" s="30"/>
      <c r="N367" s="30"/>
      <c r="O367" s="30"/>
      <c r="P367" s="30"/>
      <c r="Q367" s="30"/>
      <c r="R367" s="30"/>
      <c r="S367" s="97">
        <f>SUM(F367:R372)</f>
        <v>0</v>
      </c>
      <c r="T367" s="107">
        <f t="shared" ref="T367" si="23">IF(SUM(F367:R372)&gt;0,S367*E367,0)</f>
        <v>0</v>
      </c>
    </row>
    <row r="368" spans="1:20" ht="60" customHeight="1" x14ac:dyDescent="0.25">
      <c r="A368" s="105"/>
      <c r="B368" s="95"/>
      <c r="C368" s="1"/>
      <c r="D368" s="26"/>
      <c r="E368" s="81"/>
      <c r="F368" s="31"/>
      <c r="G368" s="31"/>
      <c r="H368" s="31"/>
      <c r="I368" s="31"/>
      <c r="J368" s="31"/>
      <c r="K368" s="31"/>
      <c r="L368" s="31"/>
      <c r="M368" s="31"/>
      <c r="N368" s="31"/>
      <c r="O368" s="31"/>
      <c r="P368" s="31"/>
      <c r="Q368" s="31"/>
      <c r="R368" s="31"/>
      <c r="S368" s="98"/>
      <c r="T368" s="108"/>
    </row>
    <row r="369" spans="1:20" ht="60" customHeight="1" x14ac:dyDescent="0.25">
      <c r="A369" s="105"/>
      <c r="B369" s="95"/>
      <c r="C369" s="1"/>
      <c r="D369" s="25"/>
      <c r="E369" s="81"/>
      <c r="F369" s="31"/>
      <c r="G369" s="31"/>
      <c r="H369" s="31"/>
      <c r="I369" s="31"/>
      <c r="J369" s="31"/>
      <c r="K369" s="31"/>
      <c r="L369" s="31"/>
      <c r="M369" s="31"/>
      <c r="N369" s="31"/>
      <c r="O369" s="31"/>
      <c r="P369" s="31"/>
      <c r="Q369" s="31"/>
      <c r="R369" s="31"/>
      <c r="S369" s="98"/>
      <c r="T369" s="108"/>
    </row>
    <row r="370" spans="1:20" ht="60" customHeight="1" x14ac:dyDescent="0.25">
      <c r="A370" s="105"/>
      <c r="B370" s="95"/>
      <c r="C370" s="1"/>
      <c r="D370" s="27"/>
      <c r="E370" s="81"/>
      <c r="F370" s="33"/>
      <c r="G370" s="33"/>
      <c r="H370" s="33"/>
      <c r="I370" s="33"/>
      <c r="J370" s="33"/>
      <c r="K370" s="33"/>
      <c r="L370" s="33"/>
      <c r="M370" s="33"/>
      <c r="N370" s="33"/>
      <c r="O370" s="33"/>
      <c r="P370" s="33"/>
      <c r="Q370" s="33"/>
      <c r="R370" s="33"/>
      <c r="S370" s="98"/>
      <c r="T370" s="108"/>
    </row>
    <row r="371" spans="1:20" ht="60" customHeight="1" x14ac:dyDescent="0.25">
      <c r="A371" s="105"/>
      <c r="B371" s="95"/>
      <c r="C371" s="2"/>
      <c r="D371" s="25"/>
      <c r="E371" s="81"/>
      <c r="F371" s="33"/>
      <c r="G371" s="33"/>
      <c r="H371" s="33"/>
      <c r="I371" s="33"/>
      <c r="J371" s="33"/>
      <c r="K371" s="33"/>
      <c r="L371" s="33"/>
      <c r="M371" s="33"/>
      <c r="N371" s="33"/>
      <c r="O371" s="33"/>
      <c r="P371" s="33"/>
      <c r="Q371" s="33"/>
      <c r="R371" s="33"/>
      <c r="S371" s="98"/>
      <c r="T371" s="108"/>
    </row>
    <row r="372" spans="1:20" ht="60" customHeight="1" thickBot="1" x14ac:dyDescent="0.3">
      <c r="A372" s="106"/>
      <c r="B372" s="96"/>
      <c r="C372" s="3"/>
      <c r="D372" s="28"/>
      <c r="E372" s="82"/>
      <c r="F372" s="34"/>
      <c r="G372" s="34"/>
      <c r="H372" s="34"/>
      <c r="I372" s="34"/>
      <c r="J372" s="34"/>
      <c r="K372" s="34"/>
      <c r="L372" s="34"/>
      <c r="M372" s="34"/>
      <c r="N372" s="34"/>
      <c r="O372" s="34"/>
      <c r="P372" s="34"/>
      <c r="Q372" s="34"/>
      <c r="R372" s="34"/>
      <c r="S372" s="99"/>
      <c r="T372" s="109"/>
    </row>
    <row r="373" spans="1:20" ht="60" customHeight="1" x14ac:dyDescent="0.25">
      <c r="A373" s="92">
        <v>58</v>
      </c>
      <c r="B373" s="94"/>
      <c r="C373" s="4"/>
      <c r="D373" s="24"/>
      <c r="E373" s="80">
        <f t="shared" ref="E373" si="24">IF(S373&lt;=5,D373,IF(AND(S373&gt;5,S373&lt;=29),D375,IF(AND(S373&gt;=30),D377,)))</f>
        <v>0</v>
      </c>
      <c r="F373" s="30"/>
      <c r="G373" s="30"/>
      <c r="H373" s="30"/>
      <c r="I373" s="30"/>
      <c r="J373" s="30"/>
      <c r="K373" s="30"/>
      <c r="L373" s="30"/>
      <c r="M373" s="30"/>
      <c r="N373" s="30"/>
      <c r="O373" s="30"/>
      <c r="P373" s="30"/>
      <c r="Q373" s="30"/>
      <c r="R373" s="30"/>
      <c r="S373" s="97">
        <f>SUM(F373:R378)</f>
        <v>0</v>
      </c>
      <c r="T373" s="107">
        <f t="shared" ref="T373" si="25">IF(SUM(F373:R378)&gt;0,S373*E373,0)</f>
        <v>0</v>
      </c>
    </row>
    <row r="374" spans="1:20" ht="60" customHeight="1" x14ac:dyDescent="0.25">
      <c r="A374" s="92"/>
      <c r="B374" s="95"/>
      <c r="C374" s="1"/>
      <c r="D374" s="26"/>
      <c r="E374" s="81"/>
      <c r="F374" s="31"/>
      <c r="G374" s="31"/>
      <c r="H374" s="31"/>
      <c r="I374" s="31"/>
      <c r="J374" s="31"/>
      <c r="K374" s="31"/>
      <c r="L374" s="31"/>
      <c r="M374" s="31"/>
      <c r="N374" s="31"/>
      <c r="O374" s="31"/>
      <c r="P374" s="31"/>
      <c r="Q374" s="31"/>
      <c r="R374" s="31"/>
      <c r="S374" s="98"/>
      <c r="T374" s="108"/>
    </row>
    <row r="375" spans="1:20" ht="60" customHeight="1" x14ac:dyDescent="0.25">
      <c r="A375" s="92"/>
      <c r="B375" s="95"/>
      <c r="C375" s="1"/>
      <c r="D375" s="25"/>
      <c r="E375" s="81"/>
      <c r="F375" s="31"/>
      <c r="G375" s="31"/>
      <c r="H375" s="31"/>
      <c r="I375" s="31"/>
      <c r="J375" s="31"/>
      <c r="K375" s="31"/>
      <c r="L375" s="31"/>
      <c r="M375" s="31"/>
      <c r="N375" s="31"/>
      <c r="O375" s="31"/>
      <c r="P375" s="31"/>
      <c r="Q375" s="31"/>
      <c r="R375" s="31"/>
      <c r="S375" s="98"/>
      <c r="T375" s="108"/>
    </row>
    <row r="376" spans="1:20" ht="60" customHeight="1" x14ac:dyDescent="0.25">
      <c r="A376" s="92"/>
      <c r="B376" s="95"/>
      <c r="C376" s="1"/>
      <c r="D376" s="27"/>
      <c r="E376" s="81"/>
      <c r="F376" s="33"/>
      <c r="G376" s="33"/>
      <c r="H376" s="33"/>
      <c r="I376" s="33"/>
      <c r="J376" s="33"/>
      <c r="K376" s="33"/>
      <c r="L376" s="33"/>
      <c r="M376" s="33"/>
      <c r="N376" s="33"/>
      <c r="O376" s="33"/>
      <c r="P376" s="33"/>
      <c r="Q376" s="33"/>
      <c r="R376" s="33"/>
      <c r="S376" s="98"/>
      <c r="T376" s="108"/>
    </row>
    <row r="377" spans="1:20" ht="60" customHeight="1" x14ac:dyDescent="0.25">
      <c r="A377" s="92"/>
      <c r="B377" s="95"/>
      <c r="C377" s="2"/>
      <c r="D377" s="25"/>
      <c r="E377" s="81"/>
      <c r="F377" s="33"/>
      <c r="G377" s="33"/>
      <c r="H377" s="33"/>
      <c r="I377" s="33"/>
      <c r="J377" s="33"/>
      <c r="K377" s="33"/>
      <c r="L377" s="33"/>
      <c r="M377" s="33"/>
      <c r="N377" s="33"/>
      <c r="O377" s="33"/>
      <c r="P377" s="33"/>
      <c r="Q377" s="33"/>
      <c r="R377" s="33"/>
      <c r="S377" s="98"/>
      <c r="T377" s="108"/>
    </row>
    <row r="378" spans="1:20" ht="60" customHeight="1" thickBot="1" x14ac:dyDescent="0.3">
      <c r="A378" s="93"/>
      <c r="B378" s="96"/>
      <c r="C378" s="3"/>
      <c r="D378" s="28"/>
      <c r="E378" s="82"/>
      <c r="F378" s="34"/>
      <c r="G378" s="34"/>
      <c r="H378" s="34"/>
      <c r="I378" s="34"/>
      <c r="J378" s="34"/>
      <c r="K378" s="34"/>
      <c r="L378" s="34"/>
      <c r="M378" s="34"/>
      <c r="N378" s="34"/>
      <c r="O378" s="34"/>
      <c r="P378" s="34"/>
      <c r="Q378" s="34"/>
      <c r="R378" s="34"/>
      <c r="S378" s="99"/>
      <c r="T378" s="109"/>
    </row>
    <row r="379" spans="1:20" ht="60" customHeight="1" x14ac:dyDescent="0.25">
      <c r="A379" s="104">
        <v>59</v>
      </c>
      <c r="B379" s="94"/>
      <c r="C379" s="4"/>
      <c r="D379" s="24"/>
      <c r="E379" s="80">
        <f t="shared" ref="E379" si="26">IF(S379&lt;=5,D379,IF(AND(S379&gt;5,S379&lt;=29),D381,IF(AND(S379&gt;=30),D383,)))</f>
        <v>0</v>
      </c>
      <c r="F379" s="30"/>
      <c r="G379" s="30"/>
      <c r="H379" s="30"/>
      <c r="I379" s="30"/>
      <c r="J379" s="30"/>
      <c r="K379" s="30"/>
      <c r="L379" s="30"/>
      <c r="M379" s="30"/>
      <c r="N379" s="30"/>
      <c r="O379" s="30"/>
      <c r="P379" s="30"/>
      <c r="Q379" s="30"/>
      <c r="R379" s="30"/>
      <c r="S379" s="97">
        <f>SUM(F379:R384)</f>
        <v>0</v>
      </c>
      <c r="T379" s="107">
        <f t="shared" ref="T379" si="27">IF(SUM(F379:R384)&gt;0,S379*E379,0)</f>
        <v>0</v>
      </c>
    </row>
    <row r="380" spans="1:20" ht="60" customHeight="1" x14ac:dyDescent="0.25">
      <c r="A380" s="105"/>
      <c r="B380" s="95"/>
      <c r="C380" s="1"/>
      <c r="D380" s="26"/>
      <c r="E380" s="81"/>
      <c r="F380" s="31"/>
      <c r="G380" s="31"/>
      <c r="H380" s="31"/>
      <c r="I380" s="31"/>
      <c r="J380" s="31"/>
      <c r="K380" s="31"/>
      <c r="L380" s="31"/>
      <c r="M380" s="31"/>
      <c r="N380" s="31"/>
      <c r="O380" s="31"/>
      <c r="P380" s="31"/>
      <c r="Q380" s="31"/>
      <c r="R380" s="31"/>
      <c r="S380" s="98"/>
      <c r="T380" s="108"/>
    </row>
    <row r="381" spans="1:20" ht="60" customHeight="1" x14ac:dyDescent="0.25">
      <c r="A381" s="105"/>
      <c r="B381" s="95"/>
      <c r="C381" s="1"/>
      <c r="D381" s="25"/>
      <c r="E381" s="81"/>
      <c r="F381" s="31"/>
      <c r="G381" s="31"/>
      <c r="H381" s="31"/>
      <c r="I381" s="31"/>
      <c r="J381" s="31"/>
      <c r="K381" s="31"/>
      <c r="L381" s="31"/>
      <c r="M381" s="31"/>
      <c r="N381" s="31"/>
      <c r="O381" s="31"/>
      <c r="P381" s="31"/>
      <c r="Q381" s="31"/>
      <c r="R381" s="31"/>
      <c r="S381" s="98"/>
      <c r="T381" s="108"/>
    </row>
    <row r="382" spans="1:20" ht="60" customHeight="1" x14ac:dyDescent="0.25">
      <c r="A382" s="105"/>
      <c r="B382" s="95"/>
      <c r="C382" s="1"/>
      <c r="D382" s="27"/>
      <c r="E382" s="81"/>
      <c r="F382" s="33"/>
      <c r="G382" s="33"/>
      <c r="H382" s="33"/>
      <c r="I382" s="33"/>
      <c r="J382" s="33"/>
      <c r="K382" s="33"/>
      <c r="L382" s="33"/>
      <c r="M382" s="33"/>
      <c r="N382" s="33"/>
      <c r="O382" s="33"/>
      <c r="P382" s="33"/>
      <c r="Q382" s="33"/>
      <c r="R382" s="33"/>
      <c r="S382" s="98"/>
      <c r="T382" s="108"/>
    </row>
    <row r="383" spans="1:20" ht="60" customHeight="1" x14ac:dyDescent="0.25">
      <c r="A383" s="105"/>
      <c r="B383" s="95"/>
      <c r="C383" s="2"/>
      <c r="D383" s="25"/>
      <c r="E383" s="81"/>
      <c r="F383" s="33"/>
      <c r="G383" s="33"/>
      <c r="H383" s="33"/>
      <c r="I383" s="33"/>
      <c r="J383" s="33"/>
      <c r="K383" s="33"/>
      <c r="L383" s="33"/>
      <c r="M383" s="33"/>
      <c r="N383" s="33"/>
      <c r="O383" s="33"/>
      <c r="P383" s="33"/>
      <c r="Q383" s="33"/>
      <c r="R383" s="33"/>
      <c r="S383" s="98"/>
      <c r="T383" s="108"/>
    </row>
    <row r="384" spans="1:20" ht="60" customHeight="1" thickBot="1" x14ac:dyDescent="0.3">
      <c r="A384" s="106"/>
      <c r="B384" s="96"/>
      <c r="C384" s="3"/>
      <c r="D384" s="28"/>
      <c r="E384" s="82"/>
      <c r="F384" s="34"/>
      <c r="G384" s="34"/>
      <c r="H384" s="34"/>
      <c r="I384" s="34"/>
      <c r="J384" s="34"/>
      <c r="K384" s="34"/>
      <c r="L384" s="34"/>
      <c r="M384" s="34"/>
      <c r="N384" s="34"/>
      <c r="O384" s="34"/>
      <c r="P384" s="34"/>
      <c r="Q384" s="34"/>
      <c r="R384" s="34"/>
      <c r="S384" s="99"/>
      <c r="T384" s="109"/>
    </row>
    <row r="385" spans="1:20" ht="60" customHeight="1" x14ac:dyDescent="0.25">
      <c r="A385" s="92">
        <v>60</v>
      </c>
      <c r="B385" s="118"/>
      <c r="C385" s="4"/>
      <c r="D385" s="24"/>
      <c r="E385" s="80">
        <f t="shared" ref="E385" si="28">IF(S385&lt;=5,D385,IF(AND(S385&gt;5,S385&lt;=29),D387,IF(AND(S385&gt;=30),D389,)))</f>
        <v>0</v>
      </c>
      <c r="F385" s="30"/>
      <c r="G385" s="30"/>
      <c r="H385" s="30"/>
      <c r="I385" s="30"/>
      <c r="J385" s="30"/>
      <c r="K385" s="30"/>
      <c r="L385" s="30"/>
      <c r="M385" s="30"/>
      <c r="N385" s="30"/>
      <c r="O385" s="30"/>
      <c r="P385" s="30"/>
      <c r="Q385" s="30"/>
      <c r="R385" s="30"/>
      <c r="S385" s="97">
        <f>SUM(F385:R390)</f>
        <v>0</v>
      </c>
      <c r="T385" s="107">
        <f t="shared" ref="T385" si="29">IF(SUM(F385:R390)&gt;0,S385*E385,0)</f>
        <v>0</v>
      </c>
    </row>
    <row r="386" spans="1:20" ht="60" customHeight="1" x14ac:dyDescent="0.25">
      <c r="A386" s="92"/>
      <c r="B386" s="119"/>
      <c r="C386" s="1"/>
      <c r="D386" s="26"/>
      <c r="E386" s="81"/>
      <c r="F386" s="31"/>
      <c r="G386" s="31"/>
      <c r="H386" s="31"/>
      <c r="I386" s="31"/>
      <c r="J386" s="31"/>
      <c r="K386" s="31"/>
      <c r="L386" s="31"/>
      <c r="M386" s="31"/>
      <c r="N386" s="31"/>
      <c r="O386" s="31"/>
      <c r="P386" s="31"/>
      <c r="Q386" s="31"/>
      <c r="R386" s="31"/>
      <c r="S386" s="98"/>
      <c r="T386" s="108"/>
    </row>
    <row r="387" spans="1:20" ht="60" customHeight="1" x14ac:dyDescent="0.25">
      <c r="A387" s="92"/>
      <c r="B387" s="119"/>
      <c r="C387" s="1"/>
      <c r="D387" s="25"/>
      <c r="E387" s="81"/>
      <c r="F387" s="31"/>
      <c r="G387" s="31"/>
      <c r="H387" s="31"/>
      <c r="I387" s="31"/>
      <c r="J387" s="31"/>
      <c r="K387" s="31"/>
      <c r="L387" s="31"/>
      <c r="M387" s="31"/>
      <c r="N387" s="31"/>
      <c r="O387" s="31"/>
      <c r="P387" s="31"/>
      <c r="Q387" s="31"/>
      <c r="R387" s="31"/>
      <c r="S387" s="98"/>
      <c r="T387" s="108"/>
    </row>
    <row r="388" spans="1:20" ht="60" customHeight="1" x14ac:dyDescent="0.25">
      <c r="A388" s="92"/>
      <c r="B388" s="119"/>
      <c r="C388" s="1"/>
      <c r="D388" s="27"/>
      <c r="E388" s="81"/>
      <c r="F388" s="33"/>
      <c r="G388" s="33"/>
      <c r="H388" s="33"/>
      <c r="I388" s="33"/>
      <c r="J388" s="33"/>
      <c r="K388" s="33"/>
      <c r="L388" s="33"/>
      <c r="M388" s="33"/>
      <c r="N388" s="33"/>
      <c r="O388" s="33"/>
      <c r="P388" s="33"/>
      <c r="Q388" s="33"/>
      <c r="R388" s="33"/>
      <c r="S388" s="98"/>
      <c r="T388" s="108"/>
    </row>
    <row r="389" spans="1:20" ht="60" customHeight="1" x14ac:dyDescent="0.25">
      <c r="A389" s="92"/>
      <c r="B389" s="119"/>
      <c r="C389" s="2"/>
      <c r="D389" s="25"/>
      <c r="E389" s="81"/>
      <c r="F389" s="33"/>
      <c r="G389" s="33"/>
      <c r="H389" s="33"/>
      <c r="I389" s="33"/>
      <c r="J389" s="33"/>
      <c r="K389" s="33"/>
      <c r="L389" s="33"/>
      <c r="M389" s="33"/>
      <c r="N389" s="33"/>
      <c r="O389" s="33"/>
      <c r="P389" s="33"/>
      <c r="Q389" s="33"/>
      <c r="R389" s="33"/>
      <c r="S389" s="98"/>
      <c r="T389" s="108"/>
    </row>
    <row r="390" spans="1:20" ht="60" customHeight="1" thickBot="1" x14ac:dyDescent="0.3">
      <c r="A390" s="93"/>
      <c r="B390" s="120"/>
      <c r="C390" s="3"/>
      <c r="D390" s="28"/>
      <c r="E390" s="82"/>
      <c r="F390" s="34"/>
      <c r="G390" s="34"/>
      <c r="H390" s="34"/>
      <c r="I390" s="34"/>
      <c r="J390" s="34"/>
      <c r="K390" s="34"/>
      <c r="L390" s="34"/>
      <c r="M390" s="34"/>
      <c r="N390" s="34"/>
      <c r="O390" s="34"/>
      <c r="P390" s="34"/>
      <c r="Q390" s="34"/>
      <c r="R390" s="34"/>
      <c r="S390" s="99"/>
      <c r="T390" s="109"/>
    </row>
    <row r="391" spans="1:20" ht="60" customHeight="1" x14ac:dyDescent="0.25">
      <c r="A391" s="104">
        <v>61</v>
      </c>
      <c r="B391" s="118"/>
      <c r="C391" s="4"/>
      <c r="D391" s="24"/>
      <c r="E391" s="80">
        <f t="shared" ref="E391" si="30">IF(S391&lt;=5,D391,IF(AND(S391&gt;5,S391&lt;=29),D393,IF(AND(S391&gt;=30),D395,)))</f>
        <v>0</v>
      </c>
      <c r="F391" s="30"/>
      <c r="G391" s="30"/>
      <c r="H391" s="30"/>
      <c r="I391" s="30"/>
      <c r="J391" s="30"/>
      <c r="K391" s="30"/>
      <c r="L391" s="30"/>
      <c r="M391" s="30"/>
      <c r="N391" s="30"/>
      <c r="O391" s="30"/>
      <c r="P391" s="30"/>
      <c r="Q391" s="30"/>
      <c r="R391" s="30"/>
      <c r="S391" s="97">
        <f>SUM(F391:R396)</f>
        <v>0</v>
      </c>
      <c r="T391" s="107">
        <f t="shared" ref="T391" si="31">IF(SUM(F391:R396)&gt;0,S391*E391,0)</f>
        <v>0</v>
      </c>
    </row>
    <row r="392" spans="1:20" ht="60" customHeight="1" x14ac:dyDescent="0.25">
      <c r="A392" s="105"/>
      <c r="B392" s="119"/>
      <c r="C392" s="1"/>
      <c r="D392" s="26"/>
      <c r="E392" s="81"/>
      <c r="F392" s="31"/>
      <c r="G392" s="31"/>
      <c r="H392" s="31"/>
      <c r="I392" s="31"/>
      <c r="J392" s="31"/>
      <c r="K392" s="31"/>
      <c r="L392" s="31"/>
      <c r="M392" s="31"/>
      <c r="N392" s="31"/>
      <c r="O392" s="31"/>
      <c r="P392" s="31"/>
      <c r="Q392" s="31"/>
      <c r="R392" s="31"/>
      <c r="S392" s="98"/>
      <c r="T392" s="108"/>
    </row>
    <row r="393" spans="1:20" ht="60" customHeight="1" x14ac:dyDescent="0.25">
      <c r="A393" s="105"/>
      <c r="B393" s="119"/>
      <c r="C393" s="1"/>
      <c r="D393" s="25"/>
      <c r="E393" s="81"/>
      <c r="F393" s="31"/>
      <c r="G393" s="31"/>
      <c r="H393" s="31"/>
      <c r="I393" s="31"/>
      <c r="J393" s="31"/>
      <c r="K393" s="31"/>
      <c r="L393" s="31"/>
      <c r="M393" s="31"/>
      <c r="N393" s="31"/>
      <c r="O393" s="31"/>
      <c r="P393" s="31"/>
      <c r="Q393" s="31"/>
      <c r="R393" s="31"/>
      <c r="S393" s="98"/>
      <c r="T393" s="108"/>
    </row>
    <row r="394" spans="1:20" ht="60" customHeight="1" x14ac:dyDescent="0.25">
      <c r="A394" s="105"/>
      <c r="B394" s="119"/>
      <c r="C394" s="1"/>
      <c r="D394" s="27"/>
      <c r="E394" s="81"/>
      <c r="F394" s="33"/>
      <c r="G394" s="33"/>
      <c r="H394" s="33"/>
      <c r="I394" s="33"/>
      <c r="J394" s="33"/>
      <c r="K394" s="33"/>
      <c r="L394" s="33"/>
      <c r="M394" s="33"/>
      <c r="N394" s="33"/>
      <c r="O394" s="33"/>
      <c r="P394" s="33"/>
      <c r="Q394" s="33"/>
      <c r="R394" s="33"/>
      <c r="S394" s="98"/>
      <c r="T394" s="108"/>
    </row>
    <row r="395" spans="1:20" ht="60" customHeight="1" x14ac:dyDescent="0.25">
      <c r="A395" s="105"/>
      <c r="B395" s="119"/>
      <c r="C395" s="2"/>
      <c r="D395" s="25"/>
      <c r="E395" s="81"/>
      <c r="F395" s="33"/>
      <c r="G395" s="33"/>
      <c r="H395" s="33"/>
      <c r="I395" s="33"/>
      <c r="J395" s="33"/>
      <c r="K395" s="33"/>
      <c r="L395" s="33"/>
      <c r="M395" s="33"/>
      <c r="N395" s="33"/>
      <c r="O395" s="33"/>
      <c r="P395" s="33"/>
      <c r="Q395" s="33"/>
      <c r="R395" s="33"/>
      <c r="S395" s="98"/>
      <c r="T395" s="108"/>
    </row>
    <row r="396" spans="1:20" ht="60" customHeight="1" thickBot="1" x14ac:dyDescent="0.3">
      <c r="A396" s="106"/>
      <c r="B396" s="120"/>
      <c r="C396" s="3"/>
      <c r="D396" s="28"/>
      <c r="E396" s="82"/>
      <c r="F396" s="34"/>
      <c r="G396" s="34"/>
      <c r="H396" s="34"/>
      <c r="I396" s="34"/>
      <c r="J396" s="34"/>
      <c r="K396" s="34"/>
      <c r="L396" s="34"/>
      <c r="M396" s="34"/>
      <c r="N396" s="34"/>
      <c r="O396" s="34"/>
      <c r="P396" s="34"/>
      <c r="Q396" s="34"/>
      <c r="R396" s="34"/>
      <c r="S396" s="99"/>
      <c r="T396" s="109"/>
    </row>
    <row r="397" spans="1:20" ht="60" customHeight="1" x14ac:dyDescent="0.25">
      <c r="A397" s="92">
        <v>62</v>
      </c>
      <c r="B397" s="115"/>
      <c r="C397" s="7"/>
      <c r="D397" s="24"/>
      <c r="E397" s="80">
        <f t="shared" ref="E397" si="32">IF(S397&lt;=5,D397,IF(AND(S397&gt;5,S397&lt;=29),D399,IF(AND(S397&gt;=30),D401,)))</f>
        <v>0</v>
      </c>
      <c r="F397" s="30"/>
      <c r="G397" s="30"/>
      <c r="H397" s="30"/>
      <c r="I397" s="30"/>
      <c r="J397" s="30"/>
      <c r="K397" s="30"/>
      <c r="L397" s="30"/>
      <c r="M397" s="30"/>
      <c r="N397" s="30"/>
      <c r="O397" s="30"/>
      <c r="P397" s="30"/>
      <c r="Q397" s="30"/>
      <c r="R397" s="30"/>
      <c r="S397" s="97">
        <f>SUM(F397:R402)</f>
        <v>0</v>
      </c>
      <c r="T397" s="107">
        <f t="shared" ref="T397" si="33">IF(SUM(F397:R402)&gt;0,S397*E397,0)</f>
        <v>0</v>
      </c>
    </row>
    <row r="398" spans="1:20" ht="60" customHeight="1" x14ac:dyDescent="0.25">
      <c r="A398" s="92"/>
      <c r="B398" s="116"/>
      <c r="C398" s="8"/>
      <c r="D398" s="26"/>
      <c r="E398" s="81"/>
      <c r="F398" s="31"/>
      <c r="G398" s="31"/>
      <c r="H398" s="31"/>
      <c r="I398" s="31"/>
      <c r="J398" s="31"/>
      <c r="K398" s="31"/>
      <c r="L398" s="31"/>
      <c r="M398" s="31"/>
      <c r="N398" s="31"/>
      <c r="O398" s="31"/>
      <c r="P398" s="31"/>
      <c r="Q398" s="31"/>
      <c r="R398" s="31"/>
      <c r="S398" s="98"/>
      <c r="T398" s="108"/>
    </row>
    <row r="399" spans="1:20" ht="60" customHeight="1" x14ac:dyDescent="0.25">
      <c r="A399" s="92"/>
      <c r="B399" s="116"/>
      <c r="C399" s="8"/>
      <c r="D399" s="25"/>
      <c r="E399" s="81"/>
      <c r="F399" s="31"/>
      <c r="G399" s="31"/>
      <c r="H399" s="31"/>
      <c r="I399" s="31"/>
      <c r="J399" s="31"/>
      <c r="K399" s="31"/>
      <c r="L399" s="31"/>
      <c r="M399" s="31"/>
      <c r="N399" s="31"/>
      <c r="O399" s="31"/>
      <c r="P399" s="31"/>
      <c r="Q399" s="31"/>
      <c r="R399" s="31"/>
      <c r="S399" s="98"/>
      <c r="T399" s="108"/>
    </row>
    <row r="400" spans="1:20" ht="60" customHeight="1" x14ac:dyDescent="0.25">
      <c r="A400" s="92"/>
      <c r="B400" s="116"/>
      <c r="C400" s="2"/>
      <c r="D400" s="27"/>
      <c r="E400" s="81"/>
      <c r="F400" s="33"/>
      <c r="G400" s="33"/>
      <c r="H400" s="33"/>
      <c r="I400" s="33"/>
      <c r="J400" s="33"/>
      <c r="K400" s="33"/>
      <c r="L400" s="33"/>
      <c r="M400" s="33"/>
      <c r="N400" s="33"/>
      <c r="O400" s="33"/>
      <c r="P400" s="33"/>
      <c r="Q400" s="33"/>
      <c r="R400" s="33"/>
      <c r="S400" s="98"/>
      <c r="T400" s="108"/>
    </row>
    <row r="401" spans="1:20" ht="60" customHeight="1" x14ac:dyDescent="0.25">
      <c r="A401" s="92"/>
      <c r="B401" s="116"/>
      <c r="C401" s="2"/>
      <c r="D401" s="25"/>
      <c r="E401" s="81"/>
      <c r="F401" s="33"/>
      <c r="G401" s="33"/>
      <c r="H401" s="33"/>
      <c r="I401" s="33"/>
      <c r="J401" s="33"/>
      <c r="K401" s="33"/>
      <c r="L401" s="33"/>
      <c r="M401" s="33"/>
      <c r="N401" s="33"/>
      <c r="O401" s="33"/>
      <c r="P401" s="33"/>
      <c r="Q401" s="33"/>
      <c r="R401" s="33"/>
      <c r="S401" s="98"/>
      <c r="T401" s="108"/>
    </row>
    <row r="402" spans="1:20" ht="60" customHeight="1" thickBot="1" x14ac:dyDescent="0.3">
      <c r="A402" s="93"/>
      <c r="B402" s="117"/>
      <c r="C402" s="3"/>
      <c r="D402" s="28"/>
      <c r="E402" s="82"/>
      <c r="F402" s="34"/>
      <c r="G402" s="34"/>
      <c r="H402" s="34"/>
      <c r="I402" s="34"/>
      <c r="J402" s="34"/>
      <c r="K402" s="34"/>
      <c r="L402" s="34"/>
      <c r="M402" s="34"/>
      <c r="N402" s="34"/>
      <c r="O402" s="34"/>
      <c r="P402" s="34"/>
      <c r="Q402" s="34"/>
      <c r="R402" s="34"/>
      <c r="S402" s="99"/>
      <c r="T402" s="109"/>
    </row>
    <row r="403" spans="1:20" ht="60" customHeight="1" x14ac:dyDescent="0.25">
      <c r="A403" s="104">
        <v>63</v>
      </c>
      <c r="B403" s="94"/>
      <c r="C403" s="1"/>
      <c r="D403" s="24"/>
      <c r="E403" s="80">
        <f t="shared" ref="E403" si="34">IF(S403&lt;=5,D403,IF(AND(S403&gt;5,S403&lt;=29),D405,IF(AND(S403&gt;=30),D407,)))</f>
        <v>0</v>
      </c>
      <c r="F403" s="30"/>
      <c r="G403" s="30"/>
      <c r="H403" s="30"/>
      <c r="I403" s="30"/>
      <c r="J403" s="30"/>
      <c r="K403" s="30"/>
      <c r="L403" s="30"/>
      <c r="M403" s="30"/>
      <c r="N403" s="30"/>
      <c r="O403" s="30"/>
      <c r="P403" s="30"/>
      <c r="Q403" s="30"/>
      <c r="R403" s="30"/>
      <c r="S403" s="97">
        <f>SUM(F403:R408)</f>
        <v>0</v>
      </c>
      <c r="T403" s="107">
        <f t="shared" ref="T403" si="35">IF(SUM(F403:R408)&gt;0,S403*E403,0)</f>
        <v>0</v>
      </c>
    </row>
    <row r="404" spans="1:20" ht="60" customHeight="1" x14ac:dyDescent="0.25">
      <c r="A404" s="105"/>
      <c r="B404" s="95"/>
      <c r="C404" s="1"/>
      <c r="D404" s="26"/>
      <c r="E404" s="81"/>
      <c r="F404" s="31"/>
      <c r="G404" s="31"/>
      <c r="H404" s="31"/>
      <c r="I404" s="31"/>
      <c r="J404" s="31"/>
      <c r="K404" s="31"/>
      <c r="L404" s="31"/>
      <c r="M404" s="31"/>
      <c r="N404" s="31"/>
      <c r="O404" s="31"/>
      <c r="P404" s="31"/>
      <c r="Q404" s="31"/>
      <c r="R404" s="31"/>
      <c r="S404" s="98"/>
      <c r="T404" s="108"/>
    </row>
    <row r="405" spans="1:20" ht="60" customHeight="1" x14ac:dyDescent="0.25">
      <c r="A405" s="105"/>
      <c r="B405" s="95"/>
      <c r="C405" s="1"/>
      <c r="D405" s="25"/>
      <c r="E405" s="81"/>
      <c r="F405" s="31"/>
      <c r="G405" s="31"/>
      <c r="H405" s="31"/>
      <c r="I405" s="31"/>
      <c r="J405" s="31"/>
      <c r="K405" s="31"/>
      <c r="L405" s="31"/>
      <c r="M405" s="31"/>
      <c r="N405" s="31"/>
      <c r="O405" s="31"/>
      <c r="P405" s="31"/>
      <c r="Q405" s="31"/>
      <c r="R405" s="31"/>
      <c r="S405" s="98"/>
      <c r="T405" s="108"/>
    </row>
    <row r="406" spans="1:20" ht="60" customHeight="1" x14ac:dyDescent="0.25">
      <c r="A406" s="105"/>
      <c r="B406" s="95"/>
      <c r="C406" s="1"/>
      <c r="D406" s="27"/>
      <c r="E406" s="81"/>
      <c r="F406" s="33"/>
      <c r="G406" s="33"/>
      <c r="H406" s="33"/>
      <c r="I406" s="33"/>
      <c r="J406" s="33"/>
      <c r="K406" s="33"/>
      <c r="L406" s="33"/>
      <c r="M406" s="33"/>
      <c r="N406" s="33"/>
      <c r="O406" s="33"/>
      <c r="P406" s="33"/>
      <c r="Q406" s="33"/>
      <c r="R406" s="33"/>
      <c r="S406" s="98"/>
      <c r="T406" s="108"/>
    </row>
    <row r="407" spans="1:20" ht="60" customHeight="1" x14ac:dyDescent="0.25">
      <c r="A407" s="105"/>
      <c r="B407" s="95"/>
      <c r="C407" s="2"/>
      <c r="D407" s="25"/>
      <c r="E407" s="81"/>
      <c r="F407" s="33"/>
      <c r="G407" s="33"/>
      <c r="H407" s="33"/>
      <c r="I407" s="33"/>
      <c r="J407" s="33"/>
      <c r="K407" s="33"/>
      <c r="L407" s="33"/>
      <c r="M407" s="33"/>
      <c r="N407" s="33"/>
      <c r="O407" s="33"/>
      <c r="P407" s="33"/>
      <c r="Q407" s="33"/>
      <c r="R407" s="33"/>
      <c r="S407" s="98"/>
      <c r="T407" s="108"/>
    </row>
    <row r="408" spans="1:20" ht="60" customHeight="1" thickBot="1" x14ac:dyDescent="0.3">
      <c r="A408" s="106"/>
      <c r="B408" s="96"/>
      <c r="C408" s="3"/>
      <c r="D408" s="28"/>
      <c r="E408" s="82"/>
      <c r="F408" s="34"/>
      <c r="G408" s="34"/>
      <c r="H408" s="34"/>
      <c r="I408" s="34"/>
      <c r="J408" s="34"/>
      <c r="K408" s="34"/>
      <c r="L408" s="34"/>
      <c r="M408" s="34"/>
      <c r="N408" s="34"/>
      <c r="O408" s="34"/>
      <c r="P408" s="34"/>
      <c r="Q408" s="34"/>
      <c r="R408" s="34"/>
      <c r="S408" s="99"/>
      <c r="T408" s="109"/>
    </row>
    <row r="409" spans="1:20" ht="60" customHeight="1" x14ac:dyDescent="0.25">
      <c r="A409" s="92">
        <v>64</v>
      </c>
      <c r="B409" s="94"/>
      <c r="C409" s="4"/>
      <c r="D409" s="24"/>
      <c r="E409" s="80">
        <f t="shared" ref="E409" si="36">IF(S409&lt;=5,D409,IF(AND(S409&gt;5,S409&lt;=29),D411,IF(AND(S409&gt;=30),D413,)))</f>
        <v>0</v>
      </c>
      <c r="F409" s="30"/>
      <c r="G409" s="30"/>
      <c r="H409" s="30"/>
      <c r="I409" s="30"/>
      <c r="J409" s="30"/>
      <c r="K409" s="30"/>
      <c r="L409" s="30"/>
      <c r="M409" s="30"/>
      <c r="N409" s="30"/>
      <c r="O409" s="30"/>
      <c r="P409" s="30"/>
      <c r="Q409" s="30"/>
      <c r="R409" s="30"/>
      <c r="S409" s="97">
        <f>SUM(F409:R414)</f>
        <v>0</v>
      </c>
      <c r="T409" s="107">
        <f t="shared" ref="T409" si="37">IF(SUM(F409:R414)&gt;0,S409*E409,0)</f>
        <v>0</v>
      </c>
    </row>
    <row r="410" spans="1:20" ht="60" customHeight="1" x14ac:dyDescent="0.25">
      <c r="A410" s="92"/>
      <c r="B410" s="95"/>
      <c r="C410" s="1"/>
      <c r="D410" s="26"/>
      <c r="E410" s="81"/>
      <c r="F410" s="31"/>
      <c r="G410" s="31"/>
      <c r="H410" s="31"/>
      <c r="I410" s="31"/>
      <c r="J410" s="31"/>
      <c r="K410" s="31"/>
      <c r="L410" s="31"/>
      <c r="M410" s="31"/>
      <c r="N410" s="31"/>
      <c r="O410" s="31"/>
      <c r="P410" s="31"/>
      <c r="Q410" s="31"/>
      <c r="R410" s="31"/>
      <c r="S410" s="98"/>
      <c r="T410" s="108"/>
    </row>
    <row r="411" spans="1:20" ht="60" customHeight="1" x14ac:dyDescent="0.25">
      <c r="A411" s="92"/>
      <c r="B411" s="95"/>
      <c r="C411" s="1"/>
      <c r="D411" s="25"/>
      <c r="E411" s="81"/>
      <c r="F411" s="31"/>
      <c r="G411" s="31"/>
      <c r="H411" s="31"/>
      <c r="I411" s="31"/>
      <c r="J411" s="31"/>
      <c r="K411" s="31"/>
      <c r="L411" s="31"/>
      <c r="M411" s="31"/>
      <c r="N411" s="31"/>
      <c r="O411" s="31"/>
      <c r="P411" s="31"/>
      <c r="Q411" s="31"/>
      <c r="R411" s="31"/>
      <c r="S411" s="98"/>
      <c r="T411" s="108"/>
    </row>
    <row r="412" spans="1:20" ht="60" customHeight="1" x14ac:dyDescent="0.25">
      <c r="A412" s="92"/>
      <c r="B412" s="95"/>
      <c r="C412" s="1"/>
      <c r="D412" s="27"/>
      <c r="E412" s="81"/>
      <c r="F412" s="33"/>
      <c r="G412" s="33"/>
      <c r="H412" s="33"/>
      <c r="I412" s="33"/>
      <c r="J412" s="33"/>
      <c r="K412" s="33"/>
      <c r="L412" s="33"/>
      <c r="M412" s="33"/>
      <c r="N412" s="33"/>
      <c r="O412" s="33"/>
      <c r="P412" s="33"/>
      <c r="Q412" s="33"/>
      <c r="R412" s="33"/>
      <c r="S412" s="98"/>
      <c r="T412" s="108"/>
    </row>
    <row r="413" spans="1:20" ht="60" customHeight="1" x14ac:dyDescent="0.25">
      <c r="A413" s="92"/>
      <c r="B413" s="95"/>
      <c r="C413" s="2"/>
      <c r="D413" s="25"/>
      <c r="E413" s="81"/>
      <c r="F413" s="33"/>
      <c r="G413" s="33"/>
      <c r="H413" s="33"/>
      <c r="I413" s="33"/>
      <c r="J413" s="33"/>
      <c r="K413" s="33"/>
      <c r="L413" s="33"/>
      <c r="M413" s="33"/>
      <c r="N413" s="33"/>
      <c r="O413" s="33"/>
      <c r="P413" s="33"/>
      <c r="Q413" s="33"/>
      <c r="R413" s="33"/>
      <c r="S413" s="98"/>
      <c r="T413" s="108"/>
    </row>
    <row r="414" spans="1:20" ht="60" customHeight="1" thickBot="1" x14ac:dyDescent="0.3">
      <c r="A414" s="93"/>
      <c r="B414" s="96"/>
      <c r="C414" s="3"/>
      <c r="D414" s="28"/>
      <c r="E414" s="82"/>
      <c r="F414" s="34"/>
      <c r="G414" s="34"/>
      <c r="H414" s="34"/>
      <c r="I414" s="34"/>
      <c r="J414" s="34"/>
      <c r="K414" s="34"/>
      <c r="L414" s="34"/>
      <c r="M414" s="34"/>
      <c r="N414" s="34"/>
      <c r="O414" s="34"/>
      <c r="P414" s="34"/>
      <c r="Q414" s="34"/>
      <c r="R414" s="34"/>
      <c r="S414" s="99"/>
      <c r="T414" s="109"/>
    </row>
    <row r="415" spans="1:20" ht="60" customHeight="1" x14ac:dyDescent="0.25">
      <c r="A415" s="104">
        <v>65</v>
      </c>
      <c r="B415" s="94"/>
      <c r="C415" s="4"/>
      <c r="D415" s="24"/>
      <c r="E415" s="80">
        <f t="shared" ref="E415" si="38">IF(S415&lt;=5,D415,IF(AND(S415&gt;5,S415&lt;=29),D417,IF(AND(S415&gt;=30),D419,)))</f>
        <v>0</v>
      </c>
      <c r="F415" s="30"/>
      <c r="G415" s="30"/>
      <c r="H415" s="30"/>
      <c r="I415" s="30"/>
      <c r="J415" s="30"/>
      <c r="K415" s="30"/>
      <c r="L415" s="30"/>
      <c r="M415" s="30"/>
      <c r="N415" s="30"/>
      <c r="O415" s="30"/>
      <c r="P415" s="30"/>
      <c r="Q415" s="30"/>
      <c r="R415" s="30"/>
      <c r="S415" s="97">
        <f>SUM(F415:R420)</f>
        <v>0</v>
      </c>
      <c r="T415" s="107">
        <f t="shared" ref="T415" si="39">IF(SUM(F415:R420)&gt;0,S415*E415,0)</f>
        <v>0</v>
      </c>
    </row>
    <row r="416" spans="1:20" ht="60" customHeight="1" x14ac:dyDescent="0.25">
      <c r="A416" s="105"/>
      <c r="B416" s="95"/>
      <c r="C416" s="1"/>
      <c r="D416" s="26"/>
      <c r="E416" s="81"/>
      <c r="F416" s="31"/>
      <c r="G416" s="31"/>
      <c r="H416" s="31"/>
      <c r="I416" s="31"/>
      <c r="J416" s="31"/>
      <c r="K416" s="31"/>
      <c r="L416" s="31"/>
      <c r="M416" s="31"/>
      <c r="N416" s="31"/>
      <c r="O416" s="31"/>
      <c r="P416" s="31"/>
      <c r="Q416" s="31"/>
      <c r="R416" s="31"/>
      <c r="S416" s="98"/>
      <c r="T416" s="108"/>
    </row>
    <row r="417" spans="1:20" ht="60" customHeight="1" x14ac:dyDescent="0.25">
      <c r="A417" s="105"/>
      <c r="B417" s="95"/>
      <c r="C417" s="1"/>
      <c r="D417" s="25"/>
      <c r="E417" s="81"/>
      <c r="F417" s="31"/>
      <c r="G417" s="31"/>
      <c r="H417" s="31"/>
      <c r="I417" s="31"/>
      <c r="J417" s="31"/>
      <c r="K417" s="31"/>
      <c r="L417" s="31"/>
      <c r="M417" s="31"/>
      <c r="N417" s="31"/>
      <c r="O417" s="31"/>
      <c r="P417" s="31"/>
      <c r="Q417" s="31"/>
      <c r="R417" s="31"/>
      <c r="S417" s="98"/>
      <c r="T417" s="108"/>
    </row>
    <row r="418" spans="1:20" ht="60" customHeight="1" x14ac:dyDescent="0.25">
      <c r="A418" s="105"/>
      <c r="B418" s="95"/>
      <c r="C418" s="1"/>
      <c r="D418" s="27"/>
      <c r="E418" s="81"/>
      <c r="F418" s="33"/>
      <c r="G418" s="33"/>
      <c r="H418" s="33"/>
      <c r="I418" s="33"/>
      <c r="J418" s="33"/>
      <c r="K418" s="33"/>
      <c r="L418" s="33"/>
      <c r="M418" s="33"/>
      <c r="N418" s="33"/>
      <c r="O418" s="33"/>
      <c r="P418" s="33"/>
      <c r="Q418" s="33"/>
      <c r="R418" s="33"/>
      <c r="S418" s="98"/>
      <c r="T418" s="108"/>
    </row>
    <row r="419" spans="1:20" ht="60" customHeight="1" x14ac:dyDescent="0.25">
      <c r="A419" s="105"/>
      <c r="B419" s="95"/>
      <c r="C419" s="2"/>
      <c r="D419" s="25"/>
      <c r="E419" s="81"/>
      <c r="F419" s="33"/>
      <c r="G419" s="33"/>
      <c r="H419" s="33"/>
      <c r="I419" s="33"/>
      <c r="J419" s="33"/>
      <c r="K419" s="33"/>
      <c r="L419" s="33"/>
      <c r="M419" s="33"/>
      <c r="N419" s="33"/>
      <c r="O419" s="33"/>
      <c r="P419" s="33"/>
      <c r="Q419" s="33"/>
      <c r="R419" s="33"/>
      <c r="S419" s="98"/>
      <c r="T419" s="108"/>
    </row>
    <row r="420" spans="1:20" ht="60" customHeight="1" thickBot="1" x14ac:dyDescent="0.3">
      <c r="A420" s="106"/>
      <c r="B420" s="96"/>
      <c r="C420" s="3"/>
      <c r="D420" s="28"/>
      <c r="E420" s="82"/>
      <c r="F420" s="34"/>
      <c r="G420" s="34"/>
      <c r="H420" s="34"/>
      <c r="I420" s="34"/>
      <c r="J420" s="34"/>
      <c r="K420" s="34"/>
      <c r="L420" s="34"/>
      <c r="M420" s="34"/>
      <c r="N420" s="34"/>
      <c r="O420" s="34"/>
      <c r="P420" s="34"/>
      <c r="Q420" s="34"/>
      <c r="R420" s="34"/>
      <c r="S420" s="99"/>
      <c r="T420" s="109"/>
    </row>
    <row r="421" spans="1:20" ht="60" customHeight="1" x14ac:dyDescent="0.25">
      <c r="A421" s="92">
        <v>66</v>
      </c>
      <c r="B421" s="94"/>
      <c r="C421" s="4"/>
      <c r="D421" s="24"/>
      <c r="E421" s="80">
        <f t="shared" ref="E421" si="40">IF(S421&lt;=5,D421,IF(AND(S421&gt;5,S421&lt;=29),D423,IF(AND(S421&gt;=30),D425,)))</f>
        <v>0</v>
      </c>
      <c r="F421" s="30"/>
      <c r="G421" s="30"/>
      <c r="H421" s="30"/>
      <c r="I421" s="30"/>
      <c r="J421" s="30"/>
      <c r="K421" s="30"/>
      <c r="L421" s="30"/>
      <c r="M421" s="30"/>
      <c r="N421" s="30"/>
      <c r="O421" s="30"/>
      <c r="P421" s="30"/>
      <c r="Q421" s="30"/>
      <c r="R421" s="30"/>
      <c r="S421" s="97">
        <f>SUM(F421:R426)</f>
        <v>0</v>
      </c>
      <c r="T421" s="107">
        <f t="shared" ref="T421" si="41">IF(SUM(F421:R426)&gt;0,S421*E421,0)</f>
        <v>0</v>
      </c>
    </row>
    <row r="422" spans="1:20" ht="60" customHeight="1" x14ac:dyDescent="0.25">
      <c r="A422" s="92"/>
      <c r="B422" s="95"/>
      <c r="C422" s="1"/>
      <c r="D422" s="26"/>
      <c r="E422" s="81"/>
      <c r="F422" s="31"/>
      <c r="G422" s="31"/>
      <c r="H422" s="31"/>
      <c r="I422" s="31"/>
      <c r="J422" s="31"/>
      <c r="K422" s="31"/>
      <c r="L422" s="31"/>
      <c r="M422" s="31"/>
      <c r="N422" s="31"/>
      <c r="O422" s="31"/>
      <c r="P422" s="31"/>
      <c r="Q422" s="31"/>
      <c r="R422" s="31"/>
      <c r="S422" s="98"/>
      <c r="T422" s="108"/>
    </row>
    <row r="423" spans="1:20" ht="60" customHeight="1" x14ac:dyDescent="0.25">
      <c r="A423" s="92"/>
      <c r="B423" s="95"/>
      <c r="C423" s="1"/>
      <c r="D423" s="25"/>
      <c r="E423" s="81"/>
      <c r="F423" s="31"/>
      <c r="G423" s="31"/>
      <c r="H423" s="31"/>
      <c r="I423" s="31"/>
      <c r="J423" s="31"/>
      <c r="K423" s="31"/>
      <c r="L423" s="31"/>
      <c r="M423" s="31"/>
      <c r="N423" s="31"/>
      <c r="O423" s="31"/>
      <c r="P423" s="31"/>
      <c r="Q423" s="31"/>
      <c r="R423" s="31"/>
      <c r="S423" s="98"/>
      <c r="T423" s="108"/>
    </row>
    <row r="424" spans="1:20" ht="60" customHeight="1" x14ac:dyDescent="0.25">
      <c r="A424" s="92"/>
      <c r="B424" s="95"/>
      <c r="C424" s="1"/>
      <c r="D424" s="27"/>
      <c r="E424" s="81"/>
      <c r="F424" s="33"/>
      <c r="G424" s="33"/>
      <c r="H424" s="33"/>
      <c r="I424" s="33"/>
      <c r="J424" s="33"/>
      <c r="K424" s="33"/>
      <c r="L424" s="33"/>
      <c r="M424" s="33"/>
      <c r="N424" s="33"/>
      <c r="O424" s="33"/>
      <c r="P424" s="33"/>
      <c r="Q424" s="33"/>
      <c r="R424" s="33"/>
      <c r="S424" s="98"/>
      <c r="T424" s="108"/>
    </row>
    <row r="425" spans="1:20" ht="60" customHeight="1" x14ac:dyDescent="0.25">
      <c r="A425" s="92"/>
      <c r="B425" s="95"/>
      <c r="C425" s="2"/>
      <c r="D425" s="25"/>
      <c r="E425" s="81"/>
      <c r="F425" s="33"/>
      <c r="G425" s="33"/>
      <c r="H425" s="33"/>
      <c r="I425" s="33"/>
      <c r="J425" s="33"/>
      <c r="K425" s="33"/>
      <c r="L425" s="33"/>
      <c r="M425" s="33"/>
      <c r="N425" s="33"/>
      <c r="O425" s="33"/>
      <c r="P425" s="33"/>
      <c r="Q425" s="33"/>
      <c r="R425" s="33"/>
      <c r="S425" s="98"/>
      <c r="T425" s="108"/>
    </row>
    <row r="426" spans="1:20" ht="60" customHeight="1" thickBot="1" x14ac:dyDescent="0.3">
      <c r="A426" s="93"/>
      <c r="B426" s="96"/>
      <c r="C426" s="3"/>
      <c r="D426" s="28"/>
      <c r="E426" s="82"/>
      <c r="F426" s="34"/>
      <c r="G426" s="34"/>
      <c r="H426" s="34"/>
      <c r="I426" s="34"/>
      <c r="J426" s="34"/>
      <c r="K426" s="34"/>
      <c r="L426" s="34"/>
      <c r="M426" s="34"/>
      <c r="N426" s="34"/>
      <c r="O426" s="34"/>
      <c r="P426" s="34"/>
      <c r="Q426" s="34"/>
      <c r="R426" s="34"/>
      <c r="S426" s="99"/>
      <c r="T426" s="109"/>
    </row>
    <row r="427" spans="1:20" ht="60" customHeight="1" x14ac:dyDescent="0.25">
      <c r="A427" s="104">
        <v>67</v>
      </c>
      <c r="B427" s="100"/>
      <c r="C427" s="4"/>
      <c r="D427" s="24"/>
      <c r="E427" s="80">
        <f t="shared" ref="E427" si="42">IF(S427&lt;=5,D427,IF(AND(S427&gt;5,S427&lt;=29),D429,IF(AND(S427&gt;=30),D431,)))</f>
        <v>0</v>
      </c>
      <c r="F427" s="30"/>
      <c r="G427" s="30"/>
      <c r="H427" s="30"/>
      <c r="I427" s="30"/>
      <c r="J427" s="30"/>
      <c r="K427" s="30"/>
      <c r="L427" s="30"/>
      <c r="M427" s="30"/>
      <c r="N427" s="30"/>
      <c r="O427" s="30"/>
      <c r="P427" s="30"/>
      <c r="Q427" s="30"/>
      <c r="R427" s="30"/>
      <c r="S427" s="97">
        <f>SUM(F427:R432)</f>
        <v>0</v>
      </c>
      <c r="T427" s="107">
        <f t="shared" ref="T427" si="43">IF(SUM(F427:R432)&gt;0,S427*E427,0)</f>
        <v>0</v>
      </c>
    </row>
    <row r="428" spans="1:20" ht="60" customHeight="1" x14ac:dyDescent="0.25">
      <c r="A428" s="105"/>
      <c r="B428" s="101"/>
      <c r="C428" s="1"/>
      <c r="D428" s="26"/>
      <c r="E428" s="81"/>
      <c r="F428" s="31"/>
      <c r="G428" s="31"/>
      <c r="H428" s="31"/>
      <c r="I428" s="31"/>
      <c r="J428" s="31"/>
      <c r="K428" s="31"/>
      <c r="L428" s="31"/>
      <c r="M428" s="31"/>
      <c r="N428" s="31"/>
      <c r="O428" s="31"/>
      <c r="P428" s="31"/>
      <c r="Q428" s="31"/>
      <c r="R428" s="31"/>
      <c r="S428" s="98"/>
      <c r="T428" s="108"/>
    </row>
    <row r="429" spans="1:20" ht="60" customHeight="1" x14ac:dyDescent="0.25">
      <c r="A429" s="105"/>
      <c r="B429" s="101"/>
      <c r="C429" s="1"/>
      <c r="D429" s="25"/>
      <c r="E429" s="81"/>
      <c r="F429" s="31"/>
      <c r="G429" s="31"/>
      <c r="H429" s="31"/>
      <c r="I429" s="31"/>
      <c r="J429" s="31"/>
      <c r="K429" s="31"/>
      <c r="L429" s="31"/>
      <c r="M429" s="31"/>
      <c r="N429" s="31"/>
      <c r="O429" s="31"/>
      <c r="P429" s="31"/>
      <c r="Q429" s="31"/>
      <c r="R429" s="31"/>
      <c r="S429" s="98"/>
      <c r="T429" s="108"/>
    </row>
    <row r="430" spans="1:20" ht="60" customHeight="1" x14ac:dyDescent="0.25">
      <c r="A430" s="105"/>
      <c r="B430" s="101"/>
      <c r="C430" s="1"/>
      <c r="D430" s="27"/>
      <c r="E430" s="81"/>
      <c r="F430" s="33"/>
      <c r="G430" s="33"/>
      <c r="H430" s="33"/>
      <c r="I430" s="33"/>
      <c r="J430" s="33"/>
      <c r="K430" s="33"/>
      <c r="L430" s="33"/>
      <c r="M430" s="33"/>
      <c r="N430" s="33"/>
      <c r="O430" s="33"/>
      <c r="P430" s="33"/>
      <c r="Q430" s="33"/>
      <c r="R430" s="33"/>
      <c r="S430" s="98"/>
      <c r="T430" s="108"/>
    </row>
    <row r="431" spans="1:20" ht="60" customHeight="1" x14ac:dyDescent="0.25">
      <c r="A431" s="105"/>
      <c r="B431" s="102"/>
      <c r="C431" s="2"/>
      <c r="D431" s="25"/>
      <c r="E431" s="81"/>
      <c r="F431" s="33"/>
      <c r="G431" s="33"/>
      <c r="H431" s="33"/>
      <c r="I431" s="33"/>
      <c r="J431" s="33"/>
      <c r="K431" s="33"/>
      <c r="L431" s="33"/>
      <c r="M431" s="33"/>
      <c r="N431" s="33"/>
      <c r="O431" s="33"/>
      <c r="P431" s="33"/>
      <c r="Q431" s="33"/>
      <c r="R431" s="33"/>
      <c r="S431" s="98"/>
      <c r="T431" s="108"/>
    </row>
    <row r="432" spans="1:20" ht="60" customHeight="1" thickBot="1" x14ac:dyDescent="0.3">
      <c r="A432" s="106"/>
      <c r="B432" s="103"/>
      <c r="C432" s="3"/>
      <c r="D432" s="28"/>
      <c r="E432" s="82"/>
      <c r="F432" s="34"/>
      <c r="G432" s="34"/>
      <c r="H432" s="34"/>
      <c r="I432" s="34"/>
      <c r="J432" s="34"/>
      <c r="K432" s="34"/>
      <c r="L432" s="34"/>
      <c r="M432" s="34"/>
      <c r="N432" s="34"/>
      <c r="O432" s="34"/>
      <c r="P432" s="34"/>
      <c r="Q432" s="34"/>
      <c r="R432" s="34"/>
      <c r="S432" s="99"/>
      <c r="T432" s="109"/>
    </row>
    <row r="433" spans="1:20" ht="60" customHeight="1" x14ac:dyDescent="0.25">
      <c r="A433" s="92">
        <v>68</v>
      </c>
      <c r="B433" s="100"/>
      <c r="C433" s="4"/>
      <c r="D433" s="24"/>
      <c r="E433" s="80">
        <f t="shared" ref="E433" si="44">IF(S433&lt;=5,D433,IF(AND(S433&gt;5,S433&lt;=29),D435,IF(AND(S433&gt;=30),D437,)))</f>
        <v>0</v>
      </c>
      <c r="F433" s="30"/>
      <c r="G433" s="30"/>
      <c r="H433" s="30"/>
      <c r="I433" s="30"/>
      <c r="J433" s="30"/>
      <c r="K433" s="30"/>
      <c r="L433" s="30"/>
      <c r="M433" s="30"/>
      <c r="N433" s="30"/>
      <c r="O433" s="30"/>
      <c r="P433" s="30"/>
      <c r="Q433" s="30"/>
      <c r="R433" s="30"/>
      <c r="S433" s="97">
        <f>SUM(F433:R438)</f>
        <v>0</v>
      </c>
      <c r="T433" s="107">
        <f t="shared" ref="T433" si="45">IF(SUM(F433:R438)&gt;0,S433*E433,0)</f>
        <v>0</v>
      </c>
    </row>
    <row r="434" spans="1:20" ht="60" customHeight="1" x14ac:dyDescent="0.25">
      <c r="A434" s="92"/>
      <c r="B434" s="101"/>
      <c r="C434" s="1"/>
      <c r="D434" s="26"/>
      <c r="E434" s="81"/>
      <c r="F434" s="31"/>
      <c r="G434" s="31"/>
      <c r="H434" s="31"/>
      <c r="I434" s="31"/>
      <c r="J434" s="31"/>
      <c r="K434" s="31"/>
      <c r="L434" s="31"/>
      <c r="M434" s="31"/>
      <c r="N434" s="31"/>
      <c r="O434" s="31"/>
      <c r="P434" s="31"/>
      <c r="Q434" s="31"/>
      <c r="R434" s="31"/>
      <c r="S434" s="98"/>
      <c r="T434" s="108"/>
    </row>
    <row r="435" spans="1:20" ht="60" customHeight="1" x14ac:dyDescent="0.25">
      <c r="A435" s="92"/>
      <c r="B435" s="101"/>
      <c r="C435" s="1"/>
      <c r="D435" s="25"/>
      <c r="E435" s="81"/>
      <c r="F435" s="31"/>
      <c r="G435" s="31"/>
      <c r="H435" s="31"/>
      <c r="I435" s="31"/>
      <c r="J435" s="31"/>
      <c r="K435" s="31"/>
      <c r="L435" s="31"/>
      <c r="M435" s="31"/>
      <c r="N435" s="31"/>
      <c r="O435" s="31"/>
      <c r="P435" s="31"/>
      <c r="Q435" s="31"/>
      <c r="R435" s="31"/>
      <c r="S435" s="98"/>
      <c r="T435" s="108"/>
    </row>
    <row r="436" spans="1:20" ht="60" customHeight="1" x14ac:dyDescent="0.25">
      <c r="A436" s="92"/>
      <c r="B436" s="101"/>
      <c r="C436" s="1"/>
      <c r="D436" s="27"/>
      <c r="E436" s="81"/>
      <c r="F436" s="33"/>
      <c r="G436" s="33"/>
      <c r="H436" s="33"/>
      <c r="I436" s="33"/>
      <c r="J436" s="33"/>
      <c r="K436" s="33"/>
      <c r="L436" s="33"/>
      <c r="M436" s="33"/>
      <c r="N436" s="33"/>
      <c r="O436" s="33"/>
      <c r="P436" s="33"/>
      <c r="Q436" s="33"/>
      <c r="R436" s="33"/>
      <c r="S436" s="98"/>
      <c r="T436" s="108"/>
    </row>
    <row r="437" spans="1:20" ht="60" customHeight="1" x14ac:dyDescent="0.25">
      <c r="A437" s="92"/>
      <c r="B437" s="102"/>
      <c r="C437" s="2"/>
      <c r="D437" s="25"/>
      <c r="E437" s="81"/>
      <c r="F437" s="33"/>
      <c r="G437" s="33"/>
      <c r="H437" s="33"/>
      <c r="I437" s="33"/>
      <c r="J437" s="33"/>
      <c r="K437" s="33"/>
      <c r="L437" s="33"/>
      <c r="M437" s="33"/>
      <c r="N437" s="33"/>
      <c r="O437" s="33"/>
      <c r="P437" s="33"/>
      <c r="Q437" s="33"/>
      <c r="R437" s="33"/>
      <c r="S437" s="98"/>
      <c r="T437" s="108"/>
    </row>
    <row r="438" spans="1:20" ht="60" customHeight="1" thickBot="1" x14ac:dyDescent="0.3">
      <c r="A438" s="93"/>
      <c r="B438" s="103"/>
      <c r="C438" s="3"/>
      <c r="D438" s="28"/>
      <c r="E438" s="82"/>
      <c r="F438" s="34"/>
      <c r="G438" s="34"/>
      <c r="H438" s="34"/>
      <c r="I438" s="34"/>
      <c r="J438" s="34"/>
      <c r="K438" s="34"/>
      <c r="L438" s="34"/>
      <c r="M438" s="34"/>
      <c r="N438" s="34"/>
      <c r="O438" s="34"/>
      <c r="P438" s="34"/>
      <c r="Q438" s="34"/>
      <c r="R438" s="34"/>
      <c r="S438" s="99"/>
      <c r="T438" s="109"/>
    </row>
    <row r="439" spans="1:20" ht="60" customHeight="1" x14ac:dyDescent="0.25">
      <c r="A439" s="104">
        <v>69</v>
      </c>
      <c r="B439" s="100"/>
      <c r="C439" s="4"/>
      <c r="D439" s="24"/>
      <c r="E439" s="80">
        <f t="shared" ref="E439" si="46">IF(S439&lt;=5,D439,IF(AND(S439&gt;5,S439&lt;=29),D441,IF(AND(S439&gt;=30),D443,)))</f>
        <v>0</v>
      </c>
      <c r="F439" s="30"/>
      <c r="G439" s="30"/>
      <c r="H439" s="30"/>
      <c r="I439" s="30"/>
      <c r="J439" s="30"/>
      <c r="K439" s="30"/>
      <c r="L439" s="30"/>
      <c r="M439" s="30"/>
      <c r="N439" s="30"/>
      <c r="O439" s="30"/>
      <c r="P439" s="30"/>
      <c r="Q439" s="30"/>
      <c r="R439" s="30"/>
      <c r="S439" s="114">
        <f>SUM(F439:R444)</f>
        <v>0</v>
      </c>
      <c r="T439" s="107">
        <f>IF(SUM(F439:R444)&gt;0,S439*E439,0)</f>
        <v>0</v>
      </c>
    </row>
    <row r="440" spans="1:20" ht="60" customHeight="1" x14ac:dyDescent="0.25">
      <c r="A440" s="105"/>
      <c r="B440" s="101"/>
      <c r="C440" s="1"/>
      <c r="D440" s="26"/>
      <c r="E440" s="81"/>
      <c r="F440" s="31"/>
      <c r="G440" s="31"/>
      <c r="H440" s="31"/>
      <c r="I440" s="31"/>
      <c r="J440" s="31"/>
      <c r="K440" s="31"/>
      <c r="L440" s="31"/>
      <c r="M440" s="31"/>
      <c r="N440" s="31"/>
      <c r="O440" s="31"/>
      <c r="P440" s="31"/>
      <c r="Q440" s="31"/>
      <c r="R440" s="31"/>
      <c r="S440" s="98"/>
      <c r="T440" s="108"/>
    </row>
    <row r="441" spans="1:20" ht="60" customHeight="1" x14ac:dyDescent="0.25">
      <c r="A441" s="105"/>
      <c r="B441" s="101"/>
      <c r="C441" s="1"/>
      <c r="D441" s="25"/>
      <c r="E441" s="81"/>
      <c r="F441" s="31"/>
      <c r="G441" s="31"/>
      <c r="H441" s="31"/>
      <c r="I441" s="31"/>
      <c r="J441" s="31"/>
      <c r="K441" s="31"/>
      <c r="L441" s="31"/>
      <c r="M441" s="31"/>
      <c r="N441" s="31"/>
      <c r="O441" s="31"/>
      <c r="P441" s="31"/>
      <c r="Q441" s="31"/>
      <c r="R441" s="31"/>
      <c r="S441" s="98"/>
      <c r="T441" s="108"/>
    </row>
    <row r="442" spans="1:20" ht="60" customHeight="1" x14ac:dyDescent="0.25">
      <c r="A442" s="105"/>
      <c r="B442" s="101"/>
      <c r="C442" s="1"/>
      <c r="D442" s="27"/>
      <c r="E442" s="81"/>
      <c r="F442" s="33"/>
      <c r="G442" s="33"/>
      <c r="H442" s="33"/>
      <c r="I442" s="33"/>
      <c r="J442" s="33"/>
      <c r="K442" s="33"/>
      <c r="L442" s="33"/>
      <c r="M442" s="33"/>
      <c r="N442" s="33"/>
      <c r="O442" s="33"/>
      <c r="P442" s="33"/>
      <c r="Q442" s="33"/>
      <c r="R442" s="33"/>
      <c r="S442" s="98"/>
      <c r="T442" s="108"/>
    </row>
    <row r="443" spans="1:20" ht="60" customHeight="1" x14ac:dyDescent="0.25">
      <c r="A443" s="105"/>
      <c r="B443" s="102"/>
      <c r="C443" s="2"/>
      <c r="D443" s="25"/>
      <c r="E443" s="81"/>
      <c r="F443" s="33"/>
      <c r="G443" s="33"/>
      <c r="H443" s="33"/>
      <c r="I443" s="33"/>
      <c r="J443" s="33"/>
      <c r="K443" s="33"/>
      <c r="L443" s="33"/>
      <c r="M443" s="33"/>
      <c r="N443" s="33"/>
      <c r="O443" s="33"/>
      <c r="P443" s="33"/>
      <c r="Q443" s="33"/>
      <c r="R443" s="33"/>
      <c r="S443" s="98"/>
      <c r="T443" s="108"/>
    </row>
    <row r="444" spans="1:20" ht="60" customHeight="1" thickBot="1" x14ac:dyDescent="0.3">
      <c r="A444" s="106"/>
      <c r="B444" s="103"/>
      <c r="C444" s="3"/>
      <c r="D444" s="28"/>
      <c r="E444" s="82"/>
      <c r="F444" s="34"/>
      <c r="G444" s="34"/>
      <c r="H444" s="34"/>
      <c r="I444" s="34"/>
      <c r="J444" s="34"/>
      <c r="K444" s="34"/>
      <c r="L444" s="34"/>
      <c r="M444" s="34"/>
      <c r="N444" s="34"/>
      <c r="O444" s="34"/>
      <c r="P444" s="34"/>
      <c r="Q444" s="34"/>
      <c r="R444" s="34"/>
      <c r="S444" s="99"/>
      <c r="T444" s="109"/>
    </row>
    <row r="445" spans="1:20" ht="60" customHeight="1" x14ac:dyDescent="0.25">
      <c r="A445" s="92">
        <v>70</v>
      </c>
      <c r="B445" s="100"/>
      <c r="C445" s="4"/>
      <c r="D445" s="24"/>
      <c r="E445" s="80">
        <f t="shared" ref="E445" si="47">IF(S445&lt;=5,D445,IF(AND(S445&gt;5,S445&lt;=29),D447,IF(AND(S445&gt;=30),D449,)))</f>
        <v>0</v>
      </c>
      <c r="F445" s="30"/>
      <c r="G445" s="30"/>
      <c r="H445" s="30"/>
      <c r="I445" s="30"/>
      <c r="J445" s="30"/>
      <c r="K445" s="30"/>
      <c r="L445" s="30"/>
      <c r="M445" s="30"/>
      <c r="N445" s="30"/>
      <c r="O445" s="30"/>
      <c r="P445" s="30"/>
      <c r="Q445" s="30"/>
      <c r="R445" s="30"/>
      <c r="S445" s="97">
        <f>SUM(F445:R450)</f>
        <v>0</v>
      </c>
      <c r="T445" s="107">
        <f t="shared" ref="T445" si="48">IF(SUM(F445:R450)&gt;0,S445*E445,0)</f>
        <v>0</v>
      </c>
    </row>
    <row r="446" spans="1:20" ht="60" customHeight="1" x14ac:dyDescent="0.25">
      <c r="A446" s="92"/>
      <c r="B446" s="101"/>
      <c r="C446" s="1"/>
      <c r="D446" s="26"/>
      <c r="E446" s="81"/>
      <c r="F446" s="31"/>
      <c r="G446" s="31"/>
      <c r="H446" s="31"/>
      <c r="I446" s="31"/>
      <c r="J446" s="31"/>
      <c r="K446" s="31"/>
      <c r="L446" s="31"/>
      <c r="M446" s="31"/>
      <c r="N446" s="31"/>
      <c r="O446" s="31"/>
      <c r="P446" s="31"/>
      <c r="Q446" s="31"/>
      <c r="R446" s="31"/>
      <c r="S446" s="98"/>
      <c r="T446" s="108"/>
    </row>
    <row r="447" spans="1:20" ht="60" customHeight="1" x14ac:dyDescent="0.25">
      <c r="A447" s="92"/>
      <c r="B447" s="101"/>
      <c r="C447" s="1"/>
      <c r="D447" s="25"/>
      <c r="E447" s="81"/>
      <c r="F447" s="31"/>
      <c r="G447" s="31"/>
      <c r="H447" s="31"/>
      <c r="I447" s="31"/>
      <c r="J447" s="31"/>
      <c r="K447" s="31"/>
      <c r="L447" s="31"/>
      <c r="M447" s="31"/>
      <c r="N447" s="31"/>
      <c r="O447" s="31"/>
      <c r="P447" s="31"/>
      <c r="Q447" s="31"/>
      <c r="R447" s="31"/>
      <c r="S447" s="98"/>
      <c r="T447" s="108"/>
    </row>
    <row r="448" spans="1:20" ht="60" customHeight="1" x14ac:dyDescent="0.25">
      <c r="A448" s="92"/>
      <c r="B448" s="101"/>
      <c r="C448" s="1"/>
      <c r="D448" s="27"/>
      <c r="E448" s="81"/>
      <c r="F448" s="33"/>
      <c r="G448" s="33"/>
      <c r="H448" s="33"/>
      <c r="I448" s="33"/>
      <c r="J448" s="33"/>
      <c r="K448" s="33"/>
      <c r="L448" s="33"/>
      <c r="M448" s="33"/>
      <c r="N448" s="33"/>
      <c r="O448" s="33"/>
      <c r="P448" s="33"/>
      <c r="Q448" s="33"/>
      <c r="R448" s="33"/>
      <c r="S448" s="98"/>
      <c r="T448" s="108"/>
    </row>
    <row r="449" spans="1:20" ht="60" customHeight="1" x14ac:dyDescent="0.25">
      <c r="A449" s="92"/>
      <c r="B449" s="102"/>
      <c r="C449" s="2"/>
      <c r="D449" s="25"/>
      <c r="E449" s="81"/>
      <c r="F449" s="33"/>
      <c r="G449" s="33"/>
      <c r="H449" s="33"/>
      <c r="I449" s="33"/>
      <c r="J449" s="33"/>
      <c r="K449" s="33"/>
      <c r="L449" s="33"/>
      <c r="M449" s="33"/>
      <c r="N449" s="33"/>
      <c r="O449" s="33"/>
      <c r="P449" s="33"/>
      <c r="Q449" s="33"/>
      <c r="R449" s="33"/>
      <c r="S449" s="98"/>
      <c r="T449" s="108"/>
    </row>
    <row r="450" spans="1:20" ht="60" customHeight="1" thickBot="1" x14ac:dyDescent="0.3">
      <c r="A450" s="93"/>
      <c r="B450" s="103"/>
      <c r="C450" s="3"/>
      <c r="D450" s="28"/>
      <c r="E450" s="82"/>
      <c r="F450" s="34"/>
      <c r="G450" s="34"/>
      <c r="H450" s="34"/>
      <c r="I450" s="34"/>
      <c r="J450" s="34"/>
      <c r="K450" s="34"/>
      <c r="L450" s="34"/>
      <c r="M450" s="34"/>
      <c r="N450" s="34"/>
      <c r="O450" s="34"/>
      <c r="P450" s="34"/>
      <c r="Q450" s="34"/>
      <c r="R450" s="34"/>
      <c r="S450" s="99"/>
      <c r="T450" s="109"/>
    </row>
    <row r="451" spans="1:20" ht="46.5" x14ac:dyDescent="0.7">
      <c r="T451" s="29"/>
    </row>
    <row r="452" spans="1:20" ht="46.5" x14ac:dyDescent="0.7">
      <c r="T452" s="29"/>
    </row>
    <row r="453" spans="1:20" ht="46.5" x14ac:dyDescent="0.7">
      <c r="T453" s="29"/>
    </row>
    <row r="454" spans="1:20" ht="46.5" x14ac:dyDescent="0.7">
      <c r="T454" s="29"/>
    </row>
    <row r="455" spans="1:20" ht="46.5" x14ac:dyDescent="0.7">
      <c r="T455" s="29"/>
    </row>
    <row r="456" spans="1:20" ht="46.5" x14ac:dyDescent="0.7">
      <c r="T456" s="29"/>
    </row>
    <row r="457" spans="1:20" ht="46.5" x14ac:dyDescent="0.7">
      <c r="T457" s="29"/>
    </row>
    <row r="458" spans="1:20" ht="46.5" x14ac:dyDescent="0.7">
      <c r="T458" s="29"/>
    </row>
    <row r="459" spans="1:20" ht="46.5" x14ac:dyDescent="0.7">
      <c r="T459" s="29"/>
    </row>
    <row r="460" spans="1:20" ht="46.5" x14ac:dyDescent="0.7">
      <c r="T460" s="29"/>
    </row>
    <row r="461" spans="1:20" ht="46.5" x14ac:dyDescent="0.7">
      <c r="T461" s="29"/>
    </row>
    <row r="462" spans="1:20" ht="46.5" x14ac:dyDescent="0.7">
      <c r="T462" s="29"/>
    </row>
    <row r="463" spans="1:20" ht="46.5" x14ac:dyDescent="0.7">
      <c r="T463" s="29"/>
    </row>
    <row r="464" spans="1:20" ht="46.5" x14ac:dyDescent="0.7">
      <c r="T464" s="29"/>
    </row>
    <row r="465" spans="20:20" ht="46.5" x14ac:dyDescent="0.7">
      <c r="T465" s="29"/>
    </row>
    <row r="466" spans="20:20" ht="46.5" x14ac:dyDescent="0.7">
      <c r="T466" s="29"/>
    </row>
    <row r="467" spans="20:20" ht="46.5" x14ac:dyDescent="0.7">
      <c r="T467" s="29"/>
    </row>
    <row r="468" spans="20:20" ht="46.5" x14ac:dyDescent="0.7">
      <c r="T468" s="29"/>
    </row>
    <row r="469" spans="20:20" ht="46.5" x14ac:dyDescent="0.7">
      <c r="T469" s="29"/>
    </row>
    <row r="470" spans="20:20" ht="46.5" x14ac:dyDescent="0.7">
      <c r="T470" s="29"/>
    </row>
    <row r="471" spans="20:20" ht="46.5" x14ac:dyDescent="0.7">
      <c r="T471" s="29"/>
    </row>
    <row r="472" spans="20:20" ht="46.5" x14ac:dyDescent="0.7">
      <c r="T472" s="29"/>
    </row>
    <row r="473" spans="20:20" ht="46.5" x14ac:dyDescent="0.7">
      <c r="T473" s="29"/>
    </row>
    <row r="474" spans="20:20" ht="46.5" x14ac:dyDescent="0.7">
      <c r="T474" s="29"/>
    </row>
    <row r="475" spans="20:20" ht="46.5" x14ac:dyDescent="0.7">
      <c r="T475" s="29"/>
    </row>
    <row r="476" spans="20:20" ht="46.5" x14ac:dyDescent="0.7">
      <c r="T476" s="29"/>
    </row>
    <row r="477" spans="20:20" ht="46.5" x14ac:dyDescent="0.7">
      <c r="T477" s="29"/>
    </row>
    <row r="478" spans="20:20" ht="46.5" x14ac:dyDescent="0.7">
      <c r="T478" s="29"/>
    </row>
    <row r="479" spans="20:20" ht="46.5" x14ac:dyDescent="0.7">
      <c r="T479" s="29"/>
    </row>
    <row r="480" spans="20:20" ht="46.5" x14ac:dyDescent="0.7">
      <c r="T480" s="29"/>
    </row>
    <row r="481" spans="20:20" ht="46.5" x14ac:dyDescent="0.7">
      <c r="T481" s="29"/>
    </row>
  </sheetData>
  <mergeCells count="492">
    <mergeCell ref="F234:R237"/>
    <mergeCell ref="F232:I233"/>
    <mergeCell ref="P232:R233"/>
    <mergeCell ref="D238:E243"/>
    <mergeCell ref="F238:I240"/>
    <mergeCell ref="P238:R240"/>
    <mergeCell ref="F241:R243"/>
    <mergeCell ref="F220:F225"/>
    <mergeCell ref="Q220:R225"/>
    <mergeCell ref="G225:P225"/>
    <mergeCell ref="F226:I231"/>
    <mergeCell ref="Q226:R231"/>
    <mergeCell ref="J229:P231"/>
    <mergeCell ref="F211:R213"/>
    <mergeCell ref="F208:F210"/>
    <mergeCell ref="Q208:R210"/>
    <mergeCell ref="F173:R177"/>
    <mergeCell ref="F172:I172"/>
    <mergeCell ref="P172:R172"/>
    <mergeCell ref="F178:I180"/>
    <mergeCell ref="P178:R180"/>
    <mergeCell ref="F181:R183"/>
    <mergeCell ref="F184:I186"/>
    <mergeCell ref="P184:R186"/>
    <mergeCell ref="F187:R189"/>
    <mergeCell ref="F169:R171"/>
    <mergeCell ref="F148:I149"/>
    <mergeCell ref="P148:R149"/>
    <mergeCell ref="F150:R153"/>
    <mergeCell ref="F157:R159"/>
    <mergeCell ref="F154:I156"/>
    <mergeCell ref="P154:R156"/>
    <mergeCell ref="F206:R207"/>
    <mergeCell ref="F202:F205"/>
    <mergeCell ref="P202:R205"/>
    <mergeCell ref="P109:R115"/>
    <mergeCell ref="P124:R129"/>
    <mergeCell ref="F133:R135"/>
    <mergeCell ref="F130:I132"/>
    <mergeCell ref="P130:R132"/>
    <mergeCell ref="F160:I162"/>
    <mergeCell ref="P160:R162"/>
    <mergeCell ref="F163:R165"/>
    <mergeCell ref="F166:I168"/>
    <mergeCell ref="P166:R168"/>
    <mergeCell ref="S244:S258"/>
    <mergeCell ref="T244:T258"/>
    <mergeCell ref="A238:A243"/>
    <mergeCell ref="S238:S243"/>
    <mergeCell ref="T238:T243"/>
    <mergeCell ref="S220:S225"/>
    <mergeCell ref="T220:T225"/>
    <mergeCell ref="A214:A219"/>
    <mergeCell ref="B214:B219"/>
    <mergeCell ref="S214:S219"/>
    <mergeCell ref="T214:T219"/>
    <mergeCell ref="A232:A237"/>
    <mergeCell ref="B232:B237"/>
    <mergeCell ref="S232:S237"/>
    <mergeCell ref="T232:T237"/>
    <mergeCell ref="A226:A231"/>
    <mergeCell ref="B226:B231"/>
    <mergeCell ref="S226:S231"/>
    <mergeCell ref="T226:T231"/>
    <mergeCell ref="F214:F217"/>
    <mergeCell ref="P214:R217"/>
    <mergeCell ref="F218:R219"/>
    <mergeCell ref="A244:A258"/>
    <mergeCell ref="B244:B258"/>
    <mergeCell ref="A289:A294"/>
    <mergeCell ref="B289:B294"/>
    <mergeCell ref="S289:S294"/>
    <mergeCell ref="T289:T294"/>
    <mergeCell ref="A283:A288"/>
    <mergeCell ref="B283:B288"/>
    <mergeCell ref="S283:S288"/>
    <mergeCell ref="T283:T288"/>
    <mergeCell ref="A277:A282"/>
    <mergeCell ref="B277:B282"/>
    <mergeCell ref="S277:S282"/>
    <mergeCell ref="T277:T282"/>
    <mergeCell ref="E289:E294"/>
    <mergeCell ref="F294:R294"/>
    <mergeCell ref="F289:I293"/>
    <mergeCell ref="P289:R293"/>
    <mergeCell ref="D277:E282"/>
    <mergeCell ref="F281:R282"/>
    <mergeCell ref="F277:I280"/>
    <mergeCell ref="D283:E288"/>
    <mergeCell ref="F283:I285"/>
    <mergeCell ref="P283:R285"/>
    <mergeCell ref="F286:R288"/>
    <mergeCell ref="A271:A276"/>
    <mergeCell ref="B271:B276"/>
    <mergeCell ref="S271:S276"/>
    <mergeCell ref="T271:T276"/>
    <mergeCell ref="S265:S270"/>
    <mergeCell ref="T265:T270"/>
    <mergeCell ref="A259:A264"/>
    <mergeCell ref="B259:B264"/>
    <mergeCell ref="S259:S264"/>
    <mergeCell ref="T259:T264"/>
    <mergeCell ref="E271:E276"/>
    <mergeCell ref="F259:I261"/>
    <mergeCell ref="P259:R261"/>
    <mergeCell ref="F262:R264"/>
    <mergeCell ref="F269:R270"/>
    <mergeCell ref="F265:I268"/>
    <mergeCell ref="P265:R268"/>
    <mergeCell ref="F271:H276"/>
    <mergeCell ref="A265:A270"/>
    <mergeCell ref="B265:B270"/>
    <mergeCell ref="E265:E270"/>
    <mergeCell ref="O271:R276"/>
    <mergeCell ref="I272:N276"/>
    <mergeCell ref="S208:S213"/>
    <mergeCell ref="T208:T213"/>
    <mergeCell ref="T184:T189"/>
    <mergeCell ref="T190:T195"/>
    <mergeCell ref="T196:T201"/>
    <mergeCell ref="A202:A207"/>
    <mergeCell ref="B202:B207"/>
    <mergeCell ref="S202:S207"/>
    <mergeCell ref="S190:S195"/>
    <mergeCell ref="A196:A201"/>
    <mergeCell ref="B196:B201"/>
    <mergeCell ref="S196:S201"/>
    <mergeCell ref="A184:A189"/>
    <mergeCell ref="B184:B189"/>
    <mergeCell ref="S184:S189"/>
    <mergeCell ref="A190:A195"/>
    <mergeCell ref="B190:B195"/>
    <mergeCell ref="T202:T207"/>
    <mergeCell ref="F190:I192"/>
    <mergeCell ref="P190:R192"/>
    <mergeCell ref="F193:R195"/>
    <mergeCell ref="F196:I198"/>
    <mergeCell ref="P196:R198"/>
    <mergeCell ref="F199:R201"/>
    <mergeCell ref="T23:T28"/>
    <mergeCell ref="T29:T34"/>
    <mergeCell ref="T35:T41"/>
    <mergeCell ref="T42:T47"/>
    <mergeCell ref="T178:T183"/>
    <mergeCell ref="T136:T141"/>
    <mergeCell ref="T142:T147"/>
    <mergeCell ref="T148:T153"/>
    <mergeCell ref="T154:T159"/>
    <mergeCell ref="T109:T115"/>
    <mergeCell ref="T116:T123"/>
    <mergeCell ref="T124:T129"/>
    <mergeCell ref="T130:T135"/>
    <mergeCell ref="T172:T177"/>
    <mergeCell ref="T73:T78"/>
    <mergeCell ref="T48:T53"/>
    <mergeCell ref="T54:T59"/>
    <mergeCell ref="T60:T65"/>
    <mergeCell ref="T79:T84"/>
    <mergeCell ref="T66:T72"/>
    <mergeCell ref="T85:T90"/>
    <mergeCell ref="T91:T108"/>
    <mergeCell ref="T160:T165"/>
    <mergeCell ref="T166:T171"/>
    <mergeCell ref="A166:A171"/>
    <mergeCell ref="B166:B171"/>
    <mergeCell ref="S166:S171"/>
    <mergeCell ref="A142:A147"/>
    <mergeCell ref="B142:B147"/>
    <mergeCell ref="A148:A153"/>
    <mergeCell ref="B148:B153"/>
    <mergeCell ref="A136:A141"/>
    <mergeCell ref="B136:B141"/>
    <mergeCell ref="A160:A165"/>
    <mergeCell ref="B160:B165"/>
    <mergeCell ref="S160:S165"/>
    <mergeCell ref="S142:S147"/>
    <mergeCell ref="S136:S141"/>
    <mergeCell ref="E148:E153"/>
    <mergeCell ref="E154:E159"/>
    <mergeCell ref="E160:E165"/>
    <mergeCell ref="E166:E171"/>
    <mergeCell ref="F140:R141"/>
    <mergeCell ref="F136:F139"/>
    <mergeCell ref="P136:R139"/>
    <mergeCell ref="F144:R147"/>
    <mergeCell ref="F142:I143"/>
    <mergeCell ref="P142:R143"/>
    <mergeCell ref="S178:S183"/>
    <mergeCell ref="A109:A115"/>
    <mergeCell ref="B109:B115"/>
    <mergeCell ref="S109:S115"/>
    <mergeCell ref="A116:A123"/>
    <mergeCell ref="B116:B123"/>
    <mergeCell ref="S116:S123"/>
    <mergeCell ref="A124:A129"/>
    <mergeCell ref="B124:B129"/>
    <mergeCell ref="S124:S129"/>
    <mergeCell ref="A130:A135"/>
    <mergeCell ref="B130:B135"/>
    <mergeCell ref="S130:S135"/>
    <mergeCell ref="A154:A159"/>
    <mergeCell ref="B154:B159"/>
    <mergeCell ref="S148:S153"/>
    <mergeCell ref="S154:S159"/>
    <mergeCell ref="S172:S177"/>
    <mergeCell ref="B172:B177"/>
    <mergeCell ref="A172:A177"/>
    <mergeCell ref="E136:E141"/>
    <mergeCell ref="E142:E147"/>
    <mergeCell ref="A178:A183"/>
    <mergeCell ref="B178:B183"/>
    <mergeCell ref="A85:A90"/>
    <mergeCell ref="S85:S90"/>
    <mergeCell ref="A91:A108"/>
    <mergeCell ref="S91:S108"/>
    <mergeCell ref="A79:A84"/>
    <mergeCell ref="S79:S84"/>
    <mergeCell ref="B79:B84"/>
    <mergeCell ref="B85:B90"/>
    <mergeCell ref="B91:B108"/>
    <mergeCell ref="E79:E84"/>
    <mergeCell ref="E85:E90"/>
    <mergeCell ref="F82:R84"/>
    <mergeCell ref="F79:I81"/>
    <mergeCell ref="P79:R81"/>
    <mergeCell ref="F85:I87"/>
    <mergeCell ref="P85:R87"/>
    <mergeCell ref="F88:R90"/>
    <mergeCell ref="D91:E108"/>
    <mergeCell ref="P91:R108"/>
    <mergeCell ref="F91:I108"/>
    <mergeCell ref="A73:A78"/>
    <mergeCell ref="B73:B78"/>
    <mergeCell ref="S73:S78"/>
    <mergeCell ref="A48:A53"/>
    <mergeCell ref="S48:S53"/>
    <mergeCell ref="A54:A59"/>
    <mergeCell ref="S54:S59"/>
    <mergeCell ref="B60:B65"/>
    <mergeCell ref="B66:B72"/>
    <mergeCell ref="B48:B53"/>
    <mergeCell ref="B54:B59"/>
    <mergeCell ref="A60:A65"/>
    <mergeCell ref="S60:S65"/>
    <mergeCell ref="A66:A72"/>
    <mergeCell ref="S66:S72"/>
    <mergeCell ref="E66:E72"/>
    <mergeCell ref="E73:E78"/>
    <mergeCell ref="F48:I53"/>
    <mergeCell ref="P48:R53"/>
    <mergeCell ref="F73:I78"/>
    <mergeCell ref="P73:R78"/>
    <mergeCell ref="J77:O78"/>
    <mergeCell ref="F66:H72"/>
    <mergeCell ref="Q66:R72"/>
    <mergeCell ref="D3:E4"/>
    <mergeCell ref="A11:A16"/>
    <mergeCell ref="S11:S16"/>
    <mergeCell ref="A17:A22"/>
    <mergeCell ref="S17:S22"/>
    <mergeCell ref="F3:F4"/>
    <mergeCell ref="A5:A10"/>
    <mergeCell ref="S5:S10"/>
    <mergeCell ref="A1:A4"/>
    <mergeCell ref="E5:E10"/>
    <mergeCell ref="D11:E16"/>
    <mergeCell ref="Q3:Q4"/>
    <mergeCell ref="P3:P4"/>
    <mergeCell ref="R3:R4"/>
    <mergeCell ref="F13:R16"/>
    <mergeCell ref="F11:I12"/>
    <mergeCell ref="P11:R12"/>
    <mergeCell ref="A42:A47"/>
    <mergeCell ref="S42:S47"/>
    <mergeCell ref="A23:A28"/>
    <mergeCell ref="S23:S28"/>
    <mergeCell ref="A29:A34"/>
    <mergeCell ref="S29:S34"/>
    <mergeCell ref="B23:B28"/>
    <mergeCell ref="B29:B34"/>
    <mergeCell ref="B35:B41"/>
    <mergeCell ref="B42:B47"/>
    <mergeCell ref="A35:A41"/>
    <mergeCell ref="F35:F41"/>
    <mergeCell ref="R35:R41"/>
    <mergeCell ref="P42:R47"/>
    <mergeCell ref="S35:S41"/>
    <mergeCell ref="U1:Z1"/>
    <mergeCell ref="W2:Y2"/>
    <mergeCell ref="V2:V3"/>
    <mergeCell ref="U2:U3"/>
    <mergeCell ref="B5:B10"/>
    <mergeCell ref="B11:B16"/>
    <mergeCell ref="B17:B22"/>
    <mergeCell ref="T11:T16"/>
    <mergeCell ref="T17:T22"/>
    <mergeCell ref="T5:T10"/>
    <mergeCell ref="B1:C4"/>
    <mergeCell ref="F1:R2"/>
    <mergeCell ref="S1:S4"/>
    <mergeCell ref="T1:T4"/>
    <mergeCell ref="V6:Z10"/>
    <mergeCell ref="G3:G4"/>
    <mergeCell ref="H3:H4"/>
    <mergeCell ref="I3:I4"/>
    <mergeCell ref="J3:J4"/>
    <mergeCell ref="K3:K4"/>
    <mergeCell ref="L3:L4"/>
    <mergeCell ref="M3:M4"/>
    <mergeCell ref="N3:N4"/>
    <mergeCell ref="O3:O4"/>
    <mergeCell ref="A307:A312"/>
    <mergeCell ref="B307:B312"/>
    <mergeCell ref="S307:S312"/>
    <mergeCell ref="T307:T312"/>
    <mergeCell ref="A313:A318"/>
    <mergeCell ref="B313:B318"/>
    <mergeCell ref="S295:S300"/>
    <mergeCell ref="T295:T300"/>
    <mergeCell ref="A301:A306"/>
    <mergeCell ref="B301:B306"/>
    <mergeCell ref="S301:S306"/>
    <mergeCell ref="T301:T306"/>
    <mergeCell ref="S313:S318"/>
    <mergeCell ref="T313:T318"/>
    <mergeCell ref="A295:A300"/>
    <mergeCell ref="B295:B300"/>
    <mergeCell ref="E295:E300"/>
    <mergeCell ref="E301:E306"/>
    <mergeCell ref="E307:E312"/>
    <mergeCell ref="E313:E318"/>
    <mergeCell ref="F295:F300"/>
    <mergeCell ref="P295:R300"/>
    <mergeCell ref="G296:O300"/>
    <mergeCell ref="S319:S324"/>
    <mergeCell ref="T319:T324"/>
    <mergeCell ref="A325:A330"/>
    <mergeCell ref="B325:B330"/>
    <mergeCell ref="S325:S330"/>
    <mergeCell ref="T325:T330"/>
    <mergeCell ref="A319:A324"/>
    <mergeCell ref="B319:B324"/>
    <mergeCell ref="A343:A348"/>
    <mergeCell ref="B343:B348"/>
    <mergeCell ref="S343:S348"/>
    <mergeCell ref="T343:T348"/>
    <mergeCell ref="A331:A336"/>
    <mergeCell ref="B331:B336"/>
    <mergeCell ref="S331:S336"/>
    <mergeCell ref="T331:T336"/>
    <mergeCell ref="A337:A342"/>
    <mergeCell ref="B337:B342"/>
    <mergeCell ref="S337:S342"/>
    <mergeCell ref="T337:T342"/>
    <mergeCell ref="E319:E324"/>
    <mergeCell ref="E325:E330"/>
    <mergeCell ref="E331:E336"/>
    <mergeCell ref="E337:E342"/>
    <mergeCell ref="S361:S366"/>
    <mergeCell ref="T361:T366"/>
    <mergeCell ref="A367:A372"/>
    <mergeCell ref="B367:B372"/>
    <mergeCell ref="S367:S372"/>
    <mergeCell ref="T367:T372"/>
    <mergeCell ref="A349:A354"/>
    <mergeCell ref="B349:B354"/>
    <mergeCell ref="S349:S354"/>
    <mergeCell ref="T349:T354"/>
    <mergeCell ref="A355:A360"/>
    <mergeCell ref="B355:B360"/>
    <mergeCell ref="S355:S360"/>
    <mergeCell ref="T355:T360"/>
    <mergeCell ref="A361:A366"/>
    <mergeCell ref="B361:B366"/>
    <mergeCell ref="T403:T408"/>
    <mergeCell ref="T385:T390"/>
    <mergeCell ref="A391:A396"/>
    <mergeCell ref="B391:B396"/>
    <mergeCell ref="S391:S396"/>
    <mergeCell ref="T391:T396"/>
    <mergeCell ref="B403:B408"/>
    <mergeCell ref="S373:S378"/>
    <mergeCell ref="T373:T378"/>
    <mergeCell ref="A379:A384"/>
    <mergeCell ref="B379:B384"/>
    <mergeCell ref="S379:S384"/>
    <mergeCell ref="T379:T384"/>
    <mergeCell ref="A385:A390"/>
    <mergeCell ref="B385:B390"/>
    <mergeCell ref="S385:S390"/>
    <mergeCell ref="A373:A378"/>
    <mergeCell ref="B373:B378"/>
    <mergeCell ref="T445:T450"/>
    <mergeCell ref="D1:E2"/>
    <mergeCell ref="S433:S438"/>
    <mergeCell ref="T433:T438"/>
    <mergeCell ref="S439:S444"/>
    <mergeCell ref="T439:T444"/>
    <mergeCell ref="A421:A426"/>
    <mergeCell ref="B421:B426"/>
    <mergeCell ref="S421:S426"/>
    <mergeCell ref="T421:T426"/>
    <mergeCell ref="A427:A432"/>
    <mergeCell ref="B427:B432"/>
    <mergeCell ref="S427:S432"/>
    <mergeCell ref="T427:T432"/>
    <mergeCell ref="T409:T414"/>
    <mergeCell ref="A415:A420"/>
    <mergeCell ref="B415:B420"/>
    <mergeCell ref="S415:S420"/>
    <mergeCell ref="T415:T420"/>
    <mergeCell ref="A397:A402"/>
    <mergeCell ref="B397:B402"/>
    <mergeCell ref="S397:S402"/>
    <mergeCell ref="T397:T402"/>
    <mergeCell ref="A403:A408"/>
    <mergeCell ref="A220:A225"/>
    <mergeCell ref="B220:B225"/>
    <mergeCell ref="B238:B243"/>
    <mergeCell ref="E259:E264"/>
    <mergeCell ref="A208:A213"/>
    <mergeCell ref="B208:B213"/>
    <mergeCell ref="D232:E237"/>
    <mergeCell ref="D244:E258"/>
    <mergeCell ref="S445:S450"/>
    <mergeCell ref="A433:A438"/>
    <mergeCell ref="B433:B438"/>
    <mergeCell ref="A439:A444"/>
    <mergeCell ref="B439:B444"/>
    <mergeCell ref="A409:A414"/>
    <mergeCell ref="B409:B414"/>
    <mergeCell ref="S409:S414"/>
    <mergeCell ref="A445:A450"/>
    <mergeCell ref="B445:B450"/>
    <mergeCell ref="E421:E426"/>
    <mergeCell ref="E427:E432"/>
    <mergeCell ref="E433:E438"/>
    <mergeCell ref="E439:E444"/>
    <mergeCell ref="E445:E450"/>
    <mergeCell ref="S403:S408"/>
    <mergeCell ref="E116:E123"/>
    <mergeCell ref="E124:E129"/>
    <mergeCell ref="E130:E135"/>
    <mergeCell ref="E17:E22"/>
    <mergeCell ref="E23:E28"/>
    <mergeCell ref="E35:E41"/>
    <mergeCell ref="E42:E47"/>
    <mergeCell ref="E48:E53"/>
    <mergeCell ref="E54:E59"/>
    <mergeCell ref="E60:E65"/>
    <mergeCell ref="D29:E34"/>
    <mergeCell ref="D109:E115"/>
    <mergeCell ref="E172:E177"/>
    <mergeCell ref="E178:E183"/>
    <mergeCell ref="E184:E189"/>
    <mergeCell ref="E190:E195"/>
    <mergeCell ref="E196:E201"/>
    <mergeCell ref="E343:E348"/>
    <mergeCell ref="E349:E354"/>
    <mergeCell ref="E355:E360"/>
    <mergeCell ref="E415:E420"/>
    <mergeCell ref="E361:E366"/>
    <mergeCell ref="E367:E372"/>
    <mergeCell ref="E373:E378"/>
    <mergeCell ref="E379:E384"/>
    <mergeCell ref="E385:E390"/>
    <mergeCell ref="E391:E396"/>
    <mergeCell ref="E397:E402"/>
    <mergeCell ref="E403:E408"/>
    <mergeCell ref="E409:E414"/>
    <mergeCell ref="E202:E207"/>
    <mergeCell ref="E208:E213"/>
    <mergeCell ref="E214:E219"/>
    <mergeCell ref="E220:E225"/>
    <mergeCell ref="E226:E231"/>
    <mergeCell ref="F64:R65"/>
    <mergeCell ref="F60:H63"/>
    <mergeCell ref="P60:R63"/>
    <mergeCell ref="F8:R10"/>
    <mergeCell ref="F5:I7"/>
    <mergeCell ref="P5:R7"/>
    <mergeCell ref="F17:R17"/>
    <mergeCell ref="F20:R22"/>
    <mergeCell ref="F23:R23"/>
    <mergeCell ref="F27:R28"/>
    <mergeCell ref="F32:R34"/>
    <mergeCell ref="F29:I31"/>
    <mergeCell ref="P29:R31"/>
    <mergeCell ref="F54:R54"/>
    <mergeCell ref="F58:R59"/>
    <mergeCell ref="P55:R57"/>
    <mergeCell ref="F55:F57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SeRёGa GaRiGa</dc:creator>
  <cp:lastModifiedBy>asus</cp:lastModifiedBy>
  <dcterms:created xsi:type="dcterms:W3CDTF">2018-03-27T03:05:32Z</dcterms:created>
  <dcterms:modified xsi:type="dcterms:W3CDTF">2019-07-06T06:54:38Z</dcterms:modified>
</cp:coreProperties>
</file>