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4.png" ContentType="image/png"/>
  <Override PartName="/xl/media/image3.jpeg" ContentType="image/jpeg"/>
  <Override PartName="/xl/media/image2.png" ContentType="image/png"/>
  <Override PartName="/xl/media/image1.jpeg" ContentType="image/jpe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№1" sheetId="1" state="visible" r:id="rId2"/>
    <sheet name="Çeki Listesi" sheetId="2" state="hidden" r:id="rId3"/>
    <sheet name="Sayfa2" sheetId="3" state="hidden" r:id="rId4"/>
    <sheet name="Sayfa5" sheetId="4" state="hidden" r:id="rId5"/>
    <sheet name="Sayfa1" sheetId="5" state="hidden" r:id="rId6"/>
    <sheet name="Sayfa4" sheetId="6" state="hidden" r:id="rId7"/>
  </sheets>
  <definedNames>
    <definedName function="false" hidden="false" localSheetId="0" name="Veritabanı1.accdb_1" vbProcedure="false">#REF!</definedName>
    <definedName function="false" hidden="false" localSheetId="5" name="Veritabanı1.accdb" vbProcedure="false">Sayfa4!$A$2:$H$42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<sst xmlns="http://schemas.openxmlformats.org/spreadsheetml/2006/main" count="243" uniqueCount="129">
  <si>
    <t xml:space="preserve">Заявка</t>
  </si>
  <si>
    <t xml:space="preserve">Metal</t>
  </si>
  <si>
    <t xml:space="preserve">Наименование</t>
  </si>
  <si>
    <t xml:space="preserve">Длинна</t>
  </si>
  <si>
    <t xml:space="preserve">Кол-во</t>
  </si>
  <si>
    <t xml:space="preserve">Теорет. вес</t>
  </si>
  <si>
    <t xml:space="preserve">METAL PROFIL 20*30*0,6*911</t>
  </si>
  <si>
    <t xml:space="preserve">METAL PROFIL 20*30*0,6*1134</t>
  </si>
  <si>
    <t xml:space="preserve">METAL PROFIL 20*30*0,6*1357</t>
  </si>
  <si>
    <t xml:space="preserve">METAL PROFIL 20*30*0,6*1580</t>
  </si>
  <si>
    <t xml:space="preserve">METAL PROFIL 20*30*0,6*1803</t>
  </si>
  <si>
    <t xml:space="preserve">METAL PROFIL 20*40*0,6*3363</t>
  </si>
  <si>
    <t xml:space="preserve">METAL PROFIL 20*40*0,6*4757</t>
  </si>
  <si>
    <t xml:space="preserve">METAL PROFIL 20*30*0,7*911</t>
  </si>
  <si>
    <t xml:space="preserve">METAL PROFIL 20*30*0,7*1134</t>
  </si>
  <si>
    <t xml:space="preserve">METAL PROFIL 20*30*0,7*1803</t>
  </si>
  <si>
    <t xml:space="preserve">METAL PROFIL 20*30*0,7*2350</t>
  </si>
  <si>
    <t xml:space="preserve">METAL PROFIL 20*30*0,7*2600</t>
  </si>
  <si>
    <t xml:space="preserve">METAL PROFIL 20*40*0,7*2899</t>
  </si>
  <si>
    <t xml:space="preserve">METAL PROFIL 20*40*0,7*3363</t>
  </si>
  <si>
    <t xml:space="preserve">METAL PROFIL 20*40*0,7*3828</t>
  </si>
  <si>
    <t xml:space="preserve">METAL PROFIL 20*40*0,7*4292</t>
  </si>
  <si>
    <t xml:space="preserve">METAL PROFIL 20*40*0,7*4757</t>
  </si>
  <si>
    <t xml:space="preserve">METAL PROFIL 20*40*0,7*5450</t>
  </si>
  <si>
    <t xml:space="preserve">METAL PROFIL 20*40*0,7*5950</t>
  </si>
  <si>
    <t xml:space="preserve">METAL BORU 13*1.0</t>
  </si>
  <si>
    <t xml:space="preserve">Metal Profil 20*40*1,5</t>
  </si>
  <si>
    <t xml:space="preserve">AS-SAN MADENİ EŞYA ve EV GEREÇLERİ LTD.ŞTİ.</t>
  </si>
  <si>
    <t xml:space="preserve">Fevzi Çakmak Mah. Konsan Özel Org. San. ve Ticaret Merkezi</t>
  </si>
  <si>
    <t xml:space="preserve">Hilal Sk. No:29                                         Karatay / KONYA</t>
  </si>
  <si>
    <t xml:space="preserve">www.assanltd.com</t>
  </si>
  <si>
    <t xml:space="preserve">Tel: 0 332 346 42 18 – 346 42 19       Fax:  0 332 346 24 22</t>
  </si>
  <si>
    <t xml:space="preserve">ÇEKİ LİSTESİ</t>
  </si>
  <si>
    <t xml:space="preserve">Sıra No</t>
  </si>
  <si>
    <t xml:space="preserve">Ürünün Cinsi</t>
  </si>
  <si>
    <t xml:space="preserve">Adet</t>
  </si>
  <si>
    <t xml:space="preserve">Net Kg.</t>
  </si>
  <si>
    <t xml:space="preserve">Brüt Kg.</t>
  </si>
  <si>
    <t xml:space="preserve">Metreküp</t>
  </si>
  <si>
    <t xml:space="preserve">Kap Sayısı</t>
  </si>
  <si>
    <t xml:space="preserve">Maxima Ütü Masası</t>
  </si>
  <si>
    <t xml:space="preserve">Neva Ütü Masası</t>
  </si>
  <si>
    <t xml:space="preserve">Odesa Ütü Masası</t>
  </si>
  <si>
    <t xml:space="preserve">Safrane Ütü Masası</t>
  </si>
  <si>
    <t xml:space="preserve">Asos Mono Ütü Masası</t>
  </si>
  <si>
    <t xml:space="preserve">Toplam</t>
  </si>
  <si>
    <t xml:space="preserve">Gönderen Firma</t>
  </si>
  <si>
    <t xml:space="preserve">Alıcı Firma</t>
  </si>
  <si>
    <t xml:space="preserve">Yıldızlar İnş. Tekstil San. Tic. Ltd. Şti.</t>
  </si>
  <si>
    <t xml:space="preserve">İstanbul</t>
  </si>
  <si>
    <t xml:space="preserve">Miktar</t>
  </si>
  <si>
    <t xml:space="preserve">KAP Sayısı</t>
  </si>
  <si>
    <t xml:space="preserve">Kimlik</t>
  </si>
  <si>
    <t xml:space="preserve">Ürünün Adı</t>
  </si>
  <si>
    <t xml:space="preserve">1 Adet Kg</t>
  </si>
  <si>
    <t xml:space="preserve">Koli İçi Adeti</t>
  </si>
  <si>
    <t xml:space="preserve">1 Adet m2</t>
  </si>
  <si>
    <t xml:space="preserve">Kutu Ağırlığı</t>
  </si>
  <si>
    <t xml:space="preserve">Asos Mono T Ütü Masası</t>
  </si>
  <si>
    <t xml:space="preserve">Zenith Ütü Masası</t>
  </si>
  <si>
    <t xml:space="preserve">Arima Ütü Masası</t>
  </si>
  <si>
    <t xml:space="preserve">Bravo Ütü Masası</t>
  </si>
  <si>
    <t xml:space="preserve">Familia Ütü Masası</t>
  </si>
  <si>
    <t xml:space="preserve">Kalem Ürünün Toplamı</t>
  </si>
  <si>
    <t xml:space="preserve">Armoni Ütü Masası</t>
  </si>
  <si>
    <t xml:space="preserve">Resital Ütü Masası</t>
  </si>
  <si>
    <t xml:space="preserve">3 Basamaklı Merdiven</t>
  </si>
  <si>
    <t xml:space="preserve">4 Basamaklı Merdiven</t>
  </si>
  <si>
    <t xml:space="preserve">5 Basamaklı Merdiven</t>
  </si>
  <si>
    <t xml:space="preserve">6 Basamaklı Merdiven</t>
  </si>
  <si>
    <t xml:space="preserve">7 Basamaklı Merdiven</t>
  </si>
  <si>
    <t xml:space="preserve">8 Basamaklı Merdiven</t>
  </si>
  <si>
    <t xml:space="preserve">9 Basamaklı Merdiven</t>
  </si>
  <si>
    <t xml:space="preserve">Juliet Kurutmalık</t>
  </si>
  <si>
    <t xml:space="preserve">Juliet Fermuarlı Kurutmalık</t>
  </si>
  <si>
    <t xml:space="preserve">Mega Kanatlı Kurutmalık</t>
  </si>
  <si>
    <t xml:space="preserve">Safrane İkiz Kurutmalık</t>
  </si>
  <si>
    <t xml:space="preserve">Euro Plastica 2012 Kurutmalık</t>
  </si>
  <si>
    <t xml:space="preserve">Alüminyum Kurutmalık</t>
  </si>
  <si>
    <t xml:space="preserve">Vera Alüminyum Kurutmalık</t>
  </si>
  <si>
    <t xml:space="preserve">Romeo Alüminyum Kurutmalık</t>
  </si>
  <si>
    <t xml:space="preserve">Portatif Portmanto</t>
  </si>
  <si>
    <t xml:space="preserve">Portatif Gardrop Küçük (191)</t>
  </si>
  <si>
    <t xml:space="preserve">Portatif Gardrop Büyük (303)</t>
  </si>
  <si>
    <t xml:space="preserve">Ürün Kodu</t>
  </si>
  <si>
    <t xml:space="preserve">Ürün Cinsi</t>
  </si>
  <si>
    <t xml:space="preserve">Koli En</t>
  </si>
  <si>
    <t xml:space="preserve">Koli Boy</t>
  </si>
  <si>
    <t xml:space="preserve">Koli Derinlik</t>
  </si>
  <si>
    <t xml:space="preserve">01-221</t>
  </si>
  <si>
    <t xml:space="preserve">01-271</t>
  </si>
  <si>
    <t xml:space="preserve">01-411</t>
  </si>
  <si>
    <t xml:space="preserve">01-416</t>
  </si>
  <si>
    <t xml:space="preserve">01-451</t>
  </si>
  <si>
    <t xml:space="preserve">01-456</t>
  </si>
  <si>
    <t xml:space="preserve">Piano Ütü Masası</t>
  </si>
  <si>
    <t xml:space="preserve">01-461</t>
  </si>
  <si>
    <t xml:space="preserve">01-651</t>
  </si>
  <si>
    <t xml:space="preserve">01-801</t>
  </si>
  <si>
    <t xml:space="preserve">01-851</t>
  </si>
  <si>
    <t xml:space="preserve">Maxima Ütü Masası (Sepetli+Kollu)</t>
  </si>
  <si>
    <t xml:space="preserve">Maxima Ütü Masası (Kollu)</t>
  </si>
  <si>
    <t xml:space="preserve">01-911</t>
  </si>
  <si>
    <t xml:space="preserve">01-921</t>
  </si>
  <si>
    <t xml:space="preserve">Festival Ütü Masası</t>
  </si>
  <si>
    <t xml:space="preserve">01-931</t>
  </si>
  <si>
    <t xml:space="preserve">01-951</t>
  </si>
  <si>
    <t xml:space="preserve">01-971</t>
  </si>
  <si>
    <t xml:space="preserve">T.E.A.K. Ütü Masası</t>
  </si>
  <si>
    <t xml:space="preserve">10-003</t>
  </si>
  <si>
    <t xml:space="preserve">10-004</t>
  </si>
  <si>
    <t xml:space="preserve">10-005</t>
  </si>
  <si>
    <t xml:space="preserve">10-006</t>
  </si>
  <si>
    <t xml:space="preserve">10-007</t>
  </si>
  <si>
    <t xml:space="preserve">10-008</t>
  </si>
  <si>
    <t xml:space="preserve">10-009</t>
  </si>
  <si>
    <t xml:space="preserve">30-121</t>
  </si>
  <si>
    <t xml:space="preserve">30-331</t>
  </si>
  <si>
    <t xml:space="preserve">30-551</t>
  </si>
  <si>
    <t xml:space="preserve">30-611</t>
  </si>
  <si>
    <t xml:space="preserve">30-711</t>
  </si>
  <si>
    <t xml:space="preserve">30-731</t>
  </si>
  <si>
    <t xml:space="preserve">31-051</t>
  </si>
  <si>
    <t xml:space="preserve">31-191</t>
  </si>
  <si>
    <t xml:space="preserve">31-303</t>
  </si>
  <si>
    <t xml:space="preserve">Asos Perfore</t>
  </si>
  <si>
    <t xml:space="preserve">Odesa Ütü Masası (Kollu)</t>
  </si>
  <si>
    <t xml:space="preserve">Neva Ütü Masası (Kollu)</t>
  </si>
  <si>
    <t xml:space="preserve">Festival Ütü Masası (Sepetli+Kollu)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</si>
</sst>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_);#,##0"/>
    <numFmt numFmtId="166" formatCode="#,##0.0"/>
    <numFmt numFmtId="167" formatCode="#,##0.000"/>
    <numFmt numFmtId="168" formatCode="#,##0.00_);#,##0.00"/>
    <numFmt numFmtId="169" formatCode="#,##0.00,&quot;kg&quot;"/>
    <numFmt numFmtId="170" formatCode="#,##0,&quot;KAP&quot;"/>
    <numFmt numFmtId="171" formatCode="DD/MM/YYYY"/>
    <numFmt numFmtId="172" formatCode="0"/>
    <numFmt numFmtId="173" formatCode="0.00,&quot;Kg.&quot;"/>
    <numFmt numFmtId="174" formatCode="0.00,&quot;m²&quot;"/>
    <numFmt numFmtId="175" formatCode="0,&quot;KAP&quot;"/>
    <numFmt numFmtId="176" formatCode="0,&quot;Adet&quot;"/>
  </numFmts>
  <fonts count="19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sz val="11"/>
      <color rgb="FF000000"/>
      <name val="Verdana"/>
      <family val="2"/>
      <charset val="1"/>
    </font>
    <font>
      <sz val="10"/>
      <color rgb="FF000000"/>
      <name val="Times New Roman"/>
      <family val="1"/>
      <charset val="1"/>
    </font>
    <font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4F81BD"/>
        <bgColor rgb="FF808080"/>
      </patternFill>
    </fill>
    <fill>
      <patternFill patternType="solid">
        <fgColor rgb="FFB8CCE4"/>
        <bgColor rgb="FFC6D9F0"/>
      </patternFill>
    </fill>
    <fill>
      <patternFill patternType="solid">
        <fgColor rgb="FFDBE5F1"/>
        <bgColor rgb="FFC6D9F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>
        <color rgb="FFC6D9F0"/>
      </right>
      <top/>
      <bottom style="thin">
        <color rgb="FFC6D9F0"/>
      </bottom>
      <diagonal/>
    </border>
    <border diagonalUp="false" diagonalDown="false">
      <left style="thin">
        <color rgb="FFC6D9F0"/>
      </left>
      <right style="thin">
        <color rgb="FFC6D9F0"/>
      </right>
      <top/>
      <bottom style="thin">
        <color rgb="FFC6D9F0"/>
      </bottom>
      <diagonal/>
    </border>
    <border diagonalUp="false" diagonalDown="false">
      <left style="thin">
        <color rgb="FFC6D9F0"/>
      </left>
      <right/>
      <top/>
      <bottom style="thin">
        <color rgb="FFC6D9F0"/>
      </bottom>
      <diagonal/>
    </border>
    <border diagonalUp="false" diagonalDown="false">
      <left/>
      <right style="thin">
        <color rgb="FFC6D9F0"/>
      </right>
      <top style="thin">
        <color rgb="FFC6D9F0"/>
      </top>
      <bottom style="thin">
        <color rgb="FFC6D9F0"/>
      </bottom>
      <diagonal/>
    </border>
    <border diagonalUp="false" diagonalDown="false">
      <left style="thin">
        <color rgb="FFC6D9F0"/>
      </left>
      <right style="thin">
        <color rgb="FFC6D9F0"/>
      </right>
      <top style="thin">
        <color rgb="FFC6D9F0"/>
      </top>
      <bottom style="thin">
        <color rgb="FFC6D9F0"/>
      </bottom>
      <diagonal/>
    </border>
    <border diagonalUp="false" diagonalDown="false">
      <left style="thin">
        <color rgb="FFC6D9F0"/>
      </left>
      <right/>
      <top style="thin">
        <color rgb="FFC6D9F0"/>
      </top>
      <bottom style="thin">
        <color rgb="FFC6D9F0"/>
      </bottom>
      <diagonal/>
    </border>
    <border diagonalUp="false" diagonalDown="false">
      <left/>
      <right style="thin">
        <color rgb="FFC6D9F0"/>
      </right>
      <top style="thin">
        <color rgb="FFC6D9F0"/>
      </top>
      <bottom/>
      <diagonal/>
    </border>
    <border diagonalUp="false" diagonalDown="false">
      <left style="thin">
        <color rgb="FFC6D9F0"/>
      </left>
      <right style="thin">
        <color rgb="FFC6D9F0"/>
      </right>
      <top style="thin">
        <color rgb="FFC6D9F0"/>
      </top>
      <bottom/>
      <diagonal/>
    </border>
    <border diagonalUp="false" diagonalDown="false">
      <left style="thin">
        <color rgb="FFC6D9F0"/>
      </left>
      <right/>
      <top style="thin">
        <color rgb="FFC6D9F0"/>
      </top>
      <bottom/>
      <diagonal/>
    </border>
    <border diagonalUp="false" diagonalDown="false">
      <left/>
      <right style="thin">
        <color rgb="FFFFFFFF"/>
      </right>
      <top/>
      <bottom style="thick">
        <color rgb="FFFFFFFF"/>
      </bottom>
      <diagonal/>
    </border>
    <border diagonalUp="false" diagonalDown="false">
      <left/>
      <right/>
      <top/>
      <bottom style="thick">
        <color rgb="FFFFFFFF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/>
      <right/>
      <top/>
      <bottom style="thin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2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CCE4"/>
      <rgbColor rgb="FF808080"/>
      <rgbColor rgb="FF9999FF"/>
      <rgbColor rgb="FF993366"/>
      <rgbColor rgb="FFFFFFCC"/>
      <rgbColor rgb="FFDBE5F1"/>
      <rgbColor rgb="FF660066"/>
      <rgbColor rgb="FFFF8080"/>
      <rgbColor rgb="FF0066CC"/>
      <rgbColor rgb="FFC6D9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3</xdr:col>
      <xdr:colOff>199800</xdr:colOff>
      <xdr:row>2</xdr:row>
      <xdr:rowOff>94680</xdr:rowOff>
    </xdr:to>
    <xdr:pic>
      <xdr:nvPicPr>
        <xdr:cNvPr id="0" name="image3.jpg" descr=""/>
        <xdr:cNvPicPr/>
      </xdr:nvPicPr>
      <xdr:blipFill>
        <a:blip r:embed="rId1"/>
        <a:stretch/>
      </xdr:blipFill>
      <xdr:spPr>
        <a:xfrm>
          <a:off x="0" y="9360"/>
          <a:ext cx="2095200" cy="466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390600</xdr:colOff>
      <xdr:row>19</xdr:row>
      <xdr:rowOff>28440</xdr:rowOff>
    </xdr:from>
    <xdr:to>
      <xdr:col>6</xdr:col>
      <xdr:colOff>428760</xdr:colOff>
      <xdr:row>26</xdr:row>
      <xdr:rowOff>161280</xdr:rowOff>
    </xdr:to>
    <xdr:pic>
      <xdr:nvPicPr>
        <xdr:cNvPr id="1" name="image2.png" descr=""/>
        <xdr:cNvPicPr/>
      </xdr:nvPicPr>
      <xdr:blipFill>
        <a:blip r:embed="rId2"/>
        <a:stretch/>
      </xdr:blipFill>
      <xdr:spPr>
        <a:xfrm>
          <a:off x="390600" y="3714480"/>
          <a:ext cx="4047840" cy="1523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3</xdr:col>
      <xdr:colOff>66240</xdr:colOff>
      <xdr:row>3</xdr:row>
      <xdr:rowOff>56880</xdr:rowOff>
    </xdr:to>
    <xdr:pic>
      <xdr:nvPicPr>
        <xdr:cNvPr id="2" name="image3.jpg" descr=""/>
        <xdr:cNvPicPr/>
      </xdr:nvPicPr>
      <xdr:blipFill>
        <a:blip r:embed="rId1"/>
        <a:stretch/>
      </xdr:blipFill>
      <xdr:spPr>
        <a:xfrm>
          <a:off x="0" y="9360"/>
          <a:ext cx="1961640" cy="618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390600</xdr:colOff>
      <xdr:row>19</xdr:row>
      <xdr:rowOff>28440</xdr:rowOff>
    </xdr:from>
    <xdr:to>
      <xdr:col>5</xdr:col>
      <xdr:colOff>9360</xdr:colOff>
      <xdr:row>26</xdr:row>
      <xdr:rowOff>161280</xdr:rowOff>
    </xdr:to>
    <xdr:pic>
      <xdr:nvPicPr>
        <xdr:cNvPr id="3" name="image2.png" descr=""/>
        <xdr:cNvPicPr/>
      </xdr:nvPicPr>
      <xdr:blipFill>
        <a:blip r:embed="rId2"/>
        <a:stretch/>
      </xdr:blipFill>
      <xdr:spPr>
        <a:xfrm>
          <a:off x="390600" y="3714480"/>
          <a:ext cx="2638080" cy="152352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3:E28" headerRowCount="0" totalsRowCount="0" totalsRowShown="0">
  <tableColumns count="5">
    <tableColumn id="1" name="Column2"/>
    <tableColumn id="2" name="Column3"/>
    <tableColumn id="3" name="Column4"/>
    <tableColumn id="4" name="Column5"/>
    <tableColumn id="5" name="Column7"/>
  </tableColumns>
</table>
</file>

<file path=xl/tables/table2.xml><?xml version="1.0" encoding="utf-8"?>
<table xmlns="http://schemas.openxmlformats.org/spreadsheetml/2006/main" id="2" name="Table_2" displayName="Table_2" ref="A2:H42" headerRowCount="1" totalsRowCount="0" totalsRowShown="0">
  <tableColumns count="8">
    <tableColumn id="1" name="Kimlik"/>
    <tableColumn id="2" name="Ürün Cinsi"/>
    <tableColumn id="3" name="1 Adet Kg"/>
    <tableColumn id="4" name="Koli İçi Adeti"/>
    <tableColumn id="5" name="Koli En"/>
    <tableColumn id="6" name="Koli Boy"/>
    <tableColumn id="7" name="Koli Derinlik"/>
    <tableColumn id="8" name="Kutu Ağırlığı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://www.assanltd.com/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5" activeCellId="0" sqref="K25"/>
    </sheetView>
  </sheetViews>
  <sheetFormatPr defaultRowHeight="15"/>
  <cols>
    <col collapsed="false" hidden="false" max="1" min="1" style="0" width="42.0883720930233"/>
    <col collapsed="false" hidden="false" max="2" min="2" style="0" width="9.6"/>
    <col collapsed="false" hidden="false" max="3" min="3" style="0" width="7.87441860465116"/>
    <col collapsed="false" hidden="false" max="4" min="4" style="0" width="13.4139534883721"/>
    <col collapsed="false" hidden="false" max="24" min="5" style="0" width="7.75348837209302"/>
    <col collapsed="false" hidden="false" max="1025" min="25" style="0" width="12.9209302325581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3.8" hidden="false" customHeight="false" outlineLevel="0" collapsed="false">
      <c r="A2" s="2" t="s">
        <v>1</v>
      </c>
      <c r="C2" s="3"/>
      <c r="D2" s="3"/>
      <c r="I2" s="2"/>
    </row>
    <row r="3" customFormat="false" ht="13.8" hidden="false" customHeight="false" outlineLevel="0" collapsed="false">
      <c r="A3" s="4" t="s">
        <v>2</v>
      </c>
      <c r="B3" s="5" t="s">
        <v>3</v>
      </c>
      <c r="C3" s="6" t="s">
        <v>4</v>
      </c>
      <c r="D3" s="6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customFormat="false" ht="13.8" hidden="false" customHeight="false" outlineLevel="0" collapsed="false">
      <c r="A4" s="7" t="s">
        <v>6</v>
      </c>
      <c r="B4" s="8" t="n">
        <v>3.644</v>
      </c>
      <c r="C4" s="9" t="n">
        <v>200</v>
      </c>
      <c r="D4" s="10" t="n">
        <v>330.73</v>
      </c>
      <c r="E4" s="7"/>
      <c r="I4" s="2"/>
    </row>
    <row r="5" customFormat="false" ht="13.8" hidden="false" customHeight="false" outlineLevel="0" collapsed="false">
      <c r="A5" s="7" t="s">
        <v>7</v>
      </c>
      <c r="B5" s="8" t="n">
        <v>4.536</v>
      </c>
      <c r="C5" s="9" t="n">
        <v>200</v>
      </c>
      <c r="D5" s="10" t="n">
        <v>411.69</v>
      </c>
      <c r="E5" s="7"/>
      <c r="I5" s="2"/>
    </row>
    <row r="6" customFormat="false" ht="13.8" hidden="false" customHeight="false" outlineLevel="0" collapsed="false">
      <c r="A6" s="7" t="s">
        <v>8</v>
      </c>
      <c r="B6" s="8" t="n">
        <v>5.428</v>
      </c>
      <c r="C6" s="9" t="n">
        <v>200</v>
      </c>
      <c r="D6" s="10" t="n">
        <v>492.65</v>
      </c>
      <c r="E6" s="7"/>
      <c r="I6" s="2"/>
    </row>
    <row r="7" customFormat="false" ht="13.8" hidden="false" customHeight="false" outlineLevel="0" collapsed="false">
      <c r="A7" s="7" t="s">
        <v>9</v>
      </c>
      <c r="B7" s="8" t="n">
        <v>6.32</v>
      </c>
      <c r="C7" s="9" t="n">
        <v>400</v>
      </c>
      <c r="D7" s="10" t="n">
        <v>1147.21</v>
      </c>
      <c r="E7" s="7"/>
      <c r="I7" s="2"/>
    </row>
    <row r="8" customFormat="false" ht="13.8" hidden="false" customHeight="false" outlineLevel="0" collapsed="false">
      <c r="A8" s="7" t="s">
        <v>10</v>
      </c>
      <c r="B8" s="8" t="n">
        <v>3.606</v>
      </c>
      <c r="C8" s="9" t="n">
        <v>400</v>
      </c>
      <c r="D8" s="10" t="n">
        <v>654.56</v>
      </c>
      <c r="E8" s="7"/>
      <c r="I8" s="2"/>
    </row>
    <row r="9" customFormat="false" ht="13.8" hidden="false" customHeight="false" outlineLevel="0" collapsed="false">
      <c r="A9" s="7" t="s">
        <v>11</v>
      </c>
      <c r="B9" s="8" t="n">
        <v>6.726</v>
      </c>
      <c r="C9" s="9" t="n">
        <v>400</v>
      </c>
      <c r="D9" s="10" t="n">
        <v>1474.61</v>
      </c>
      <c r="E9" s="7"/>
      <c r="I9" s="2"/>
    </row>
    <row r="10" customFormat="false" ht="13.8" hidden="false" customHeight="false" outlineLevel="0" collapsed="false">
      <c r="A10" s="7" t="s">
        <v>12</v>
      </c>
      <c r="B10" s="8" t="n">
        <v>4.757</v>
      </c>
      <c r="C10" s="9" t="n">
        <v>400</v>
      </c>
      <c r="D10" s="10" t="n">
        <v>1042.92</v>
      </c>
      <c r="E10" s="7"/>
      <c r="I10" s="2"/>
    </row>
    <row r="11" customFormat="false" ht="13.8" hidden="false" customHeight="false" outlineLevel="0" collapsed="false">
      <c r="A11" s="7" t="s">
        <v>13</v>
      </c>
      <c r="B11" s="8" t="n">
        <v>3.644</v>
      </c>
      <c r="C11" s="9" t="n">
        <v>400</v>
      </c>
      <c r="D11" s="10" t="n">
        <v>769.2</v>
      </c>
      <c r="E11" s="7"/>
      <c r="I11" s="2"/>
    </row>
    <row r="12" customFormat="false" ht="13.8" hidden="false" customHeight="false" outlineLevel="0" collapsed="false">
      <c r="A12" s="7" t="s">
        <v>14</v>
      </c>
      <c r="B12" s="8" t="n">
        <v>4.536</v>
      </c>
      <c r="C12" s="9" t="n">
        <v>400</v>
      </c>
      <c r="D12" s="10" t="n">
        <v>957.5</v>
      </c>
      <c r="E12" s="7"/>
      <c r="I12" s="2"/>
    </row>
    <row r="13" customFormat="false" ht="13.8" hidden="false" customHeight="false" outlineLevel="0" collapsed="false">
      <c r="A13" s="7" t="s">
        <v>15</v>
      </c>
      <c r="B13" s="8" t="n">
        <v>3.606</v>
      </c>
      <c r="C13" s="9" t="n">
        <v>400</v>
      </c>
      <c r="D13" s="10" t="n">
        <v>761.18</v>
      </c>
      <c r="E13" s="7"/>
      <c r="I13" s="2"/>
    </row>
    <row r="14" customFormat="false" ht="13.8" hidden="false" customHeight="false" outlineLevel="0" collapsed="false">
      <c r="A14" s="7" t="s">
        <v>16</v>
      </c>
      <c r="B14" s="8" t="n">
        <v>4.7</v>
      </c>
      <c r="C14" s="9" t="n">
        <v>200</v>
      </c>
      <c r="D14" s="10" t="n">
        <v>496.06</v>
      </c>
      <c r="E14" s="7"/>
      <c r="I14" s="2"/>
    </row>
    <row r="15" customFormat="false" ht="13.8" hidden="false" customHeight="false" outlineLevel="0" collapsed="false">
      <c r="A15" s="7" t="s">
        <v>17</v>
      </c>
      <c r="B15" s="8" t="n">
        <v>5.2</v>
      </c>
      <c r="C15" s="9" t="n">
        <v>400</v>
      </c>
      <c r="D15" s="10" t="n">
        <v>1097.66</v>
      </c>
      <c r="E15" s="7"/>
    </row>
    <row r="16" customFormat="false" ht="13.8" hidden="false" customHeight="false" outlineLevel="0" collapsed="false">
      <c r="A16" s="7" t="s">
        <v>18</v>
      </c>
      <c r="B16" s="8" t="n">
        <v>5.798</v>
      </c>
      <c r="C16" s="9" t="n">
        <v>400</v>
      </c>
      <c r="D16" s="10" t="n">
        <v>1479.09</v>
      </c>
      <c r="E16" s="7"/>
    </row>
    <row r="17" customFormat="false" ht="13.8" hidden="false" customHeight="false" outlineLevel="0" collapsed="false">
      <c r="A17" s="11" t="s">
        <v>19</v>
      </c>
      <c r="B17" s="8" t="n">
        <v>6.726</v>
      </c>
      <c r="C17" s="9" t="n">
        <v>200</v>
      </c>
      <c r="D17" s="10" t="n">
        <v>857.91</v>
      </c>
      <c r="E17" s="7"/>
    </row>
    <row r="18" customFormat="false" ht="13.8" hidden="false" customHeight="false" outlineLevel="0" collapsed="false">
      <c r="A18" s="7" t="s">
        <v>20</v>
      </c>
      <c r="B18" s="8" t="n">
        <v>3.828</v>
      </c>
      <c r="C18" s="9" t="n">
        <v>600</v>
      </c>
      <c r="D18" s="10" t="n">
        <v>1464.81</v>
      </c>
      <c r="E18" s="7"/>
    </row>
    <row r="19" customFormat="false" ht="13.8" hidden="false" customHeight="false" outlineLevel="0" collapsed="false">
      <c r="A19" s="7" t="s">
        <v>21</v>
      </c>
      <c r="B19" s="8" t="n">
        <v>4.292</v>
      </c>
      <c r="C19" s="9" t="n">
        <v>400</v>
      </c>
      <c r="D19" s="10" t="n">
        <v>1094.91</v>
      </c>
      <c r="E19" s="7"/>
    </row>
    <row r="20" customFormat="false" ht="15.75" hidden="false" customHeight="true" outlineLevel="0" collapsed="false">
      <c r="A20" s="7" t="s">
        <v>22</v>
      </c>
      <c r="B20" s="8" t="n">
        <v>4.757</v>
      </c>
      <c r="C20" s="9" t="n">
        <v>400</v>
      </c>
      <c r="D20" s="10" t="n">
        <v>1213.53</v>
      </c>
      <c r="E20" s="7"/>
    </row>
    <row r="21" customFormat="false" ht="15.75" hidden="false" customHeight="true" outlineLevel="0" collapsed="false">
      <c r="A21" s="7" t="s">
        <v>23</v>
      </c>
      <c r="B21" s="8" t="n">
        <v>5.45</v>
      </c>
      <c r="C21" s="9" t="n">
        <v>200</v>
      </c>
      <c r="D21" s="10" t="n">
        <v>695.16</v>
      </c>
      <c r="E21" s="2"/>
    </row>
    <row r="22" customFormat="false" ht="15.75" hidden="false" customHeight="true" outlineLevel="0" collapsed="false">
      <c r="A22" s="7" t="s">
        <v>24</v>
      </c>
      <c r="B22" s="8" t="n">
        <v>5.95</v>
      </c>
      <c r="C22" s="9" t="n">
        <v>200</v>
      </c>
      <c r="D22" s="10" t="n">
        <v>758.93</v>
      </c>
      <c r="E22" s="2"/>
    </row>
    <row r="23" customFormat="false" ht="15.75" hidden="false" customHeight="true" outlineLevel="0" collapsed="false">
      <c r="A23" s="7" t="s">
        <v>25</v>
      </c>
      <c r="B23" s="8" t="n">
        <v>6</v>
      </c>
      <c r="C23" s="9" t="n">
        <v>600</v>
      </c>
      <c r="D23" s="10" t="n">
        <v>1065.6</v>
      </c>
      <c r="E23" s="2"/>
    </row>
    <row r="24" customFormat="false" ht="15.75" hidden="false" customHeight="true" outlineLevel="0" collapsed="false">
      <c r="A24" s="7" t="s">
        <v>26</v>
      </c>
      <c r="B24" s="8" t="n">
        <v>6</v>
      </c>
      <c r="C24" s="9" t="n">
        <v>200</v>
      </c>
      <c r="D24" s="10" t="n">
        <v>1608</v>
      </c>
      <c r="E24" s="2"/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1:E1"/>
  </mergeCells>
  <printOptions headings="false" gridLines="false" gridLinesSet="true" horizontalCentered="true" verticalCentered="false"/>
  <pageMargins left="0.170138888888889" right="0.190277777777778" top="0.229861111111111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6.52093023255814"/>
    <col collapsed="false" hidden="false" max="4" min="2" style="0" width="8.98139534883721"/>
    <col collapsed="false" hidden="false" max="5" min="5" style="0" width="5.53953488372093"/>
    <col collapsed="false" hidden="false" max="7" min="6" style="0" width="12.8"/>
    <col collapsed="false" hidden="false" max="8" min="8" style="0" width="9.6"/>
    <col collapsed="false" hidden="false" max="10" min="9" style="0" width="5.78604651162791"/>
    <col collapsed="false" hidden="false" max="26" min="11" style="0" width="7.75348837209302"/>
    <col collapsed="false" hidden="false" max="1025" min="27" style="0" width="12.9209302325581"/>
  </cols>
  <sheetData>
    <row r="1" customFormat="false" ht="15" hidden="false" customHeight="false" outlineLevel="0" collapsed="false">
      <c r="A1" s="12"/>
      <c r="B1" s="12"/>
      <c r="C1" s="12"/>
      <c r="D1" s="12"/>
      <c r="E1" s="12"/>
      <c r="F1" s="13" t="s">
        <v>27</v>
      </c>
      <c r="G1" s="13"/>
      <c r="H1" s="13"/>
      <c r="I1" s="14"/>
      <c r="J1" s="14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customFormat="false" ht="15" hidden="false" customHeight="false" outlineLevel="0" collapsed="false">
      <c r="A2" s="12"/>
      <c r="B2" s="12"/>
      <c r="C2" s="12"/>
      <c r="D2" s="12"/>
      <c r="E2" s="12"/>
      <c r="F2" s="15" t="s">
        <v>28</v>
      </c>
      <c r="G2" s="15"/>
      <c r="H2" s="15"/>
      <c r="I2" s="16"/>
      <c r="J2" s="16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customFormat="false" ht="15" hidden="false" customHeight="false" outlineLevel="0" collapsed="false">
      <c r="A3" s="12"/>
      <c r="B3" s="12"/>
      <c r="C3" s="12"/>
      <c r="D3" s="12"/>
      <c r="E3" s="12"/>
      <c r="F3" s="15" t="s">
        <v>29</v>
      </c>
      <c r="G3" s="15"/>
      <c r="H3" s="15"/>
      <c r="I3" s="16"/>
      <c r="J3" s="16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" hidden="false" customHeight="false" outlineLevel="0" collapsed="false">
      <c r="A4" s="17" t="s">
        <v>30</v>
      </c>
      <c r="B4" s="12"/>
      <c r="C4" s="12"/>
      <c r="D4" s="12"/>
      <c r="E4" s="12"/>
      <c r="F4" s="15" t="s">
        <v>31</v>
      </c>
      <c r="G4" s="15"/>
      <c r="H4" s="15"/>
      <c r="I4" s="16"/>
      <c r="J4" s="16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15" hidden="false" customHeight="false" outlineLevel="0" collapsed="false">
      <c r="A5" s="18"/>
      <c r="B5" s="18"/>
      <c r="C5" s="18"/>
      <c r="D5" s="18"/>
      <c r="E5" s="18"/>
      <c r="F5" s="19"/>
      <c r="G5" s="19"/>
      <c r="H5" s="19"/>
      <c r="I5" s="20"/>
      <c r="J5" s="2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5" hidden="false" customHeight="false" outlineLevel="0" collapsed="false">
      <c r="A6" s="18"/>
      <c r="B6" s="18"/>
      <c r="C6" s="18"/>
      <c r="D6" s="18"/>
      <c r="E6" s="18"/>
      <c r="F6" s="19"/>
      <c r="G6" s="19"/>
      <c r="H6" s="19"/>
      <c r="I6" s="22" t="n">
        <f aca="true">TODAY()</f>
        <v>43970</v>
      </c>
      <c r="J6" s="2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customFormat="false" ht="15" hidden="false" customHeight="false" outlineLevel="0" collapsed="false">
      <c r="A7" s="18"/>
      <c r="B7" s="18"/>
      <c r="C7" s="18"/>
      <c r="D7" s="18"/>
      <c r="E7" s="18"/>
      <c r="F7" s="19"/>
      <c r="G7" s="19"/>
      <c r="H7" s="19"/>
      <c r="I7" s="20"/>
      <c r="J7" s="2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5" hidden="false" customHeight="false" outlineLevel="0" collapsed="false">
      <c r="A8" s="23" t="s">
        <v>32</v>
      </c>
      <c r="B8" s="23"/>
      <c r="C8" s="23"/>
      <c r="D8" s="23"/>
      <c r="E8" s="23"/>
      <c r="F8" s="23"/>
      <c r="G8" s="23"/>
      <c r="H8" s="23"/>
      <c r="I8" s="23"/>
      <c r="J8" s="23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customFormat="false" ht="15" hidden="false" customHeight="false" outlineLevel="0" collapsed="false">
      <c r="A9" s="24"/>
      <c r="B9" s="24"/>
      <c r="C9" s="24"/>
      <c r="D9" s="24"/>
      <c r="E9" s="24"/>
      <c r="F9" s="25"/>
      <c r="G9" s="25"/>
      <c r="H9" s="25"/>
      <c r="I9" s="26"/>
      <c r="J9" s="21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customFormat="false" ht="16.5" hidden="false" customHeight="true" outlineLevel="0" collapsed="false">
      <c r="A10" s="27" t="s">
        <v>33</v>
      </c>
      <c r="B10" s="28" t="s">
        <v>34</v>
      </c>
      <c r="C10" s="28"/>
      <c r="D10" s="28"/>
      <c r="E10" s="28" t="s">
        <v>35</v>
      </c>
      <c r="F10" s="29" t="s">
        <v>36</v>
      </c>
      <c r="G10" s="29" t="s">
        <v>37</v>
      </c>
      <c r="H10" s="30" t="s">
        <v>38</v>
      </c>
      <c r="I10" s="31" t="s">
        <v>39</v>
      </c>
      <c r="J10" s="3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customFormat="false" ht="15.75" hidden="false" customHeight="true" outlineLevel="0" collapsed="false">
      <c r="A11" s="32" t="n">
        <v>1</v>
      </c>
      <c r="B11" s="33" t="s">
        <v>40</v>
      </c>
      <c r="C11" s="33"/>
      <c r="D11" s="33"/>
      <c r="E11" s="34" t="n">
        <v>512</v>
      </c>
      <c r="F11" s="35" t="n">
        <f aca="false">G11-(I11*1.034)</f>
        <v>3524.096</v>
      </c>
      <c r="G11" s="36" t="n">
        <v>3788.8</v>
      </c>
      <c r="H11" s="37"/>
      <c r="I11" s="38" t="n">
        <f aca="false">E11/2</f>
        <v>256</v>
      </c>
      <c r="J11" s="38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customFormat="false" ht="15.75" hidden="false" customHeight="true" outlineLevel="0" collapsed="false">
      <c r="A12" s="32" t="n">
        <v>2</v>
      </c>
      <c r="B12" s="33" t="s">
        <v>41</v>
      </c>
      <c r="C12" s="33"/>
      <c r="D12" s="33"/>
      <c r="E12" s="34" t="n">
        <v>304</v>
      </c>
      <c r="F12" s="35" t="n">
        <f aca="false">G12-(I12*1.018)</f>
        <v>1821.264</v>
      </c>
      <c r="G12" s="36" t="n">
        <v>1976</v>
      </c>
      <c r="H12" s="37"/>
      <c r="I12" s="38" t="n">
        <f aca="false">E12/2</f>
        <v>152</v>
      </c>
      <c r="J12" s="38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customFormat="false" ht="15.75" hidden="false" customHeight="true" outlineLevel="0" collapsed="false">
      <c r="A13" s="32" t="n">
        <v>3</v>
      </c>
      <c r="B13" s="33" t="s">
        <v>42</v>
      </c>
      <c r="C13" s="33"/>
      <c r="D13" s="33"/>
      <c r="E13" s="34" t="n">
        <v>286</v>
      </c>
      <c r="F13" s="35" t="n">
        <f aca="false">G13-(I13*0.906)</f>
        <v>1586.442</v>
      </c>
      <c r="G13" s="36" t="n">
        <v>1716</v>
      </c>
      <c r="H13" s="37"/>
      <c r="I13" s="38" t="n">
        <f aca="false">E13/2</f>
        <v>143</v>
      </c>
      <c r="J13" s="38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customFormat="false" ht="15.75" hidden="false" customHeight="true" outlineLevel="0" collapsed="false">
      <c r="A14" s="32" t="n">
        <v>4</v>
      </c>
      <c r="B14" s="33" t="s">
        <v>43</v>
      </c>
      <c r="C14" s="33"/>
      <c r="D14" s="33"/>
      <c r="E14" s="34" t="n">
        <v>198</v>
      </c>
      <c r="F14" s="35" t="n">
        <f aca="false">G14-(I14*2.18)</f>
        <v>1546.38</v>
      </c>
      <c r="G14" s="36" t="n">
        <v>1762.2</v>
      </c>
      <c r="H14" s="37"/>
      <c r="I14" s="38" t="n">
        <f aca="false">E14/2</f>
        <v>99</v>
      </c>
      <c r="J14" s="38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customFormat="false" ht="15.75" hidden="false" customHeight="true" outlineLevel="0" collapsed="false">
      <c r="A15" s="32" t="n">
        <v>5</v>
      </c>
      <c r="B15" s="33" t="s">
        <v>44</v>
      </c>
      <c r="C15" s="33"/>
      <c r="D15" s="33"/>
      <c r="E15" s="34" t="n">
        <v>200</v>
      </c>
      <c r="F15" s="35" t="n">
        <f aca="false">G15-(I15*1.19)</f>
        <v>920.5</v>
      </c>
      <c r="G15" s="36" t="n">
        <v>980</v>
      </c>
      <c r="H15" s="37"/>
      <c r="I15" s="38" t="n">
        <f aca="false">E15/4</f>
        <v>50</v>
      </c>
      <c r="J15" s="38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5" hidden="false" customHeight="false" outlineLevel="0" collapsed="false">
      <c r="A16" s="39" t="s">
        <v>45</v>
      </c>
      <c r="B16" s="39"/>
      <c r="C16" s="39"/>
      <c r="D16" s="39"/>
      <c r="E16" s="40" t="n">
        <f aca="false">SUM(E11:E15)</f>
        <v>1500</v>
      </c>
      <c r="F16" s="41" t="n">
        <f aca="false">SUM(F11:F15)</f>
        <v>9398.682</v>
      </c>
      <c r="G16" s="42" t="n">
        <f aca="false">SUM(G11:G15)</f>
        <v>10223</v>
      </c>
      <c r="H16" s="43"/>
      <c r="I16" s="44" t="n">
        <f aca="false">SUM(I11:J15)</f>
        <v>700</v>
      </c>
      <c r="J16" s="44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customFormat="false" ht="15" hidden="false" customHeight="false" outlineLevel="0" collapsed="false">
      <c r="A17" s="46"/>
      <c r="B17" s="46"/>
      <c r="C17" s="46"/>
      <c r="D17" s="46"/>
      <c r="E17" s="46"/>
      <c r="F17" s="47"/>
      <c r="G17" s="47"/>
      <c r="H17" s="47"/>
      <c r="I17" s="48"/>
      <c r="J17" s="2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customFormat="false" ht="15" hidden="false" customHeight="false" outlineLevel="0" collapsed="false">
      <c r="A18" s="46"/>
      <c r="B18" s="46"/>
      <c r="C18" s="46"/>
      <c r="D18" s="46"/>
      <c r="E18" s="46"/>
      <c r="F18" s="47"/>
      <c r="G18" s="47"/>
      <c r="H18" s="47"/>
      <c r="I18" s="48"/>
      <c r="J18" s="21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5" hidden="false" customHeight="false" outlineLevel="0" collapsed="false">
      <c r="A19" s="49"/>
      <c r="B19" s="49"/>
      <c r="C19" s="50" t="s">
        <v>46</v>
      </c>
      <c r="D19" s="50"/>
      <c r="E19" s="49"/>
      <c r="F19" s="51"/>
      <c r="G19" s="51" t="s">
        <v>47</v>
      </c>
      <c r="H19" s="51"/>
      <c r="I19" s="52"/>
      <c r="J19" s="53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5" hidden="false" customHeight="false" outlineLevel="0" collapsed="false">
      <c r="A20" s="12"/>
      <c r="B20" s="12"/>
      <c r="C20" s="12"/>
      <c r="D20" s="12"/>
      <c r="E20" s="12"/>
      <c r="F20" s="54" t="s">
        <v>48</v>
      </c>
      <c r="G20" s="54"/>
      <c r="H20" s="54"/>
      <c r="I20" s="54"/>
      <c r="J20" s="21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customFormat="false" ht="15.75" hidden="false" customHeight="true" outlineLevel="0" collapsed="false">
      <c r="A21" s="12"/>
      <c r="B21" s="12"/>
      <c r="C21" s="12"/>
      <c r="D21" s="12"/>
      <c r="E21" s="12"/>
      <c r="F21" s="55" t="s">
        <v>49</v>
      </c>
      <c r="G21" s="55"/>
      <c r="H21" s="55"/>
      <c r="I21" s="55"/>
      <c r="J21" s="21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</sheetData>
  <mergeCells count="18">
    <mergeCell ref="I6:J6"/>
    <mergeCell ref="A8:J8"/>
    <mergeCell ref="B10:D10"/>
    <mergeCell ref="I10:J10"/>
    <mergeCell ref="B11:D11"/>
    <mergeCell ref="I11:J11"/>
    <mergeCell ref="B12:D12"/>
    <mergeCell ref="I12:J12"/>
    <mergeCell ref="B13:D13"/>
    <mergeCell ref="I13:J13"/>
    <mergeCell ref="B14:D14"/>
    <mergeCell ref="I14:J14"/>
    <mergeCell ref="B15:D15"/>
    <mergeCell ref="I15:J15"/>
    <mergeCell ref="A16:D16"/>
    <mergeCell ref="I16:J16"/>
    <mergeCell ref="F20:I20"/>
    <mergeCell ref="F21:I21"/>
  </mergeCells>
  <printOptions headings="false" gridLines="false" gridLinesSet="true" horizontalCentered="false" verticalCentered="false"/>
  <pageMargins left="0.5" right="0.5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6.52093023255814"/>
    <col collapsed="false" hidden="false" max="4" min="2" style="0" width="8.98139534883721"/>
    <col collapsed="false" hidden="false" max="5" min="5" style="0" width="5.53953488372093"/>
    <col collapsed="false" hidden="false" max="7" min="6" style="0" width="12.8"/>
    <col collapsed="false" hidden="false" max="8" min="8" style="0" width="9.6"/>
    <col collapsed="false" hidden="false" max="10" min="9" style="0" width="5.78604651162791"/>
    <col collapsed="false" hidden="false" max="26" min="11" style="0" width="7.75348837209302"/>
    <col collapsed="false" hidden="false" max="1025" min="27" style="0" width="12.9209302325581"/>
  </cols>
  <sheetData>
    <row r="1" customFormat="false" ht="15" hidden="false" customHeight="false" outlineLevel="0" collapsed="false">
      <c r="A1" s="12"/>
      <c r="B1" s="12"/>
      <c r="C1" s="12"/>
      <c r="D1" s="12"/>
      <c r="E1" s="12"/>
      <c r="F1" s="13" t="s">
        <v>27</v>
      </c>
      <c r="G1" s="13"/>
      <c r="H1" s="13"/>
      <c r="I1" s="14"/>
      <c r="J1" s="14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customFormat="false" ht="15" hidden="false" customHeight="false" outlineLevel="0" collapsed="false">
      <c r="A2" s="12"/>
      <c r="B2" s="12"/>
      <c r="C2" s="12"/>
      <c r="D2" s="12"/>
      <c r="E2" s="12"/>
      <c r="F2" s="15" t="s">
        <v>28</v>
      </c>
      <c r="G2" s="15"/>
      <c r="H2" s="15"/>
      <c r="I2" s="16"/>
      <c r="J2" s="16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customFormat="false" ht="15" hidden="false" customHeight="false" outlineLevel="0" collapsed="false">
      <c r="A3" s="12"/>
      <c r="B3" s="12"/>
      <c r="C3" s="12"/>
      <c r="D3" s="12"/>
      <c r="E3" s="12"/>
      <c r="F3" s="15" t="s">
        <v>29</v>
      </c>
      <c r="G3" s="15"/>
      <c r="H3" s="15"/>
      <c r="I3" s="16"/>
      <c r="J3" s="16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" hidden="false" customHeight="false" outlineLevel="0" collapsed="false">
      <c r="A4" s="17" t="s">
        <v>30</v>
      </c>
      <c r="B4" s="12"/>
      <c r="C4" s="12"/>
      <c r="D4" s="12"/>
      <c r="E4" s="12"/>
      <c r="F4" s="15" t="s">
        <v>31</v>
      </c>
      <c r="G4" s="15"/>
      <c r="H4" s="15"/>
      <c r="I4" s="16"/>
      <c r="J4" s="16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15" hidden="false" customHeight="false" outlineLevel="0" collapsed="false">
      <c r="A5" s="18"/>
      <c r="B5" s="18"/>
      <c r="C5" s="18"/>
      <c r="D5" s="18"/>
      <c r="E5" s="18"/>
      <c r="F5" s="19"/>
      <c r="G5" s="19"/>
      <c r="H5" s="19"/>
      <c r="I5" s="20"/>
      <c r="J5" s="2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5" hidden="false" customHeight="false" outlineLevel="0" collapsed="false">
      <c r="A6" s="18"/>
      <c r="B6" s="18"/>
      <c r="C6" s="18"/>
      <c r="D6" s="18"/>
      <c r="E6" s="18"/>
      <c r="F6" s="19"/>
      <c r="G6" s="19"/>
      <c r="H6" s="19"/>
      <c r="I6" s="22" t="n">
        <f aca="true">TODAY()</f>
        <v>43970</v>
      </c>
      <c r="J6" s="2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customFormat="false" ht="15" hidden="false" customHeight="false" outlineLevel="0" collapsed="false">
      <c r="A7" s="18"/>
      <c r="B7" s="18"/>
      <c r="C7" s="18"/>
      <c r="D7" s="18"/>
      <c r="E7" s="18"/>
      <c r="F7" s="19"/>
      <c r="G7" s="19"/>
      <c r="H7" s="19"/>
      <c r="I7" s="20"/>
      <c r="J7" s="2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5" hidden="false" customHeight="false" outlineLevel="0" collapsed="false">
      <c r="A8" s="23" t="s">
        <v>32</v>
      </c>
      <c r="B8" s="23"/>
      <c r="C8" s="23"/>
      <c r="D8" s="23"/>
      <c r="E8" s="23"/>
      <c r="F8" s="23"/>
      <c r="G8" s="23"/>
      <c r="H8" s="23"/>
      <c r="I8" s="23"/>
      <c r="J8" s="23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customFormat="false" ht="15" hidden="false" customHeight="false" outlineLevel="0" collapsed="false">
      <c r="A9" s="24"/>
      <c r="B9" s="24"/>
      <c r="C9" s="24"/>
      <c r="D9" s="24"/>
      <c r="E9" s="24"/>
      <c r="F9" s="25"/>
      <c r="G9" s="25"/>
      <c r="H9" s="25"/>
      <c r="I9" s="26"/>
      <c r="J9" s="21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customFormat="false" ht="16.5" hidden="false" customHeight="true" outlineLevel="0" collapsed="false">
      <c r="A10" s="27" t="s">
        <v>33</v>
      </c>
      <c r="B10" s="28" t="s">
        <v>34</v>
      </c>
      <c r="C10" s="28"/>
      <c r="D10" s="28"/>
      <c r="E10" s="28" t="s">
        <v>35</v>
      </c>
      <c r="F10" s="29" t="s">
        <v>36</v>
      </c>
      <c r="G10" s="29" t="s">
        <v>37</v>
      </c>
      <c r="H10" s="30" t="s">
        <v>38</v>
      </c>
      <c r="I10" s="31" t="s">
        <v>39</v>
      </c>
      <c r="J10" s="3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customFormat="false" ht="15.75" hidden="false" customHeight="true" outlineLevel="0" collapsed="false">
      <c r="A11" s="32" t="n">
        <v>1</v>
      </c>
      <c r="B11" s="33" t="s">
        <v>40</v>
      </c>
      <c r="C11" s="33"/>
      <c r="D11" s="33"/>
      <c r="E11" s="34" t="n">
        <v>512</v>
      </c>
      <c r="F11" s="35" t="n">
        <f aca="false">G11-(I11*1.034)</f>
        <v>3524.096</v>
      </c>
      <c r="G11" s="36" t="n">
        <v>3788.8</v>
      </c>
      <c r="H11" s="37"/>
      <c r="I11" s="38" t="n">
        <f aca="false">E11/2</f>
        <v>256</v>
      </c>
      <c r="J11" s="38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customFormat="false" ht="15.75" hidden="false" customHeight="true" outlineLevel="0" collapsed="false">
      <c r="A12" s="32" t="n">
        <v>2</v>
      </c>
      <c r="B12" s="33" t="s">
        <v>41</v>
      </c>
      <c r="C12" s="33"/>
      <c r="D12" s="33"/>
      <c r="E12" s="34" t="n">
        <v>304</v>
      </c>
      <c r="F12" s="35" t="n">
        <f aca="false">G12-(I12*1.018)</f>
        <v>1821.264</v>
      </c>
      <c r="G12" s="36" t="n">
        <v>1976</v>
      </c>
      <c r="H12" s="37"/>
      <c r="I12" s="38" t="n">
        <f aca="false">E12/2</f>
        <v>152</v>
      </c>
      <c r="J12" s="38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customFormat="false" ht="15.75" hidden="false" customHeight="true" outlineLevel="0" collapsed="false">
      <c r="A13" s="32" t="n">
        <v>3</v>
      </c>
      <c r="B13" s="33" t="s">
        <v>42</v>
      </c>
      <c r="C13" s="33"/>
      <c r="D13" s="33"/>
      <c r="E13" s="34" t="n">
        <v>286</v>
      </c>
      <c r="F13" s="35" t="n">
        <f aca="false">G13-(I13*0.906)</f>
        <v>1586.442</v>
      </c>
      <c r="G13" s="36" t="n">
        <v>1716</v>
      </c>
      <c r="H13" s="37"/>
      <c r="I13" s="38" t="n">
        <f aca="false">E13/2</f>
        <v>143</v>
      </c>
      <c r="J13" s="38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customFormat="false" ht="15.75" hidden="false" customHeight="true" outlineLevel="0" collapsed="false">
      <c r="A14" s="32" t="n">
        <v>4</v>
      </c>
      <c r="B14" s="33" t="s">
        <v>43</v>
      </c>
      <c r="C14" s="33"/>
      <c r="D14" s="33"/>
      <c r="E14" s="34" t="n">
        <v>198</v>
      </c>
      <c r="F14" s="35" t="n">
        <f aca="false">G14-(I14*2.18)</f>
        <v>1546.38</v>
      </c>
      <c r="G14" s="36" t="n">
        <v>1762.2</v>
      </c>
      <c r="H14" s="37"/>
      <c r="I14" s="38" t="n">
        <f aca="false">E14/2</f>
        <v>99</v>
      </c>
      <c r="J14" s="38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customFormat="false" ht="15.75" hidden="false" customHeight="true" outlineLevel="0" collapsed="false">
      <c r="A15" s="32" t="n">
        <v>5</v>
      </c>
      <c r="B15" s="33" t="s">
        <v>44</v>
      </c>
      <c r="C15" s="33"/>
      <c r="D15" s="33"/>
      <c r="E15" s="34" t="n">
        <v>200</v>
      </c>
      <c r="F15" s="35" t="n">
        <f aca="false">G15-(I15*1.19)</f>
        <v>920.5</v>
      </c>
      <c r="G15" s="36" t="n">
        <v>980</v>
      </c>
      <c r="H15" s="37"/>
      <c r="I15" s="38" t="n">
        <f aca="false">E15/4</f>
        <v>50</v>
      </c>
      <c r="J15" s="38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5" hidden="false" customHeight="false" outlineLevel="0" collapsed="false">
      <c r="A16" s="39" t="s">
        <v>45</v>
      </c>
      <c r="B16" s="39"/>
      <c r="C16" s="39"/>
      <c r="D16" s="39"/>
      <c r="E16" s="40" t="n">
        <f aca="false">SUM(E11:E15)</f>
        <v>1500</v>
      </c>
      <c r="F16" s="41" t="n">
        <f aca="false">SUM(F11:F15)</f>
        <v>9398.682</v>
      </c>
      <c r="G16" s="42" t="n">
        <f aca="false">SUM(G11:G15)</f>
        <v>10223</v>
      </c>
      <c r="H16" s="43"/>
      <c r="I16" s="44" t="n">
        <f aca="false">SUM(I11:J15)</f>
        <v>700</v>
      </c>
      <c r="J16" s="44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customFormat="false" ht="15" hidden="false" customHeight="false" outlineLevel="0" collapsed="false">
      <c r="A17" s="46"/>
      <c r="B17" s="46"/>
      <c r="C17" s="46"/>
      <c r="D17" s="46"/>
      <c r="E17" s="46"/>
      <c r="F17" s="47"/>
      <c r="G17" s="47"/>
      <c r="H17" s="47"/>
      <c r="I17" s="48"/>
      <c r="J17" s="2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customFormat="false" ht="15" hidden="false" customHeight="false" outlineLevel="0" collapsed="false">
      <c r="A18" s="46"/>
      <c r="B18" s="46"/>
      <c r="C18" s="46"/>
      <c r="D18" s="46"/>
      <c r="E18" s="46"/>
      <c r="F18" s="47"/>
      <c r="G18" s="47"/>
      <c r="H18" s="47"/>
      <c r="I18" s="48"/>
      <c r="J18" s="21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5" hidden="false" customHeight="false" outlineLevel="0" collapsed="false">
      <c r="A19" s="49"/>
      <c r="B19" s="49"/>
      <c r="C19" s="50" t="s">
        <v>46</v>
      </c>
      <c r="D19" s="50"/>
      <c r="E19" s="49"/>
      <c r="F19" s="51"/>
      <c r="G19" s="51" t="s">
        <v>47</v>
      </c>
      <c r="H19" s="51"/>
      <c r="I19" s="52"/>
      <c r="J19" s="53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5" hidden="false" customHeight="false" outlineLevel="0" collapsed="false">
      <c r="A20" s="12"/>
      <c r="B20" s="12"/>
      <c r="C20" s="12"/>
      <c r="D20" s="12"/>
      <c r="E20" s="12"/>
      <c r="F20" s="54" t="s">
        <v>48</v>
      </c>
      <c r="G20" s="54"/>
      <c r="H20" s="54"/>
      <c r="I20" s="54"/>
      <c r="J20" s="21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customFormat="false" ht="15.75" hidden="false" customHeight="true" outlineLevel="0" collapsed="false">
      <c r="A21" s="12"/>
      <c r="B21" s="12"/>
      <c r="C21" s="12"/>
      <c r="D21" s="12"/>
      <c r="E21" s="12"/>
      <c r="F21" s="55" t="s">
        <v>49</v>
      </c>
      <c r="G21" s="55"/>
      <c r="H21" s="55"/>
      <c r="I21" s="55"/>
      <c r="J21" s="21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</sheetData>
  <mergeCells count="18">
    <mergeCell ref="I6:J6"/>
    <mergeCell ref="A8:J8"/>
    <mergeCell ref="B10:D10"/>
    <mergeCell ref="I10:J10"/>
    <mergeCell ref="B11:D11"/>
    <mergeCell ref="I11:J11"/>
    <mergeCell ref="B12:D12"/>
    <mergeCell ref="I12:J12"/>
    <mergeCell ref="B13:D13"/>
    <mergeCell ref="I13:J13"/>
    <mergeCell ref="B14:D14"/>
    <mergeCell ref="I14:J14"/>
    <mergeCell ref="B15:D15"/>
    <mergeCell ref="I15:J15"/>
    <mergeCell ref="A16:D16"/>
    <mergeCell ref="I16:J16"/>
    <mergeCell ref="F20:I20"/>
    <mergeCell ref="F21:I21"/>
  </mergeCells>
  <printOptions headings="false" gridLines="false" gridLinesSet="true" horizontalCentered="false" verticalCentered="false"/>
  <pageMargins left="0.5" right="0.5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6.52093023255814"/>
    <col collapsed="false" hidden="false" max="2" min="2" style="0" width="33.4744186046512"/>
    <col collapsed="false" hidden="false" max="3" min="3" style="0" width="8.73953488372093"/>
    <col collapsed="false" hidden="false" max="5" min="4" style="0" width="11.0744186046512"/>
    <col collapsed="false" hidden="false" max="6" min="6" style="0" width="8.86046511627907"/>
    <col collapsed="false" hidden="false" max="7" min="7" style="0" width="8.98139534883721"/>
    <col collapsed="false" hidden="false" max="9" min="8" style="0" width="7.75348837209302"/>
    <col collapsed="false" hidden="false" max="10" min="10" style="0" width="7.87441860465116"/>
    <col collapsed="false" hidden="false" max="11" min="11" style="0" width="25.7209302325581"/>
    <col collapsed="false" hidden="false" max="12" min="12" style="0" width="10.3395348837209"/>
    <col collapsed="false" hidden="false" max="13" min="13" style="0" width="12.9209302325581"/>
    <col collapsed="false" hidden="false" max="14" min="14" style="0" width="10.8279069767442"/>
    <col collapsed="false" hidden="false" max="15" min="15" style="0" width="12.6744186046512"/>
    <col collapsed="false" hidden="false" max="16" min="16" style="0" width="3.56744186046512"/>
    <col collapsed="false" hidden="false" max="17" min="17" style="0" width="10.706976744186"/>
    <col collapsed="false" hidden="false" max="24" min="18" style="0" width="7.75348837209302"/>
    <col collapsed="false" hidden="false" max="1025" min="25" style="0" width="12.9209302325581"/>
  </cols>
  <sheetData>
    <row r="1" customFormat="false" ht="15" hidden="false" customHeight="false" outlineLevel="0" collapsed="false">
      <c r="C1" s="56" t="s">
        <v>27</v>
      </c>
      <c r="D1" s="56"/>
      <c r="E1" s="56"/>
      <c r="F1" s="56"/>
      <c r="G1" s="56"/>
    </row>
    <row r="2" customFormat="false" ht="15" hidden="false" customHeight="false" outlineLevel="0" collapsed="false">
      <c r="C2" s="57" t="s">
        <v>28</v>
      </c>
      <c r="D2" s="57"/>
      <c r="E2" s="57"/>
      <c r="F2" s="57"/>
      <c r="G2" s="57"/>
    </row>
    <row r="3" customFormat="false" ht="15" hidden="false" customHeight="false" outlineLevel="0" collapsed="false">
      <c r="C3" s="57" t="s">
        <v>29</v>
      </c>
      <c r="D3" s="57"/>
      <c r="E3" s="57"/>
      <c r="F3" s="57"/>
      <c r="G3" s="57"/>
    </row>
    <row r="4" customFormat="false" ht="15" hidden="false" customHeight="false" outlineLevel="0" collapsed="false">
      <c r="B4" s="58" t="s">
        <v>30</v>
      </c>
      <c r="C4" s="57" t="s">
        <v>31</v>
      </c>
      <c r="D4" s="57"/>
      <c r="E4" s="57"/>
      <c r="F4" s="57"/>
      <c r="G4" s="57"/>
    </row>
    <row r="5" customFormat="false" ht="7.5" hidden="false" customHeight="true" outlineLevel="0" collapsed="false">
      <c r="A5" s="59"/>
      <c r="B5" s="59"/>
      <c r="C5" s="60"/>
      <c r="D5" s="61"/>
      <c r="E5" s="61"/>
      <c r="F5" s="62"/>
      <c r="G5" s="63"/>
    </row>
    <row r="6" customFormat="false" ht="15" hidden="false" customHeight="false" outlineLevel="0" collapsed="false">
      <c r="C6" s="64"/>
      <c r="D6" s="65"/>
      <c r="E6" s="65"/>
      <c r="F6" s="66"/>
      <c r="G6" s="67"/>
    </row>
    <row r="7" customFormat="false" ht="15" hidden="false" customHeight="false" outlineLevel="0" collapsed="false">
      <c r="C7" s="64"/>
      <c r="D7" s="65"/>
      <c r="E7" s="65"/>
      <c r="F7" s="68" t="n">
        <f aca="true">TODAY()</f>
        <v>43970</v>
      </c>
      <c r="G7" s="68"/>
    </row>
    <row r="8" customFormat="false" ht="15" hidden="false" customHeight="false" outlineLevel="0" collapsed="false">
      <c r="C8" s="64"/>
      <c r="D8" s="65"/>
      <c r="E8" s="65"/>
      <c r="F8" s="66"/>
      <c r="G8" s="67"/>
    </row>
    <row r="9" customFormat="false" ht="15" hidden="false" customHeight="false" outlineLevel="0" collapsed="false">
      <c r="C9" s="64"/>
      <c r="D9" s="65"/>
      <c r="E9" s="65"/>
      <c r="F9" s="66"/>
      <c r="G9" s="67"/>
    </row>
    <row r="10" customFormat="false" ht="15" hidden="false" customHeight="false" outlineLevel="0" collapsed="false">
      <c r="A10" s="4" t="s">
        <v>33</v>
      </c>
      <c r="B10" s="4" t="s">
        <v>34</v>
      </c>
      <c r="C10" s="69" t="s">
        <v>50</v>
      </c>
      <c r="D10" s="70" t="s">
        <v>36</v>
      </c>
      <c r="E10" s="70" t="s">
        <v>37</v>
      </c>
      <c r="F10" s="71" t="s">
        <v>38</v>
      </c>
      <c r="G10" s="72" t="s">
        <v>51</v>
      </c>
      <c r="J10" s="2" t="s">
        <v>52</v>
      </c>
      <c r="K10" s="2" t="s">
        <v>53</v>
      </c>
      <c r="L10" s="2" t="s">
        <v>54</v>
      </c>
      <c r="M10" s="2" t="s">
        <v>55</v>
      </c>
      <c r="N10" s="2" t="s">
        <v>56</v>
      </c>
      <c r="O10" s="2" t="s">
        <v>57</v>
      </c>
    </row>
    <row r="11" customFormat="false" ht="15" hidden="false" customHeight="false" outlineLevel="0" collapsed="false">
      <c r="A11" s="73" t="n">
        <v>1</v>
      </c>
      <c r="B11" s="74" t="s">
        <v>44</v>
      </c>
      <c r="C11" s="74" t="n">
        <v>2000</v>
      </c>
      <c r="D11" s="74" t="n">
        <f aca="false">IF($B11="","",$E11-($G11*VLOOKUP($B11,$K:$O,5,0)))</f>
        <v>9256.55</v>
      </c>
      <c r="E11" s="74" t="n">
        <f aca="false">IF($B11="","",$C11*VLOOKUP($B11,$K:$L,2,0))</f>
        <v>9800</v>
      </c>
      <c r="F11" s="74" t="n">
        <f aca="false">IF($B11="","",$C11*VLOOKUP($B11,$K:$N,4,0))</f>
        <v>58.37975</v>
      </c>
      <c r="G11" s="75" t="n">
        <f aca="false">IF($B11="","",$C11/VLOOKUP($B11,$K:$N,3,0))</f>
        <v>500</v>
      </c>
      <c r="J11" s="2" t="n">
        <v>1</v>
      </c>
      <c r="K11" s="2" t="s">
        <v>44</v>
      </c>
      <c r="L11" s="2" t="n">
        <v>4.9</v>
      </c>
      <c r="M11" s="2" t="n">
        <v>4</v>
      </c>
      <c r="N11" s="2" t="n">
        <v>0.029189875</v>
      </c>
      <c r="O11" s="2" t="n">
        <v>1.0869</v>
      </c>
    </row>
    <row r="12" customFormat="false" ht="15" hidden="false" customHeight="false" outlineLevel="0" collapsed="false">
      <c r="A12" s="76"/>
      <c r="B12" s="77"/>
      <c r="C12" s="77"/>
      <c r="D12" s="77"/>
      <c r="E12" s="77"/>
      <c r="F12" s="77"/>
      <c r="G12" s="78"/>
      <c r="J12" s="2" t="n">
        <v>2</v>
      </c>
      <c r="K12" s="2" t="s">
        <v>58</v>
      </c>
      <c r="L12" s="2" t="n">
        <v>5.5</v>
      </c>
      <c r="M12" s="2" t="n">
        <v>4</v>
      </c>
      <c r="N12" s="2" t="n">
        <v>0.029189875</v>
      </c>
      <c r="O12" s="2" t="n">
        <v>1.0869</v>
      </c>
    </row>
    <row r="13" customFormat="false" ht="15" hidden="false" customHeight="false" outlineLevel="0" collapsed="false">
      <c r="A13" s="76"/>
      <c r="B13" s="77"/>
      <c r="C13" s="79"/>
      <c r="D13" s="80"/>
      <c r="E13" s="80"/>
      <c r="F13" s="81"/>
      <c r="G13" s="82"/>
      <c r="J13" s="2" t="n">
        <v>3</v>
      </c>
      <c r="K13" s="2" t="s">
        <v>42</v>
      </c>
      <c r="L13" s="2" t="n">
        <v>6</v>
      </c>
      <c r="M13" s="2" t="n">
        <v>2</v>
      </c>
      <c r="N13" s="2" t="n">
        <v>0.042465</v>
      </c>
      <c r="O13" s="2" t="n">
        <v>0.8995</v>
      </c>
    </row>
    <row r="14" customFormat="false" ht="15" hidden="false" customHeight="false" outlineLevel="0" collapsed="false">
      <c r="A14" s="76"/>
      <c r="B14" s="77"/>
      <c r="C14" s="79"/>
      <c r="D14" s="80"/>
      <c r="E14" s="80"/>
      <c r="F14" s="81"/>
      <c r="G14" s="82"/>
      <c r="J14" s="2" t="n">
        <v>4</v>
      </c>
      <c r="K14" s="2" t="s">
        <v>59</v>
      </c>
      <c r="L14" s="2" t="n">
        <v>6.35</v>
      </c>
      <c r="M14" s="2" t="n">
        <v>2</v>
      </c>
      <c r="N14" s="2" t="n">
        <v>0.043861875</v>
      </c>
      <c r="O14" s="2" t="n">
        <v>0.9152</v>
      </c>
    </row>
    <row r="15" customFormat="false" ht="15" hidden="false" customHeight="false" outlineLevel="0" collapsed="false">
      <c r="A15" s="76"/>
      <c r="B15" s="77"/>
      <c r="C15" s="79"/>
      <c r="D15" s="80"/>
      <c r="E15" s="80"/>
      <c r="F15" s="81"/>
      <c r="G15" s="82"/>
      <c r="J15" s="2" t="n">
        <v>5</v>
      </c>
      <c r="K15" s="2" t="s">
        <v>41</v>
      </c>
      <c r="L15" s="2" t="n">
        <v>6.5</v>
      </c>
      <c r="M15" s="2" t="n">
        <v>2</v>
      </c>
      <c r="N15" s="2" t="n">
        <v>0.04917</v>
      </c>
      <c r="O15" s="2" t="n">
        <v>0.973</v>
      </c>
    </row>
    <row r="16" customFormat="false" ht="15" hidden="false" customHeight="false" outlineLevel="0" collapsed="false">
      <c r="A16" s="76"/>
      <c r="B16" s="77"/>
      <c r="C16" s="79"/>
      <c r="D16" s="80"/>
      <c r="E16" s="80"/>
      <c r="F16" s="81"/>
      <c r="G16" s="82"/>
      <c r="J16" s="2" t="n">
        <v>6</v>
      </c>
      <c r="K16" s="2" t="s">
        <v>60</v>
      </c>
      <c r="L16" s="2" t="n">
        <v>7</v>
      </c>
      <c r="M16" s="2" t="n">
        <v>2</v>
      </c>
      <c r="N16" s="2" t="n">
        <v>0.0453705</v>
      </c>
      <c r="O16" s="2" t="n">
        <v>0.9356</v>
      </c>
    </row>
    <row r="17" customFormat="false" ht="15" hidden="false" customHeight="false" outlineLevel="0" collapsed="false">
      <c r="A17" s="76"/>
      <c r="B17" s="77"/>
      <c r="C17" s="79"/>
      <c r="D17" s="80"/>
      <c r="E17" s="80"/>
      <c r="F17" s="81"/>
      <c r="G17" s="82"/>
      <c r="J17" s="2" t="n">
        <v>7</v>
      </c>
      <c r="K17" s="2" t="s">
        <v>61</v>
      </c>
      <c r="L17" s="2" t="n">
        <v>7</v>
      </c>
      <c r="M17" s="2" t="n">
        <v>2</v>
      </c>
      <c r="N17" s="2" t="n">
        <v>0.5355</v>
      </c>
      <c r="O17" s="2" t="n">
        <v>1.0211</v>
      </c>
    </row>
    <row r="18" customFormat="false" ht="15" hidden="false" customHeight="false" outlineLevel="0" collapsed="false">
      <c r="A18" s="76"/>
      <c r="B18" s="77"/>
      <c r="C18" s="79"/>
      <c r="D18" s="80"/>
      <c r="E18" s="80"/>
      <c r="F18" s="81"/>
      <c r="G18" s="82"/>
      <c r="J18" s="2" t="n">
        <v>8</v>
      </c>
      <c r="K18" s="2" t="s">
        <v>62</v>
      </c>
      <c r="L18" s="2" t="n">
        <v>7.2</v>
      </c>
      <c r="M18" s="2" t="n">
        <v>2</v>
      </c>
      <c r="N18" s="2" t="n">
        <v>0.0612</v>
      </c>
      <c r="O18" s="2" t="n">
        <v>1.1231</v>
      </c>
    </row>
    <row r="19" customFormat="false" ht="15" hidden="false" customHeight="false" outlineLevel="0" collapsed="false">
      <c r="A19" s="83"/>
      <c r="B19" s="84"/>
      <c r="C19" s="85"/>
      <c r="D19" s="86"/>
      <c r="E19" s="86"/>
      <c r="F19" s="87"/>
      <c r="G19" s="88"/>
      <c r="J19" s="2" t="n">
        <v>9</v>
      </c>
      <c r="K19" s="2" t="s">
        <v>40</v>
      </c>
      <c r="L19" s="2" t="n">
        <v>7.4</v>
      </c>
      <c r="M19" s="2" t="n">
        <v>2</v>
      </c>
      <c r="N19" s="2" t="n">
        <v>0.055902</v>
      </c>
      <c r="O19" s="2" t="n">
        <v>1.0556</v>
      </c>
    </row>
    <row r="20" customFormat="false" ht="15" hidden="false" customHeight="false" outlineLevel="0" collapsed="false">
      <c r="A20" s="89" t="e">
        <f aca="false">#N/A</f>
        <v>#N/A</v>
      </c>
      <c r="B20" s="89" t="s">
        <v>63</v>
      </c>
      <c r="C20" s="90" t="e">
        <f aca="false">#N/A</f>
        <v>#N/A</v>
      </c>
      <c r="D20" s="91" t="e">
        <f aca="false">#N/A</f>
        <v>#N/A</v>
      </c>
      <c r="E20" s="91" t="e">
        <f aca="false">#N/A</f>
        <v>#N/A</v>
      </c>
      <c r="F20" s="92" t="e">
        <f aca="false">#N/A</f>
        <v>#N/A</v>
      </c>
      <c r="G20" s="93" t="e">
        <f aca="false">#N/A</f>
        <v>#N/A</v>
      </c>
      <c r="H20" s="89"/>
      <c r="I20" s="89"/>
      <c r="J20" s="89" t="n">
        <v>10</v>
      </c>
      <c r="K20" s="89" t="s">
        <v>64</v>
      </c>
      <c r="L20" s="89" t="n">
        <v>7.4</v>
      </c>
      <c r="M20" s="89" t="n">
        <v>1</v>
      </c>
      <c r="N20" s="89" t="n">
        <v>0.0287161875</v>
      </c>
      <c r="O20" s="89" t="n">
        <v>0.7939</v>
      </c>
      <c r="P20" s="89"/>
      <c r="Q20" s="89"/>
      <c r="R20" s="89"/>
      <c r="S20" s="89"/>
      <c r="T20" s="89"/>
      <c r="U20" s="89"/>
      <c r="V20" s="89"/>
      <c r="W20" s="89"/>
      <c r="X20" s="89"/>
    </row>
    <row r="21" customFormat="false" ht="15.75" hidden="false" customHeight="true" outlineLevel="0" collapsed="false">
      <c r="A21" s="2"/>
      <c r="B21" s="2"/>
      <c r="C21" s="64"/>
      <c r="D21" s="65"/>
      <c r="E21" s="65"/>
      <c r="F21" s="66"/>
      <c r="G21" s="67"/>
      <c r="J21" s="2" t="n">
        <v>11</v>
      </c>
      <c r="K21" s="2" t="s">
        <v>65</v>
      </c>
      <c r="L21" s="2" t="n">
        <v>8.9</v>
      </c>
      <c r="M21" s="2" t="n">
        <v>2</v>
      </c>
      <c r="N21" s="2" t="n">
        <v>0.05808</v>
      </c>
      <c r="O21" s="2" t="n">
        <v>1.0923</v>
      </c>
    </row>
    <row r="22" customFormat="false" ht="15.75" hidden="false" customHeight="true" outlineLevel="0" collapsed="false">
      <c r="C22" s="64"/>
      <c r="D22" s="65"/>
      <c r="E22" s="65"/>
      <c r="F22" s="66"/>
      <c r="G22" s="67"/>
      <c r="J22" s="2" t="n">
        <v>12</v>
      </c>
      <c r="K22" s="2" t="s">
        <v>43</v>
      </c>
      <c r="L22" s="2" t="n">
        <v>8.9</v>
      </c>
      <c r="M22" s="2" t="n">
        <v>2</v>
      </c>
      <c r="N22" s="2" t="n">
        <v>0.0611235</v>
      </c>
      <c r="O22" s="2" t="n">
        <v>1.1061</v>
      </c>
    </row>
    <row r="23" customFormat="false" ht="15.75" hidden="false" customHeight="true" outlineLevel="0" collapsed="false">
      <c r="C23" s="64"/>
      <c r="D23" s="65"/>
      <c r="E23" s="65"/>
      <c r="F23" s="66"/>
      <c r="G23" s="67"/>
      <c r="J23" s="2" t="n">
        <v>13</v>
      </c>
      <c r="K23" s="2" t="s">
        <v>66</v>
      </c>
      <c r="L23" s="2" t="n">
        <v>5.31</v>
      </c>
      <c r="M23" s="2" t="n">
        <v>1</v>
      </c>
      <c r="N23" s="2" t="n">
        <v>0.055555</v>
      </c>
      <c r="O23" s="2" t="n">
        <v>0</v>
      </c>
    </row>
    <row r="24" customFormat="false" ht="15.75" hidden="false" customHeight="true" outlineLevel="0" collapsed="false">
      <c r="C24" s="64"/>
      <c r="D24" s="65"/>
      <c r="E24" s="65"/>
      <c r="F24" s="66"/>
      <c r="G24" s="67"/>
      <c r="J24" s="2" t="n">
        <v>14</v>
      </c>
      <c r="K24" s="2" t="s">
        <v>67</v>
      </c>
      <c r="L24" s="2" t="n">
        <v>6.35</v>
      </c>
      <c r="M24" s="2" t="n">
        <v>1</v>
      </c>
      <c r="N24" s="2" t="n">
        <v>0.071429</v>
      </c>
      <c r="O24" s="2" t="n">
        <v>0</v>
      </c>
    </row>
    <row r="25" customFormat="false" ht="15.75" hidden="false" customHeight="true" outlineLevel="0" collapsed="false">
      <c r="C25" s="64"/>
      <c r="D25" s="65"/>
      <c r="E25" s="65"/>
      <c r="F25" s="66"/>
      <c r="G25" s="67"/>
      <c r="J25" s="2" t="n">
        <v>15</v>
      </c>
      <c r="K25" s="2" t="s">
        <v>68</v>
      </c>
      <c r="L25" s="2" t="n">
        <v>7.44</v>
      </c>
      <c r="M25" s="2" t="n">
        <v>1</v>
      </c>
      <c r="N25" s="2" t="n">
        <v>0.076923</v>
      </c>
      <c r="O25" s="2" t="n">
        <v>0</v>
      </c>
    </row>
    <row r="26" customFormat="false" ht="15.75" hidden="false" customHeight="true" outlineLevel="0" collapsed="false">
      <c r="A26" s="2"/>
      <c r="B26" s="2"/>
      <c r="C26" s="64"/>
      <c r="D26" s="65"/>
      <c r="E26" s="65"/>
      <c r="F26" s="66"/>
      <c r="G26" s="67"/>
      <c r="J26" s="2" t="n">
        <v>16</v>
      </c>
      <c r="K26" s="2" t="s">
        <v>69</v>
      </c>
      <c r="L26" s="2" t="n">
        <v>8.54</v>
      </c>
      <c r="M26" s="2" t="n">
        <v>1</v>
      </c>
      <c r="N26" s="2" t="n">
        <v>0.090909</v>
      </c>
      <c r="O26" s="2" t="n">
        <v>0</v>
      </c>
    </row>
    <row r="27" customFormat="false" ht="15.75" hidden="false" customHeight="true" outlineLevel="0" collapsed="false">
      <c r="C27" s="64"/>
      <c r="D27" s="65"/>
      <c r="E27" s="65"/>
      <c r="F27" s="66"/>
      <c r="G27" s="67"/>
      <c r="J27" s="2" t="n">
        <v>17</v>
      </c>
      <c r="K27" s="2" t="s">
        <v>70</v>
      </c>
      <c r="L27" s="2" t="n">
        <v>9.75</v>
      </c>
      <c r="M27" s="2" t="n">
        <v>1</v>
      </c>
      <c r="N27" s="2" t="n">
        <v>0.1111111</v>
      </c>
      <c r="O27" s="2" t="n">
        <v>0</v>
      </c>
    </row>
    <row r="28" customFormat="false" ht="15.75" hidden="false" customHeight="true" outlineLevel="0" collapsed="false">
      <c r="C28" s="64"/>
      <c r="D28" s="65"/>
      <c r="E28" s="65"/>
      <c r="F28" s="66"/>
      <c r="G28" s="67"/>
      <c r="J28" s="2" t="n">
        <v>18</v>
      </c>
      <c r="K28" s="2" t="s">
        <v>71</v>
      </c>
      <c r="L28" s="2" t="n">
        <v>10.74</v>
      </c>
      <c r="M28" s="2" t="n">
        <v>1</v>
      </c>
      <c r="N28" s="2" t="n">
        <v>0.125</v>
      </c>
      <c r="O28" s="2" t="n">
        <v>0</v>
      </c>
    </row>
    <row r="29" customFormat="false" ht="15.75" hidden="false" customHeight="true" outlineLevel="0" collapsed="false">
      <c r="C29" s="64"/>
      <c r="D29" s="65"/>
      <c r="E29" s="65"/>
      <c r="F29" s="66"/>
      <c r="G29" s="67"/>
      <c r="J29" s="2" t="n">
        <v>19</v>
      </c>
      <c r="K29" s="2" t="s">
        <v>72</v>
      </c>
      <c r="L29" s="2" t="n">
        <v>12.36</v>
      </c>
      <c r="M29" s="2" t="n">
        <v>1</v>
      </c>
      <c r="N29" s="2" t="n">
        <v>0.142857</v>
      </c>
      <c r="O29" s="2" t="n">
        <v>0</v>
      </c>
    </row>
    <row r="30" customFormat="false" ht="15.75" hidden="false" customHeight="true" outlineLevel="0" collapsed="false">
      <c r="C30" s="2"/>
      <c r="D30" s="2"/>
      <c r="E30" s="2"/>
      <c r="F30" s="2"/>
      <c r="G30" s="2"/>
      <c r="J30" s="2" t="n">
        <v>20</v>
      </c>
      <c r="K30" s="2" t="s">
        <v>73</v>
      </c>
      <c r="L30" s="2" t="n">
        <v>4.2</v>
      </c>
      <c r="M30" s="2" t="n">
        <v>5</v>
      </c>
      <c r="N30" s="2" t="n">
        <v>0.032754</v>
      </c>
      <c r="O30" s="2" t="n">
        <v>1.0873</v>
      </c>
    </row>
    <row r="31" customFormat="false" ht="15.75" hidden="false" customHeight="true" outlineLevel="0" collapsed="false">
      <c r="C31" s="64"/>
      <c r="D31" s="65"/>
      <c r="E31" s="65"/>
      <c r="F31" s="66"/>
      <c r="G31" s="67"/>
      <c r="J31" s="2" t="n">
        <v>21</v>
      </c>
      <c r="K31" s="2" t="s">
        <v>74</v>
      </c>
      <c r="L31" s="2" t="n">
        <v>4.2</v>
      </c>
      <c r="M31" s="2" t="n">
        <v>5</v>
      </c>
      <c r="N31" s="2" t="n">
        <v>0.032754</v>
      </c>
      <c r="O31" s="2" t="n">
        <v>1.0873</v>
      </c>
    </row>
    <row r="32" customFormat="false" ht="15.75" hidden="false" customHeight="true" outlineLevel="0" collapsed="false">
      <c r="C32" s="64"/>
      <c r="D32" s="65"/>
      <c r="E32" s="65"/>
      <c r="F32" s="66"/>
      <c r="G32" s="67"/>
      <c r="J32" s="2" t="n">
        <v>22</v>
      </c>
      <c r="K32" s="2" t="s">
        <v>75</v>
      </c>
      <c r="L32" s="2" t="n">
        <v>4</v>
      </c>
      <c r="M32" s="2" t="n">
        <v>6</v>
      </c>
      <c r="N32" s="2" t="n">
        <v>0.030444</v>
      </c>
      <c r="O32" s="2" t="n">
        <v>1.3104</v>
      </c>
    </row>
    <row r="33" customFormat="false" ht="15.75" hidden="false" customHeight="true" outlineLevel="0" collapsed="false">
      <c r="C33" s="64"/>
      <c r="D33" s="65"/>
      <c r="E33" s="65"/>
      <c r="F33" s="66"/>
      <c r="G33" s="67"/>
      <c r="J33" s="2" t="n">
        <v>23</v>
      </c>
      <c r="K33" s="2" t="s">
        <v>76</v>
      </c>
      <c r="L33" s="2" t="n">
        <v>8.2</v>
      </c>
      <c r="M33" s="2" t="n">
        <v>2</v>
      </c>
      <c r="N33" s="2" t="n">
        <v>0.085137</v>
      </c>
      <c r="O33" s="2" t="n">
        <v>1.3408</v>
      </c>
    </row>
    <row r="34" customFormat="false" ht="15.75" hidden="false" customHeight="true" outlineLevel="0" collapsed="false">
      <c r="C34" s="64"/>
      <c r="D34" s="65"/>
      <c r="E34" s="65"/>
      <c r="F34" s="66"/>
      <c r="G34" s="67"/>
      <c r="J34" s="2" t="n">
        <v>24</v>
      </c>
      <c r="K34" s="2" t="s">
        <v>77</v>
      </c>
      <c r="L34" s="2" t="n">
        <v>4.13</v>
      </c>
      <c r="M34" s="2" t="n">
        <v>4</v>
      </c>
      <c r="N34" s="2" t="n">
        <v>0.05079375</v>
      </c>
      <c r="O34" s="2" t="n">
        <v>1.3533</v>
      </c>
    </row>
    <row r="35" customFormat="false" ht="15.75" hidden="false" customHeight="true" outlineLevel="0" collapsed="false">
      <c r="C35" s="64"/>
      <c r="D35" s="65"/>
      <c r="E35" s="65"/>
      <c r="F35" s="66"/>
      <c r="G35" s="67"/>
      <c r="J35" s="2" t="n">
        <v>25</v>
      </c>
      <c r="K35" s="2" t="s">
        <v>78</v>
      </c>
      <c r="L35" s="2" t="n">
        <v>4</v>
      </c>
      <c r="M35" s="2" t="n">
        <v>4</v>
      </c>
      <c r="N35" s="2" t="n">
        <v>0.055808</v>
      </c>
      <c r="O35" s="2" t="n">
        <v>1.4428</v>
      </c>
    </row>
    <row r="36" customFormat="false" ht="15.75" hidden="false" customHeight="true" outlineLevel="0" collapsed="false">
      <c r="C36" s="64"/>
      <c r="D36" s="65"/>
      <c r="E36" s="65"/>
      <c r="F36" s="66"/>
      <c r="G36" s="67"/>
      <c r="J36" s="2" t="n">
        <v>26</v>
      </c>
      <c r="K36" s="2" t="s">
        <v>79</v>
      </c>
      <c r="L36" s="2" t="n">
        <v>4.13</v>
      </c>
      <c r="M36" s="2" t="n">
        <v>4</v>
      </c>
      <c r="N36" s="2" t="n">
        <v>0.0746725</v>
      </c>
      <c r="O36" s="2" t="n">
        <v>1.8392</v>
      </c>
    </row>
    <row r="37" customFormat="false" ht="15.75" hidden="false" customHeight="true" outlineLevel="0" collapsed="false">
      <c r="C37" s="64"/>
      <c r="D37" s="65"/>
      <c r="E37" s="65"/>
      <c r="F37" s="66"/>
      <c r="G37" s="67"/>
      <c r="J37" s="2" t="n">
        <v>27</v>
      </c>
      <c r="K37" s="2" t="s">
        <v>80</v>
      </c>
      <c r="L37" s="2" t="n">
        <v>5.5</v>
      </c>
      <c r="M37" s="2" t="n">
        <v>4</v>
      </c>
      <c r="N37" s="2" t="n">
        <v>0.0693</v>
      </c>
      <c r="O37" s="2" t="n">
        <v>1.7079</v>
      </c>
    </row>
    <row r="38" customFormat="false" ht="15.75" hidden="false" customHeight="true" outlineLevel="0" collapsed="false">
      <c r="C38" s="64"/>
      <c r="D38" s="65"/>
      <c r="E38" s="65"/>
      <c r="F38" s="66"/>
      <c r="G38" s="67"/>
      <c r="J38" s="2" t="n">
        <v>28</v>
      </c>
      <c r="K38" s="2" t="s">
        <v>81</v>
      </c>
      <c r="L38" s="2" t="n">
        <v>3</v>
      </c>
      <c r="M38" s="2" t="n">
        <v>1</v>
      </c>
      <c r="N38" s="2" t="n">
        <v>0.01482855</v>
      </c>
      <c r="O38" s="2" t="n">
        <v>0.3075</v>
      </c>
    </row>
    <row r="39" customFormat="false" ht="15.75" hidden="false" customHeight="true" outlineLevel="0" collapsed="false">
      <c r="C39" s="64"/>
      <c r="D39" s="65"/>
      <c r="E39" s="65"/>
      <c r="F39" s="66"/>
      <c r="G39" s="67"/>
      <c r="J39" s="2" t="n">
        <v>29</v>
      </c>
      <c r="K39" s="2" t="s">
        <v>82</v>
      </c>
      <c r="L39" s="2" t="n">
        <v>6.8</v>
      </c>
      <c r="M39" s="2" t="n">
        <v>1</v>
      </c>
      <c r="N39" s="2" t="n">
        <v>0</v>
      </c>
      <c r="O39" s="2" t="n">
        <v>0</v>
      </c>
    </row>
    <row r="40" customFormat="false" ht="15.75" hidden="false" customHeight="true" outlineLevel="0" collapsed="false">
      <c r="C40" s="64"/>
      <c r="D40" s="65"/>
      <c r="E40" s="65"/>
      <c r="F40" s="66"/>
      <c r="G40" s="67"/>
      <c r="J40" s="2" t="n">
        <v>30</v>
      </c>
      <c r="K40" s="2" t="s">
        <v>83</v>
      </c>
      <c r="L40" s="2" t="n">
        <v>8.2</v>
      </c>
      <c r="M40" s="2" t="n">
        <v>1</v>
      </c>
      <c r="N40" s="2" t="n">
        <v>0</v>
      </c>
      <c r="O40" s="2" t="n">
        <v>0</v>
      </c>
    </row>
  </sheetData>
  <mergeCells count="5">
    <mergeCell ref="C1:G1"/>
    <mergeCell ref="C2:G2"/>
    <mergeCell ref="C3:G3"/>
    <mergeCell ref="C4:G4"/>
    <mergeCell ref="F7:G7"/>
  </mergeCells>
  <dataValidations count="1">
    <dataValidation allowBlank="true" operator="between" showDropDown="false" showErrorMessage="true" showInputMessage="false" sqref="B11" type="list">
      <formula1>$K$11:$K$40</formula1>
      <formula2>0</formula2>
    </dataValidation>
  </dataValidations>
  <hyperlinks>
    <hyperlink ref="B4" r:id="rId1" display="www.assanltd.com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3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5.90697674418605"/>
    <col collapsed="false" hidden="false" max="2" min="2" style="0" width="9.35348837209302"/>
    <col collapsed="false" hidden="false" max="3" min="3" style="0" width="29.0418604651163"/>
    <col collapsed="false" hidden="false" max="4" min="4" style="0" width="8.36744186046512"/>
    <col collapsed="false" hidden="false" max="5" min="5" style="0" width="10.8279069767442"/>
    <col collapsed="false" hidden="false" max="6" min="6" style="0" width="6.27441860465116"/>
    <col collapsed="false" hidden="false" max="7" min="7" style="0" width="7.26046511627907"/>
    <col collapsed="false" hidden="false" max="9" min="8" style="0" width="10.5813953488372"/>
    <col collapsed="false" hidden="false" max="1025" min="10" style="0" width="12.9209302325581"/>
  </cols>
  <sheetData>
    <row r="1" customFormat="false" ht="15" hidden="false" customHeight="false" outlineLevel="0" collapsed="false">
      <c r="A1" s="94" t="s">
        <v>52</v>
      </c>
      <c r="B1" s="94" t="s">
        <v>84</v>
      </c>
      <c r="C1" s="94" t="s">
        <v>85</v>
      </c>
      <c r="D1" s="94" t="s">
        <v>54</v>
      </c>
      <c r="E1" s="94" t="s">
        <v>55</v>
      </c>
      <c r="F1" s="94" t="s">
        <v>86</v>
      </c>
      <c r="G1" s="94" t="s">
        <v>87</v>
      </c>
      <c r="H1" s="94" t="s">
        <v>88</v>
      </c>
      <c r="I1" s="95" t="s">
        <v>57</v>
      </c>
    </row>
    <row r="2" customFormat="false" ht="15" hidden="false" customHeight="false" outlineLevel="0" collapsed="false">
      <c r="A2" s="96" t="n">
        <v>11</v>
      </c>
      <c r="B2" s="96" t="s">
        <v>89</v>
      </c>
      <c r="C2" s="96" t="s">
        <v>44</v>
      </c>
      <c r="D2" s="96" t="n">
        <v>5</v>
      </c>
      <c r="E2" s="96" t="n">
        <v>4</v>
      </c>
      <c r="F2" s="96" t="n">
        <v>0.365</v>
      </c>
      <c r="G2" s="96" t="n">
        <v>1.44</v>
      </c>
      <c r="H2" s="96" t="n">
        <v>0.24</v>
      </c>
      <c r="I2" s="97" t="n">
        <v>1.087</v>
      </c>
    </row>
    <row r="3" customFormat="false" ht="15" hidden="false" customHeight="false" outlineLevel="0" collapsed="false">
      <c r="A3" s="98" t="n">
        <v>12</v>
      </c>
      <c r="B3" s="98" t="s">
        <v>90</v>
      </c>
      <c r="C3" s="98" t="s">
        <v>58</v>
      </c>
      <c r="D3" s="98" t="n">
        <v>5.3</v>
      </c>
      <c r="E3" s="98" t="n">
        <v>4</v>
      </c>
      <c r="F3" s="98" t="n">
        <v>0.37</v>
      </c>
      <c r="G3" s="98" t="n">
        <v>1.44</v>
      </c>
      <c r="H3" s="98" t="n">
        <v>0.245</v>
      </c>
      <c r="I3" s="99" t="n">
        <v>1.087</v>
      </c>
    </row>
    <row r="4" customFormat="false" ht="15" hidden="false" customHeight="false" outlineLevel="0" collapsed="false">
      <c r="A4" s="96" t="n">
        <v>13</v>
      </c>
      <c r="B4" s="96" t="s">
        <v>91</v>
      </c>
      <c r="C4" s="96" t="s">
        <v>42</v>
      </c>
      <c r="D4" s="96" t="n">
        <v>6.6</v>
      </c>
      <c r="E4" s="96" t="n">
        <v>2</v>
      </c>
      <c r="F4" s="96" t="n">
        <v>0.4</v>
      </c>
      <c r="G4" s="96" t="n">
        <v>1.5</v>
      </c>
      <c r="H4" s="96" t="n">
        <v>0.155</v>
      </c>
      <c r="I4" s="97" t="n">
        <v>0.973</v>
      </c>
    </row>
    <row r="5" customFormat="false" ht="15" hidden="false" customHeight="false" outlineLevel="0" collapsed="false">
      <c r="A5" s="98" t="n">
        <v>14</v>
      </c>
      <c r="B5" s="98" t="s">
        <v>92</v>
      </c>
      <c r="C5" s="98" t="s">
        <v>59</v>
      </c>
      <c r="D5" s="98" t="n">
        <v>6.8</v>
      </c>
      <c r="E5" s="98" t="n">
        <v>2</v>
      </c>
      <c r="F5" s="98" t="n">
        <v>0.4</v>
      </c>
      <c r="G5" s="98" t="n">
        <v>1.5</v>
      </c>
      <c r="H5" s="98" t="n">
        <v>0.155</v>
      </c>
      <c r="I5" s="99" t="n">
        <v>0.973</v>
      </c>
    </row>
    <row r="6" customFormat="false" ht="15" hidden="false" customHeight="false" outlineLevel="0" collapsed="false">
      <c r="A6" s="96" t="n">
        <v>15</v>
      </c>
      <c r="B6" s="96" t="s">
        <v>93</v>
      </c>
      <c r="C6" s="96" t="s">
        <v>41</v>
      </c>
      <c r="D6" s="96" t="n">
        <v>6.6</v>
      </c>
      <c r="E6" s="96" t="n">
        <v>2</v>
      </c>
      <c r="F6" s="96" t="n">
        <v>0.4</v>
      </c>
      <c r="G6" s="96" t="n">
        <v>1.5</v>
      </c>
      <c r="H6" s="96" t="n">
        <v>0.155</v>
      </c>
      <c r="I6" s="97" t="n">
        <v>0.973</v>
      </c>
    </row>
    <row r="7" customFormat="false" ht="15" hidden="false" customHeight="false" outlineLevel="0" collapsed="false">
      <c r="A7" s="98" t="n">
        <v>16</v>
      </c>
      <c r="B7" s="98" t="s">
        <v>94</v>
      </c>
      <c r="C7" s="98" t="s">
        <v>95</v>
      </c>
      <c r="D7" s="98" t="n">
        <v>7.25</v>
      </c>
      <c r="E7" s="98" t="n">
        <v>2</v>
      </c>
      <c r="F7" s="98" t="n">
        <v>0.4</v>
      </c>
      <c r="G7" s="98" t="n">
        <v>1.585</v>
      </c>
      <c r="H7" s="98" t="n">
        <v>0.155</v>
      </c>
      <c r="I7" s="99" t="n">
        <v>1</v>
      </c>
    </row>
    <row r="8" customFormat="false" ht="15" hidden="false" customHeight="false" outlineLevel="0" collapsed="false">
      <c r="A8" s="96" t="n">
        <v>17</v>
      </c>
      <c r="B8" s="96" t="s">
        <v>96</v>
      </c>
      <c r="C8" s="96" t="s">
        <v>60</v>
      </c>
      <c r="D8" s="96" t="n">
        <v>7.5</v>
      </c>
      <c r="E8" s="96" t="n">
        <v>2</v>
      </c>
      <c r="F8" s="96" t="n">
        <v>0.4</v>
      </c>
      <c r="G8" s="96" t="n">
        <v>1.5</v>
      </c>
      <c r="H8" s="96" t="n">
        <v>0.155</v>
      </c>
      <c r="I8" s="97" t="n">
        <v>0.973</v>
      </c>
    </row>
    <row r="9" customFormat="false" ht="15" hidden="false" customHeight="false" outlineLevel="0" collapsed="false">
      <c r="A9" s="98" t="n">
        <v>18</v>
      </c>
      <c r="B9" s="98" t="s">
        <v>97</v>
      </c>
      <c r="C9" s="98" t="s">
        <v>61</v>
      </c>
      <c r="D9" s="98" t="n">
        <v>7</v>
      </c>
      <c r="E9" s="98" t="n">
        <v>2</v>
      </c>
      <c r="F9" s="98" t="n">
        <v>0.43</v>
      </c>
      <c r="G9" s="98" t="n">
        <v>1.53</v>
      </c>
      <c r="H9" s="98" t="n">
        <v>0.175</v>
      </c>
      <c r="I9" s="99" t="n">
        <v>1.056</v>
      </c>
    </row>
    <row r="10" customFormat="false" ht="15" hidden="false" customHeight="false" outlineLevel="0" collapsed="false">
      <c r="A10" s="96" t="n">
        <v>19</v>
      </c>
      <c r="B10" s="96" t="s">
        <v>98</v>
      </c>
      <c r="C10" s="96" t="s">
        <v>62</v>
      </c>
      <c r="D10" s="96" t="n">
        <v>8.5</v>
      </c>
      <c r="E10" s="96" t="n">
        <v>2</v>
      </c>
      <c r="F10" s="96" t="n">
        <v>0.44</v>
      </c>
      <c r="G10" s="96" t="n">
        <v>1.54</v>
      </c>
      <c r="H10" s="96" t="n">
        <v>0.17</v>
      </c>
      <c r="I10" s="97" t="n">
        <v>1.056</v>
      </c>
    </row>
    <row r="11" customFormat="false" ht="15" hidden="false" customHeight="false" outlineLevel="0" collapsed="false">
      <c r="A11" s="98" t="n">
        <v>20</v>
      </c>
      <c r="B11" s="98" t="s">
        <v>99</v>
      </c>
      <c r="C11" s="98" t="s">
        <v>40</v>
      </c>
      <c r="D11" s="98" t="n">
        <v>7.9</v>
      </c>
      <c r="E11" s="98" t="n">
        <v>2</v>
      </c>
      <c r="F11" s="98" t="n">
        <v>0.45</v>
      </c>
      <c r="G11" s="98" t="n">
        <v>1.535</v>
      </c>
      <c r="H11" s="98" t="n">
        <v>0.17</v>
      </c>
      <c r="I11" s="99" t="n">
        <v>1.056</v>
      </c>
    </row>
    <row r="12" customFormat="false" ht="15" hidden="false" customHeight="false" outlineLevel="0" collapsed="false">
      <c r="A12" s="96" t="n">
        <v>42</v>
      </c>
      <c r="B12" s="96" t="s">
        <v>99</v>
      </c>
      <c r="C12" s="96" t="s">
        <v>100</v>
      </c>
      <c r="D12" s="96" t="n">
        <v>8.55</v>
      </c>
      <c r="E12" s="96" t="n">
        <v>2</v>
      </c>
      <c r="F12" s="96" t="n">
        <v>0.45</v>
      </c>
      <c r="G12" s="96" t="n">
        <v>1.535</v>
      </c>
      <c r="H12" s="96" t="n">
        <v>0.17</v>
      </c>
      <c r="I12" s="97" t="n">
        <v>1.056</v>
      </c>
    </row>
    <row r="13" customFormat="false" ht="15" hidden="false" customHeight="false" outlineLevel="0" collapsed="false">
      <c r="A13" s="98" t="n">
        <v>43</v>
      </c>
      <c r="B13" s="98" t="s">
        <v>99</v>
      </c>
      <c r="C13" s="98" t="s">
        <v>101</v>
      </c>
      <c r="D13" s="98" t="n">
        <v>8.125</v>
      </c>
      <c r="E13" s="98" t="n">
        <v>2</v>
      </c>
      <c r="F13" s="98" t="n">
        <v>0.45</v>
      </c>
      <c r="G13" s="98" t="n">
        <v>1.535</v>
      </c>
      <c r="H13" s="98" t="n">
        <v>0.17</v>
      </c>
      <c r="I13" s="99" t="n">
        <v>1.056</v>
      </c>
    </row>
    <row r="14" customFormat="false" ht="15" hidden="false" customHeight="false" outlineLevel="0" collapsed="false">
      <c r="A14" s="96" t="n">
        <v>21</v>
      </c>
      <c r="B14" s="96" t="s">
        <v>102</v>
      </c>
      <c r="C14" s="96" t="s">
        <v>64</v>
      </c>
      <c r="D14" s="96" t="n">
        <v>7.4</v>
      </c>
      <c r="E14" s="96" t="n">
        <v>2</v>
      </c>
      <c r="F14" s="96" t="n">
        <v>0.49</v>
      </c>
      <c r="G14" s="96" t="n">
        <v>1.54</v>
      </c>
      <c r="H14" s="96" t="n">
        <v>0.18</v>
      </c>
      <c r="I14" s="97" t="n">
        <v>1.056</v>
      </c>
    </row>
    <row r="15" customFormat="false" ht="15" hidden="false" customHeight="false" outlineLevel="0" collapsed="false">
      <c r="A15" s="98" t="n">
        <v>22</v>
      </c>
      <c r="B15" s="98" t="s">
        <v>103</v>
      </c>
      <c r="C15" s="98" t="s">
        <v>104</v>
      </c>
      <c r="D15" s="98" t="n">
        <v>8.3</v>
      </c>
      <c r="E15" s="98" t="n">
        <v>2</v>
      </c>
      <c r="F15" s="98" t="n">
        <v>0.45</v>
      </c>
      <c r="G15" s="98" t="n">
        <v>1.585</v>
      </c>
      <c r="H15" s="98" t="n">
        <v>0.18</v>
      </c>
      <c r="I15" s="99" t="n">
        <v>1.056</v>
      </c>
    </row>
    <row r="16" customFormat="false" ht="15" hidden="false" customHeight="false" outlineLevel="0" collapsed="false">
      <c r="A16" s="96" t="n">
        <v>23</v>
      </c>
      <c r="B16" s="96" t="s">
        <v>105</v>
      </c>
      <c r="C16" s="96" t="s">
        <v>65</v>
      </c>
      <c r="D16" s="96" t="n">
        <v>8.8</v>
      </c>
      <c r="E16" s="96" t="n">
        <v>2</v>
      </c>
      <c r="F16" s="96" t="n">
        <v>0.45</v>
      </c>
      <c r="G16" s="96" t="n">
        <v>1.6</v>
      </c>
      <c r="H16" s="96" t="n">
        <v>0.175</v>
      </c>
      <c r="I16" s="97" t="n">
        <v>1.056</v>
      </c>
    </row>
    <row r="17" customFormat="false" ht="15" hidden="false" customHeight="false" outlineLevel="0" collapsed="false">
      <c r="A17" s="98" t="n">
        <v>24</v>
      </c>
      <c r="B17" s="98" t="s">
        <v>106</v>
      </c>
      <c r="C17" s="98" t="s">
        <v>43</v>
      </c>
      <c r="D17" s="98" t="n">
        <v>9.4</v>
      </c>
      <c r="E17" s="98" t="n">
        <v>2</v>
      </c>
      <c r="F17" s="98" t="n">
        <v>0.49</v>
      </c>
      <c r="G17" s="98" t="n">
        <v>1.54</v>
      </c>
      <c r="H17" s="98" t="n">
        <v>0.18</v>
      </c>
      <c r="I17" s="99" t="n">
        <f aca="false">2*1.1061</f>
        <v>2.2122</v>
      </c>
    </row>
    <row r="18" customFormat="false" ht="15" hidden="false" customHeight="false" outlineLevel="0" collapsed="false">
      <c r="A18" s="96" t="n">
        <v>25</v>
      </c>
      <c r="B18" s="96" t="s">
        <v>107</v>
      </c>
      <c r="C18" s="96" t="s">
        <v>108</v>
      </c>
      <c r="D18" s="96" t="n">
        <v>11.6</v>
      </c>
      <c r="E18" s="96" t="n">
        <v>1</v>
      </c>
      <c r="F18" s="96" t="n">
        <v>0.45</v>
      </c>
      <c r="G18" s="96" t="n">
        <v>1.645</v>
      </c>
      <c r="H18" s="96" t="n">
        <v>0.1</v>
      </c>
      <c r="I18" s="97" t="n">
        <v>0.85</v>
      </c>
    </row>
    <row r="19" customFormat="false" ht="15" hidden="false" customHeight="false" outlineLevel="0" collapsed="false">
      <c r="A19" s="98" t="n">
        <v>26</v>
      </c>
      <c r="B19" s="98" t="s">
        <v>109</v>
      </c>
      <c r="C19" s="98" t="s">
        <v>66</v>
      </c>
      <c r="D19" s="98" t="n">
        <v>5.31</v>
      </c>
      <c r="E19" s="98" t="n">
        <v>1</v>
      </c>
      <c r="F19" s="98" t="n">
        <v>1</v>
      </c>
      <c r="G19" s="98" t="n">
        <v>1</v>
      </c>
      <c r="H19" s="98" t="n">
        <v>0.055555</v>
      </c>
      <c r="I19" s="99" t="n">
        <v>0</v>
      </c>
    </row>
    <row r="20" customFormat="false" ht="15" hidden="false" customHeight="false" outlineLevel="0" collapsed="false">
      <c r="A20" s="96" t="n">
        <v>27</v>
      </c>
      <c r="B20" s="96" t="s">
        <v>110</v>
      </c>
      <c r="C20" s="96" t="s">
        <v>67</v>
      </c>
      <c r="D20" s="96" t="n">
        <v>6.35</v>
      </c>
      <c r="E20" s="96" t="n">
        <v>1</v>
      </c>
      <c r="F20" s="96" t="n">
        <v>1</v>
      </c>
      <c r="G20" s="96" t="n">
        <v>1</v>
      </c>
      <c r="H20" s="96" t="n">
        <v>0.071429</v>
      </c>
      <c r="I20" s="97" t="n">
        <v>0</v>
      </c>
    </row>
    <row r="21" customFormat="false" ht="15.75" hidden="false" customHeight="true" outlineLevel="0" collapsed="false">
      <c r="A21" s="98" t="n">
        <v>28</v>
      </c>
      <c r="B21" s="98" t="s">
        <v>111</v>
      </c>
      <c r="C21" s="98" t="s">
        <v>68</v>
      </c>
      <c r="D21" s="98" t="n">
        <v>7.44</v>
      </c>
      <c r="E21" s="98" t="n">
        <v>1</v>
      </c>
      <c r="F21" s="98" t="n">
        <v>1</v>
      </c>
      <c r="G21" s="98" t="n">
        <v>1</v>
      </c>
      <c r="H21" s="98" t="n">
        <v>0.076923</v>
      </c>
      <c r="I21" s="99" t="n">
        <v>0</v>
      </c>
    </row>
    <row r="22" customFormat="false" ht="15.75" hidden="false" customHeight="true" outlineLevel="0" collapsed="false">
      <c r="A22" s="96" t="n">
        <v>29</v>
      </c>
      <c r="B22" s="96" t="s">
        <v>112</v>
      </c>
      <c r="C22" s="96" t="s">
        <v>69</v>
      </c>
      <c r="D22" s="96" t="n">
        <v>8.54</v>
      </c>
      <c r="E22" s="96" t="n">
        <v>1</v>
      </c>
      <c r="F22" s="96" t="n">
        <v>1</v>
      </c>
      <c r="G22" s="96" t="n">
        <v>1</v>
      </c>
      <c r="H22" s="96" t="n">
        <v>0.090909</v>
      </c>
      <c r="I22" s="97" t="n">
        <v>0</v>
      </c>
    </row>
    <row r="23" customFormat="false" ht="15.75" hidden="false" customHeight="true" outlineLevel="0" collapsed="false">
      <c r="A23" s="98" t="n">
        <v>30</v>
      </c>
      <c r="B23" s="98" t="s">
        <v>113</v>
      </c>
      <c r="C23" s="98" t="s">
        <v>70</v>
      </c>
      <c r="D23" s="98" t="n">
        <v>9.75</v>
      </c>
      <c r="E23" s="98" t="n">
        <v>1</v>
      </c>
      <c r="F23" s="98" t="n">
        <v>1</v>
      </c>
      <c r="G23" s="98" t="n">
        <v>1</v>
      </c>
      <c r="H23" s="98" t="n">
        <v>0.1111111</v>
      </c>
      <c r="I23" s="99" t="n">
        <v>0</v>
      </c>
    </row>
    <row r="24" customFormat="false" ht="15.75" hidden="false" customHeight="true" outlineLevel="0" collapsed="false">
      <c r="A24" s="96" t="n">
        <v>31</v>
      </c>
      <c r="B24" s="96" t="s">
        <v>114</v>
      </c>
      <c r="C24" s="96" t="s">
        <v>71</v>
      </c>
      <c r="D24" s="96" t="n">
        <v>10.74</v>
      </c>
      <c r="E24" s="96" t="n">
        <v>1</v>
      </c>
      <c r="F24" s="96" t="n">
        <v>1</v>
      </c>
      <c r="G24" s="96" t="n">
        <v>1</v>
      </c>
      <c r="H24" s="96" t="n">
        <v>0.125</v>
      </c>
      <c r="I24" s="97" t="n">
        <v>0</v>
      </c>
    </row>
    <row r="25" customFormat="false" ht="15.75" hidden="false" customHeight="true" outlineLevel="0" collapsed="false">
      <c r="A25" s="98" t="n">
        <v>32</v>
      </c>
      <c r="B25" s="98" t="s">
        <v>115</v>
      </c>
      <c r="C25" s="98" t="s">
        <v>72</v>
      </c>
      <c r="D25" s="98" t="n">
        <v>12.36</v>
      </c>
      <c r="E25" s="98" t="n">
        <v>1</v>
      </c>
      <c r="F25" s="98" t="n">
        <v>1</v>
      </c>
      <c r="G25" s="98" t="n">
        <v>1</v>
      </c>
      <c r="H25" s="98" t="n">
        <v>0.142857</v>
      </c>
      <c r="I25" s="99" t="n">
        <v>0</v>
      </c>
    </row>
    <row r="26" customFormat="false" ht="15.75" hidden="false" customHeight="true" outlineLevel="0" collapsed="false">
      <c r="A26" s="96" t="n">
        <v>33</v>
      </c>
      <c r="B26" s="96" t="s">
        <v>116</v>
      </c>
      <c r="C26" s="96" t="s">
        <v>73</v>
      </c>
      <c r="D26" s="96" t="n">
        <v>4.2</v>
      </c>
      <c r="E26" s="96" t="n">
        <v>5</v>
      </c>
      <c r="F26" s="96" t="n">
        <v>0.7</v>
      </c>
      <c r="G26" s="96" t="n">
        <v>1.045</v>
      </c>
      <c r="H26" s="96" t="n">
        <v>0.275</v>
      </c>
      <c r="I26" s="97" t="n">
        <v>1.087</v>
      </c>
    </row>
    <row r="27" customFormat="false" ht="15.75" hidden="false" customHeight="true" outlineLevel="0" collapsed="false">
      <c r="A27" s="98" t="n">
        <v>34</v>
      </c>
      <c r="B27" s="98" t="s">
        <v>117</v>
      </c>
      <c r="C27" s="98" t="s">
        <v>75</v>
      </c>
      <c r="D27" s="98" t="n">
        <v>4</v>
      </c>
      <c r="E27" s="98" t="n">
        <v>6</v>
      </c>
      <c r="F27" s="98" t="n">
        <v>0.6</v>
      </c>
      <c r="G27" s="98" t="n">
        <v>1.31</v>
      </c>
      <c r="H27" s="98" t="n">
        <v>0.24</v>
      </c>
      <c r="I27" s="99" t="n">
        <v>1.087</v>
      </c>
    </row>
    <row r="28" customFormat="false" ht="15.75" hidden="false" customHeight="true" outlineLevel="0" collapsed="false">
      <c r="A28" s="96" t="n">
        <v>35</v>
      </c>
      <c r="B28" s="96" t="s">
        <v>118</v>
      </c>
      <c r="C28" s="96" t="s">
        <v>76</v>
      </c>
      <c r="D28" s="96" t="n">
        <v>8.2</v>
      </c>
      <c r="E28" s="96" t="n">
        <v>2</v>
      </c>
      <c r="F28" s="96" t="n">
        <v>0.6</v>
      </c>
      <c r="G28" s="96" t="n">
        <v>1.57</v>
      </c>
      <c r="H28" s="96" t="n">
        <v>0.19</v>
      </c>
      <c r="I28" s="97" t="n">
        <v>1.087</v>
      </c>
    </row>
    <row r="29" customFormat="false" ht="15.75" hidden="false" customHeight="true" outlineLevel="0" collapsed="false">
      <c r="A29" s="98" t="n">
        <v>36</v>
      </c>
      <c r="B29" s="98" t="s">
        <v>119</v>
      </c>
      <c r="C29" s="98" t="s">
        <v>77</v>
      </c>
      <c r="D29" s="98" t="n">
        <v>4.13</v>
      </c>
      <c r="E29" s="98" t="n">
        <v>4</v>
      </c>
      <c r="F29" s="98" t="n">
        <v>0.635</v>
      </c>
      <c r="G29" s="98" t="n">
        <v>1.075</v>
      </c>
      <c r="H29" s="98" t="n">
        <v>0.3</v>
      </c>
      <c r="I29" s="99" t="n">
        <v>1.087</v>
      </c>
    </row>
    <row r="30" customFormat="false" ht="15.75" hidden="false" customHeight="true" outlineLevel="0" collapsed="false">
      <c r="A30" s="96" t="n">
        <v>37</v>
      </c>
      <c r="B30" s="96" t="s">
        <v>120</v>
      </c>
      <c r="C30" s="96" t="s">
        <v>78</v>
      </c>
      <c r="D30" s="96" t="n">
        <v>4</v>
      </c>
      <c r="E30" s="96" t="n">
        <v>5</v>
      </c>
      <c r="F30" s="96" t="n">
        <v>0.635</v>
      </c>
      <c r="G30" s="96" t="n">
        <v>1.09</v>
      </c>
      <c r="H30" s="96" t="n">
        <v>0.35</v>
      </c>
      <c r="I30" s="97" t="n">
        <v>1.087</v>
      </c>
    </row>
    <row r="31" customFormat="false" ht="15.75" hidden="false" customHeight="true" outlineLevel="0" collapsed="false">
      <c r="A31" s="98" t="n">
        <v>38</v>
      </c>
      <c r="B31" s="98" t="s">
        <v>121</v>
      </c>
      <c r="C31" s="98" t="s">
        <v>79</v>
      </c>
      <c r="D31" s="98" t="n">
        <v>4</v>
      </c>
      <c r="E31" s="98" t="n">
        <v>5</v>
      </c>
      <c r="F31" s="98" t="n">
        <v>0.58</v>
      </c>
      <c r="G31" s="98" t="n">
        <v>1.26</v>
      </c>
      <c r="H31" s="98" t="n">
        <v>0.45</v>
      </c>
      <c r="I31" s="99" t="n">
        <v>1.087</v>
      </c>
    </row>
    <row r="32" customFormat="false" ht="15.75" hidden="false" customHeight="true" outlineLevel="0" collapsed="false">
      <c r="A32" s="96" t="n">
        <v>39</v>
      </c>
      <c r="B32" s="96" t="s">
        <v>122</v>
      </c>
      <c r="C32" s="96" t="s">
        <v>81</v>
      </c>
      <c r="D32" s="96" t="n">
        <v>2.55</v>
      </c>
      <c r="E32" s="96" t="n">
        <v>1</v>
      </c>
      <c r="F32" s="96" t="n">
        <v>1</v>
      </c>
      <c r="G32" s="96" t="n">
        <v>1</v>
      </c>
      <c r="H32" s="96" t="n">
        <v>0.01482855</v>
      </c>
      <c r="I32" s="97" t="n">
        <v>0.45</v>
      </c>
    </row>
    <row r="33" customFormat="false" ht="15.75" hidden="false" customHeight="true" outlineLevel="0" collapsed="false">
      <c r="A33" s="98" t="n">
        <v>40</v>
      </c>
      <c r="B33" s="98" t="s">
        <v>123</v>
      </c>
      <c r="C33" s="98" t="s">
        <v>82</v>
      </c>
      <c r="D33" s="98" t="n">
        <v>4</v>
      </c>
      <c r="E33" s="98" t="n">
        <v>1</v>
      </c>
      <c r="F33" s="98" t="n">
        <v>0.45</v>
      </c>
      <c r="G33" s="98" t="n">
        <v>0.96</v>
      </c>
      <c r="H33" s="98" t="n">
        <v>0.07</v>
      </c>
      <c r="I33" s="99" t="n">
        <v>0</v>
      </c>
    </row>
    <row r="34" customFormat="false" ht="15.75" hidden="false" customHeight="true" outlineLevel="0" collapsed="false">
      <c r="A34" s="96" t="n">
        <v>41</v>
      </c>
      <c r="B34" s="96" t="s">
        <v>124</v>
      </c>
      <c r="C34" s="96" t="s">
        <v>83</v>
      </c>
      <c r="D34" s="96" t="n">
        <v>5</v>
      </c>
      <c r="E34" s="96" t="n">
        <v>1</v>
      </c>
      <c r="F34" s="96" t="n">
        <v>0.48</v>
      </c>
      <c r="G34" s="96" t="n">
        <v>1.15</v>
      </c>
      <c r="H34" s="96" t="n">
        <v>0.07</v>
      </c>
      <c r="I34" s="97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4.67441860465116"/>
    <col collapsed="false" hidden="false" max="2" min="2" style="0" width="19.6883720930233"/>
    <col collapsed="false" hidden="false" max="6" min="3" style="0" width="7.75348837209302"/>
    <col collapsed="false" hidden="false" max="7" min="7" style="0" width="7.62790697674419"/>
    <col collapsed="false" hidden="false" max="8" min="8" style="0" width="7.75348837209302"/>
    <col collapsed="false" hidden="false" max="1025" min="9" style="0" width="12.9209302325581"/>
  </cols>
  <sheetData>
    <row r="1" customFormat="false" ht="15" hidden="false" customHeight="false" outlineLevel="0" collapsed="false">
      <c r="A1" s="100"/>
      <c r="B1" s="100"/>
      <c r="C1" s="100"/>
      <c r="D1" s="100"/>
      <c r="E1" s="100"/>
      <c r="F1" s="100"/>
      <c r="G1" s="100"/>
      <c r="H1" s="100"/>
    </row>
    <row r="2" customFormat="false" ht="15" hidden="false" customHeight="false" outlineLevel="0" collapsed="false">
      <c r="A2" s="100" t="s">
        <v>52</v>
      </c>
      <c r="B2" s="100" t="s">
        <v>85</v>
      </c>
      <c r="C2" s="100" t="s">
        <v>54</v>
      </c>
      <c r="D2" s="100" t="s">
        <v>55</v>
      </c>
      <c r="E2" s="100" t="s">
        <v>86</v>
      </c>
      <c r="F2" s="100" t="s">
        <v>87</v>
      </c>
      <c r="G2" s="100" t="s">
        <v>88</v>
      </c>
      <c r="H2" s="100" t="s">
        <v>57</v>
      </c>
    </row>
    <row r="3" customFormat="false" ht="15" hidden="false" customHeight="false" outlineLevel="0" collapsed="false">
      <c r="A3" s="100" t="n">
        <v>11</v>
      </c>
      <c r="B3" s="100" t="s">
        <v>44</v>
      </c>
      <c r="C3" s="100" t="n">
        <f aca="false">20/Sayfa4!$D3</f>
        <v>5</v>
      </c>
      <c r="D3" s="100" t="n">
        <v>4</v>
      </c>
      <c r="E3" s="100" t="n">
        <v>0.36</v>
      </c>
      <c r="F3" s="100" t="n">
        <v>1.45</v>
      </c>
      <c r="G3" s="100" t="n">
        <v>0.24</v>
      </c>
      <c r="H3" s="100" t="n">
        <v>1.087</v>
      </c>
    </row>
    <row r="4" customFormat="false" ht="15" hidden="false" customHeight="false" outlineLevel="0" collapsed="false">
      <c r="A4" s="100" t="n">
        <v>11</v>
      </c>
      <c r="B4" s="100" t="s">
        <v>125</v>
      </c>
      <c r="C4" s="100" t="n">
        <v>3.5</v>
      </c>
      <c r="D4" s="100" t="n">
        <v>6</v>
      </c>
      <c r="E4" s="100" t="n">
        <v>0.345</v>
      </c>
      <c r="F4" s="100" t="n">
        <v>1.51</v>
      </c>
      <c r="G4" s="100" t="n">
        <v>0.255</v>
      </c>
      <c r="H4" s="100" t="n">
        <v>1.087</v>
      </c>
    </row>
    <row r="5" customFormat="false" ht="15" hidden="false" customHeight="false" outlineLevel="0" collapsed="false">
      <c r="A5" s="100" t="n">
        <v>12</v>
      </c>
      <c r="B5" s="100" t="s">
        <v>58</v>
      </c>
      <c r="C5" s="100" t="n">
        <f aca="false">21.5/Sayfa4!$D5</f>
        <v>5.375</v>
      </c>
      <c r="D5" s="100" t="n">
        <v>4</v>
      </c>
      <c r="E5" s="100" t="n">
        <v>0.36</v>
      </c>
      <c r="F5" s="100" t="n">
        <v>1.45</v>
      </c>
      <c r="G5" s="100" t="n">
        <v>0.24</v>
      </c>
      <c r="H5" s="100" t="n">
        <v>1.087</v>
      </c>
    </row>
    <row r="6" customFormat="false" ht="15" hidden="false" customHeight="false" outlineLevel="0" collapsed="false">
      <c r="A6" s="100" t="n">
        <v>13</v>
      </c>
      <c r="B6" s="100" t="s">
        <v>42</v>
      </c>
      <c r="C6" s="100" t="n">
        <f aca="false">13/Sayfa4!$D6</f>
        <v>6.5</v>
      </c>
      <c r="D6" s="100" t="n">
        <v>2</v>
      </c>
      <c r="E6" s="100" t="n">
        <v>0.39</v>
      </c>
      <c r="F6" s="100" t="n">
        <v>1.5</v>
      </c>
      <c r="G6" s="100" t="n">
        <v>0.15</v>
      </c>
      <c r="H6" s="100" t="n">
        <v>0.973</v>
      </c>
    </row>
    <row r="7" customFormat="false" ht="15" hidden="false" customHeight="false" outlineLevel="0" collapsed="false">
      <c r="A7" s="100" t="n">
        <v>14</v>
      </c>
      <c r="B7" s="100" t="s">
        <v>126</v>
      </c>
      <c r="C7" s="100" t="n">
        <f aca="false">C6+0.125</f>
        <v>6.625</v>
      </c>
      <c r="D7" s="100" t="n">
        <v>2</v>
      </c>
      <c r="E7" s="100" t="n">
        <v>0.39</v>
      </c>
      <c r="F7" s="100" t="n">
        <v>1.5</v>
      </c>
      <c r="G7" s="100" t="n">
        <v>0.15</v>
      </c>
      <c r="H7" s="100" t="n">
        <v>0.973</v>
      </c>
    </row>
    <row r="8" customFormat="false" ht="15" hidden="false" customHeight="false" outlineLevel="0" collapsed="false">
      <c r="A8" s="100" t="n">
        <v>14</v>
      </c>
      <c r="B8" s="100" t="s">
        <v>59</v>
      </c>
      <c r="C8" s="100" t="n">
        <v>6.8</v>
      </c>
      <c r="D8" s="100" t="n">
        <v>2</v>
      </c>
      <c r="E8" s="100" t="n">
        <v>0.4</v>
      </c>
      <c r="F8" s="100" t="n">
        <v>1.5</v>
      </c>
      <c r="G8" s="100" t="n">
        <v>0.155</v>
      </c>
      <c r="H8" s="100" t="n">
        <v>0.973</v>
      </c>
    </row>
    <row r="9" customFormat="false" ht="15" hidden="false" customHeight="false" outlineLevel="0" collapsed="false">
      <c r="A9" s="100" t="n">
        <v>15</v>
      </c>
      <c r="B9" s="100" t="s">
        <v>41</v>
      </c>
      <c r="C9" s="100" t="n">
        <f aca="false">12.5/Sayfa4!$D9</f>
        <v>6.25</v>
      </c>
      <c r="D9" s="100" t="n">
        <v>2</v>
      </c>
      <c r="E9" s="100" t="n">
        <v>0.425</v>
      </c>
      <c r="F9" s="100" t="n">
        <v>1.5</v>
      </c>
      <c r="G9" s="100" t="n">
        <v>0.15</v>
      </c>
      <c r="H9" s="100" t="n">
        <v>0.973</v>
      </c>
    </row>
    <row r="10" customFormat="false" ht="15" hidden="false" customHeight="false" outlineLevel="0" collapsed="false">
      <c r="A10" s="100" t="n">
        <v>16</v>
      </c>
      <c r="B10" s="100" t="s">
        <v>127</v>
      </c>
      <c r="C10" s="100" t="n">
        <f aca="false">C9+0.25</f>
        <v>6.5</v>
      </c>
      <c r="D10" s="100" t="n">
        <v>2</v>
      </c>
      <c r="E10" s="100" t="n">
        <v>0.425</v>
      </c>
      <c r="F10" s="100" t="n">
        <v>1.5</v>
      </c>
      <c r="G10" s="100" t="n">
        <v>0.15</v>
      </c>
      <c r="H10" s="100" t="n">
        <v>0.973</v>
      </c>
    </row>
    <row r="11" customFormat="false" ht="15" hidden="false" customHeight="false" outlineLevel="0" collapsed="false">
      <c r="A11" s="100" t="n">
        <v>16</v>
      </c>
      <c r="B11" s="100" t="s">
        <v>95</v>
      </c>
      <c r="C11" s="100" t="n">
        <v>7.25</v>
      </c>
      <c r="D11" s="100" t="n">
        <v>2</v>
      </c>
      <c r="E11" s="100" t="n">
        <v>0.4</v>
      </c>
      <c r="F11" s="100" t="n">
        <v>1.585</v>
      </c>
      <c r="G11" s="100" t="n">
        <v>0.155</v>
      </c>
      <c r="H11" s="100" t="n">
        <v>1</v>
      </c>
    </row>
    <row r="12" customFormat="false" ht="15" hidden="false" customHeight="false" outlineLevel="0" collapsed="false">
      <c r="A12" s="100" t="n">
        <v>17</v>
      </c>
      <c r="B12" s="100" t="s">
        <v>60</v>
      </c>
      <c r="C12" s="100" t="n">
        <f aca="false">14/Sayfa4!$D12</f>
        <v>7</v>
      </c>
      <c r="D12" s="100" t="n">
        <v>2</v>
      </c>
      <c r="E12" s="100" t="n">
        <v>0.43</v>
      </c>
      <c r="F12" s="100" t="n">
        <v>1.5</v>
      </c>
      <c r="G12" s="100" t="n">
        <v>0.15</v>
      </c>
      <c r="H12" s="100" t="n">
        <v>0.973</v>
      </c>
    </row>
    <row r="13" customFormat="false" ht="15" hidden="false" customHeight="false" outlineLevel="0" collapsed="false">
      <c r="A13" s="100" t="n">
        <v>18</v>
      </c>
      <c r="B13" s="100" t="s">
        <v>61</v>
      </c>
      <c r="C13" s="100" t="n">
        <v>7</v>
      </c>
      <c r="D13" s="100" t="n">
        <v>2</v>
      </c>
      <c r="E13" s="100" t="n">
        <v>0.43</v>
      </c>
      <c r="F13" s="100" t="n">
        <v>1.53</v>
      </c>
      <c r="G13" s="100" t="n">
        <v>0.175</v>
      </c>
      <c r="H13" s="100" t="n">
        <v>1.056</v>
      </c>
    </row>
    <row r="14" customFormat="false" ht="15" hidden="false" customHeight="false" outlineLevel="0" collapsed="false">
      <c r="A14" s="100" t="n">
        <v>19</v>
      </c>
      <c r="B14" s="100" t="s">
        <v>62</v>
      </c>
      <c r="C14" s="100" t="n">
        <v>8.5</v>
      </c>
      <c r="D14" s="100" t="n">
        <v>2</v>
      </c>
      <c r="E14" s="100" t="n">
        <v>0.44</v>
      </c>
      <c r="F14" s="100" t="n">
        <v>1.54</v>
      </c>
      <c r="G14" s="100" t="n">
        <v>0.17</v>
      </c>
      <c r="H14" s="100" t="n">
        <v>1.056</v>
      </c>
    </row>
    <row r="15" customFormat="false" ht="15" hidden="false" customHeight="false" outlineLevel="0" collapsed="false">
      <c r="A15" s="100" t="n">
        <v>20</v>
      </c>
      <c r="B15" s="100" t="s">
        <v>40</v>
      </c>
      <c r="C15" s="100" t="n">
        <f aca="false">16/Sayfa4!$D15</f>
        <v>8</v>
      </c>
      <c r="D15" s="100" t="n">
        <v>2</v>
      </c>
      <c r="E15" s="100" t="n">
        <v>0.44</v>
      </c>
      <c r="F15" s="100" t="n">
        <v>1.545</v>
      </c>
      <c r="G15" s="100" t="n">
        <v>0.17</v>
      </c>
      <c r="H15" s="100" t="n">
        <v>1.056</v>
      </c>
    </row>
    <row r="16" customFormat="false" ht="15" hidden="false" customHeight="false" outlineLevel="0" collapsed="false">
      <c r="A16" s="100" t="n">
        <v>42</v>
      </c>
      <c r="B16" s="100" t="s">
        <v>100</v>
      </c>
      <c r="C16" s="100" t="n">
        <f aca="false">C17+0.35</f>
        <v>8.6</v>
      </c>
      <c r="D16" s="100" t="n">
        <v>2</v>
      </c>
      <c r="E16" s="100" t="n">
        <v>0.45</v>
      </c>
      <c r="F16" s="100" t="n">
        <v>1.545</v>
      </c>
      <c r="G16" s="100" t="n">
        <v>0.17</v>
      </c>
      <c r="H16" s="100" t="n">
        <v>1.056</v>
      </c>
    </row>
    <row r="17" customFormat="false" ht="15" hidden="false" customHeight="false" outlineLevel="0" collapsed="false">
      <c r="A17" s="100" t="n">
        <v>43</v>
      </c>
      <c r="B17" s="100" t="s">
        <v>101</v>
      </c>
      <c r="C17" s="100" t="n">
        <f aca="false">C15+0.25</f>
        <v>8.25</v>
      </c>
      <c r="D17" s="100" t="n">
        <v>2</v>
      </c>
      <c r="E17" s="100" t="n">
        <v>0.44</v>
      </c>
      <c r="F17" s="100" t="n">
        <v>1.545</v>
      </c>
      <c r="G17" s="100" t="n">
        <v>0.17</v>
      </c>
      <c r="H17" s="100" t="n">
        <v>1.056</v>
      </c>
    </row>
    <row r="18" customFormat="false" ht="15" hidden="false" customHeight="false" outlineLevel="0" collapsed="false">
      <c r="A18" s="100" t="n">
        <v>21</v>
      </c>
      <c r="B18" s="100" t="s">
        <v>64</v>
      </c>
      <c r="C18" s="100" t="n">
        <v>7.4</v>
      </c>
      <c r="D18" s="100" t="n">
        <v>2</v>
      </c>
      <c r="E18" s="100" t="n">
        <v>0.5</v>
      </c>
      <c r="F18" s="100" t="n">
        <v>1.53</v>
      </c>
      <c r="G18" s="100" t="n">
        <v>0.185</v>
      </c>
      <c r="H18" s="100" t="n">
        <v>1.056</v>
      </c>
    </row>
    <row r="19" customFormat="false" ht="15" hidden="false" customHeight="false" outlineLevel="0" collapsed="false">
      <c r="A19" s="100" t="n">
        <v>22</v>
      </c>
      <c r="B19" s="100" t="s">
        <v>104</v>
      </c>
      <c r="C19" s="100" t="n">
        <v>8.3</v>
      </c>
      <c r="D19" s="100" t="n">
        <v>2</v>
      </c>
      <c r="E19" s="100" t="n">
        <v>0.45</v>
      </c>
      <c r="F19" s="100" t="n">
        <v>1.585</v>
      </c>
      <c r="G19" s="100" t="n">
        <v>0.18</v>
      </c>
      <c r="H19" s="100" t="n">
        <v>1.056</v>
      </c>
    </row>
    <row r="20" customFormat="false" ht="15" hidden="false" customHeight="false" outlineLevel="0" collapsed="false">
      <c r="A20" s="100" t="n">
        <v>22</v>
      </c>
      <c r="B20" s="100" t="s">
        <v>128</v>
      </c>
      <c r="C20" s="100" t="n">
        <f aca="false">C19+0.65</f>
        <v>8.95</v>
      </c>
      <c r="D20" s="100" t="n">
        <v>2</v>
      </c>
      <c r="E20" s="100" t="n">
        <v>0.45</v>
      </c>
      <c r="F20" s="100" t="n">
        <v>1.585</v>
      </c>
      <c r="G20" s="100" t="n">
        <v>0.18</v>
      </c>
      <c r="H20" s="100" t="n">
        <v>1.056</v>
      </c>
    </row>
    <row r="21" customFormat="false" ht="15.75" hidden="false" customHeight="true" outlineLevel="0" collapsed="false">
      <c r="A21" s="100" t="n">
        <v>23</v>
      </c>
      <c r="B21" s="100" t="s">
        <v>65</v>
      </c>
      <c r="C21" s="100" t="n">
        <v>8.8</v>
      </c>
      <c r="D21" s="100" t="n">
        <v>2</v>
      </c>
      <c r="E21" s="100" t="n">
        <v>0.45</v>
      </c>
      <c r="F21" s="100" t="n">
        <v>1.6</v>
      </c>
      <c r="G21" s="100" t="n">
        <v>0.175</v>
      </c>
      <c r="H21" s="100" t="n">
        <v>1.056</v>
      </c>
    </row>
    <row r="22" customFormat="false" ht="15.75" hidden="false" customHeight="true" outlineLevel="0" collapsed="false">
      <c r="A22" s="100" t="n">
        <v>24</v>
      </c>
      <c r="B22" s="100" t="s">
        <v>43</v>
      </c>
      <c r="C22" s="100" t="n">
        <v>9.4</v>
      </c>
      <c r="D22" s="100" t="n">
        <v>2</v>
      </c>
      <c r="E22" s="100" t="n">
        <v>0.49</v>
      </c>
      <c r="F22" s="100" t="n">
        <v>1.54</v>
      </c>
      <c r="G22" s="100" t="n">
        <v>0.18</v>
      </c>
      <c r="H22" s="100" t="n">
        <f aca="false">2*1.1061</f>
        <v>2.2122</v>
      </c>
    </row>
    <row r="23" customFormat="false" ht="15.75" hidden="false" customHeight="true" outlineLevel="0" collapsed="false">
      <c r="A23" s="100" t="n">
        <v>25</v>
      </c>
      <c r="B23" s="100" t="s">
        <v>108</v>
      </c>
      <c r="C23" s="100" t="n">
        <v>11.6</v>
      </c>
      <c r="D23" s="100" t="n">
        <v>1</v>
      </c>
      <c r="E23" s="100" t="n">
        <v>0.45</v>
      </c>
      <c r="F23" s="100" t="n">
        <v>1.645</v>
      </c>
      <c r="G23" s="100" t="n">
        <v>0.1</v>
      </c>
      <c r="H23" s="100" t="n">
        <v>0.85</v>
      </c>
    </row>
    <row r="24" customFormat="false" ht="15.75" hidden="false" customHeight="true" outlineLevel="0" collapsed="false">
      <c r="A24" s="100" t="n">
        <v>26</v>
      </c>
      <c r="B24" s="100" t="s">
        <v>66</v>
      </c>
      <c r="C24" s="100" t="n">
        <v>5.31</v>
      </c>
      <c r="D24" s="100" t="n">
        <v>1</v>
      </c>
      <c r="E24" s="100" t="n">
        <v>1</v>
      </c>
      <c r="F24" s="100" t="n">
        <v>1</v>
      </c>
      <c r="G24" s="100" t="n">
        <v>0.055555</v>
      </c>
      <c r="H24" s="100" t="n">
        <v>0</v>
      </c>
    </row>
    <row r="25" customFormat="false" ht="15.75" hidden="false" customHeight="true" outlineLevel="0" collapsed="false">
      <c r="A25" s="100" t="n">
        <v>27</v>
      </c>
      <c r="B25" s="100" t="s">
        <v>67</v>
      </c>
      <c r="C25" s="100" t="n">
        <v>6.35</v>
      </c>
      <c r="D25" s="100" t="n">
        <v>1</v>
      </c>
      <c r="E25" s="100" t="n">
        <v>1</v>
      </c>
      <c r="F25" s="100" t="n">
        <v>1</v>
      </c>
      <c r="G25" s="100" t="n">
        <v>0.071429</v>
      </c>
      <c r="H25" s="100" t="n">
        <v>0</v>
      </c>
    </row>
    <row r="26" customFormat="false" ht="15.75" hidden="false" customHeight="true" outlineLevel="0" collapsed="false">
      <c r="A26" s="100" t="n">
        <v>28</v>
      </c>
      <c r="B26" s="100" t="s">
        <v>68</v>
      </c>
      <c r="C26" s="100" t="n">
        <v>7.44</v>
      </c>
      <c r="D26" s="100" t="n">
        <v>1</v>
      </c>
      <c r="E26" s="100" t="n">
        <v>1</v>
      </c>
      <c r="F26" s="100" t="n">
        <v>1</v>
      </c>
      <c r="G26" s="100" t="n">
        <v>0.076923</v>
      </c>
      <c r="H26" s="100" t="n">
        <v>0</v>
      </c>
    </row>
    <row r="27" customFormat="false" ht="15.75" hidden="false" customHeight="true" outlineLevel="0" collapsed="false">
      <c r="A27" s="100" t="n">
        <v>29</v>
      </c>
      <c r="B27" s="100" t="s">
        <v>69</v>
      </c>
      <c r="C27" s="100" t="n">
        <v>8.54</v>
      </c>
      <c r="D27" s="100" t="n">
        <v>1</v>
      </c>
      <c r="E27" s="100" t="n">
        <v>1</v>
      </c>
      <c r="F27" s="100" t="n">
        <v>1</v>
      </c>
      <c r="G27" s="100" t="n">
        <v>0.090909</v>
      </c>
      <c r="H27" s="100" t="n">
        <v>0</v>
      </c>
    </row>
    <row r="28" customFormat="false" ht="15.75" hidden="false" customHeight="true" outlineLevel="0" collapsed="false">
      <c r="A28" s="100" t="n">
        <v>30</v>
      </c>
      <c r="B28" s="100" t="s">
        <v>70</v>
      </c>
      <c r="C28" s="100" t="n">
        <v>9.75</v>
      </c>
      <c r="D28" s="100" t="n">
        <v>1</v>
      </c>
      <c r="E28" s="100" t="n">
        <v>1</v>
      </c>
      <c r="F28" s="100" t="n">
        <v>1</v>
      </c>
      <c r="G28" s="100" t="n">
        <v>0.1111111</v>
      </c>
      <c r="H28" s="100" t="n">
        <v>0</v>
      </c>
    </row>
    <row r="29" customFormat="false" ht="15.75" hidden="false" customHeight="true" outlineLevel="0" collapsed="false">
      <c r="A29" s="100" t="n">
        <v>31</v>
      </c>
      <c r="B29" s="100" t="s">
        <v>71</v>
      </c>
      <c r="C29" s="100" t="n">
        <v>10.74</v>
      </c>
      <c r="D29" s="100" t="n">
        <v>1</v>
      </c>
      <c r="E29" s="100" t="n">
        <v>1</v>
      </c>
      <c r="F29" s="100" t="n">
        <v>1</v>
      </c>
      <c r="G29" s="100" t="n">
        <v>0.125</v>
      </c>
      <c r="H29" s="100" t="n">
        <v>0</v>
      </c>
    </row>
    <row r="30" customFormat="false" ht="15.75" hidden="false" customHeight="true" outlineLevel="0" collapsed="false">
      <c r="A30" s="100" t="n">
        <v>32</v>
      </c>
      <c r="B30" s="100" t="s">
        <v>72</v>
      </c>
      <c r="C30" s="100" t="n">
        <v>12.36</v>
      </c>
      <c r="D30" s="100" t="n">
        <v>1</v>
      </c>
      <c r="E30" s="100" t="n">
        <v>1</v>
      </c>
      <c r="F30" s="100" t="n">
        <v>1</v>
      </c>
      <c r="G30" s="100" t="n">
        <v>0.142857</v>
      </c>
      <c r="H30" s="100" t="n">
        <v>0</v>
      </c>
    </row>
    <row r="31" customFormat="false" ht="15.75" hidden="false" customHeight="true" outlineLevel="0" collapsed="false">
      <c r="A31" s="100" t="n">
        <v>33</v>
      </c>
      <c r="B31" s="100" t="s">
        <v>73</v>
      </c>
      <c r="C31" s="100" t="n">
        <v>4.2</v>
      </c>
      <c r="D31" s="100" t="n">
        <v>5</v>
      </c>
      <c r="E31" s="100" t="n">
        <v>0.7</v>
      </c>
      <c r="F31" s="100" t="n">
        <v>1.045</v>
      </c>
      <c r="G31" s="100" t="n">
        <v>0.275</v>
      </c>
      <c r="H31" s="100" t="n">
        <v>1.087</v>
      </c>
    </row>
    <row r="32" customFormat="false" ht="15.75" hidden="false" customHeight="true" outlineLevel="0" collapsed="false">
      <c r="A32" s="100" t="n">
        <v>34</v>
      </c>
      <c r="B32" s="100" t="s">
        <v>75</v>
      </c>
      <c r="C32" s="100" t="n">
        <v>4</v>
      </c>
      <c r="D32" s="100" t="n">
        <v>6</v>
      </c>
      <c r="E32" s="100" t="n">
        <v>0.6</v>
      </c>
      <c r="F32" s="100" t="n">
        <v>1.31</v>
      </c>
      <c r="G32" s="100" t="n">
        <v>0.24</v>
      </c>
      <c r="H32" s="100" t="n">
        <v>1.087</v>
      </c>
    </row>
    <row r="33" customFormat="false" ht="15.75" hidden="false" customHeight="true" outlineLevel="0" collapsed="false">
      <c r="A33" s="100" t="n">
        <v>35</v>
      </c>
      <c r="B33" s="100" t="s">
        <v>76</v>
      </c>
      <c r="C33" s="100" t="n">
        <v>8.2</v>
      </c>
      <c r="D33" s="100" t="n">
        <v>2</v>
      </c>
      <c r="E33" s="100" t="n">
        <v>0.6</v>
      </c>
      <c r="F33" s="100" t="n">
        <v>1.57</v>
      </c>
      <c r="G33" s="100" t="n">
        <v>0.19</v>
      </c>
      <c r="H33" s="100" t="n">
        <v>1.087</v>
      </c>
    </row>
    <row r="34" customFormat="false" ht="15.75" hidden="false" customHeight="true" outlineLevel="0" collapsed="false">
      <c r="A34" s="100" t="n">
        <v>36</v>
      </c>
      <c r="B34" s="100" t="s">
        <v>77</v>
      </c>
      <c r="C34" s="100" t="n">
        <v>4.13</v>
      </c>
      <c r="D34" s="100" t="n">
        <v>4</v>
      </c>
      <c r="E34" s="100" t="n">
        <v>0.635</v>
      </c>
      <c r="F34" s="100" t="n">
        <v>1.075</v>
      </c>
      <c r="G34" s="100" t="n">
        <v>0.3</v>
      </c>
      <c r="H34" s="100" t="n">
        <v>1.087</v>
      </c>
    </row>
    <row r="35" customFormat="false" ht="15.75" hidden="false" customHeight="true" outlineLevel="0" collapsed="false">
      <c r="A35" s="100" t="n">
        <v>37</v>
      </c>
      <c r="B35" s="100" t="s">
        <v>78</v>
      </c>
      <c r="C35" s="100" t="n">
        <v>4</v>
      </c>
      <c r="D35" s="100" t="n">
        <v>5</v>
      </c>
      <c r="E35" s="100" t="n">
        <v>0.635</v>
      </c>
      <c r="F35" s="100" t="n">
        <v>1.09</v>
      </c>
      <c r="G35" s="100" t="n">
        <v>0.35</v>
      </c>
      <c r="H35" s="100" t="n">
        <v>1.087</v>
      </c>
    </row>
    <row r="36" customFormat="false" ht="15.75" hidden="false" customHeight="true" outlineLevel="0" collapsed="false">
      <c r="A36" s="100" t="n">
        <v>38</v>
      </c>
      <c r="B36" s="100" t="s">
        <v>79</v>
      </c>
      <c r="C36" s="100" t="n">
        <v>4</v>
      </c>
      <c r="D36" s="100" t="n">
        <v>5</v>
      </c>
      <c r="E36" s="100" t="n">
        <v>0.58</v>
      </c>
      <c r="F36" s="100" t="n">
        <v>1.26</v>
      </c>
      <c r="G36" s="100" t="n">
        <v>0.45</v>
      </c>
      <c r="H36" s="100" t="n">
        <v>1.087</v>
      </c>
    </row>
    <row r="37" customFormat="false" ht="15.75" hidden="false" customHeight="true" outlineLevel="0" collapsed="false">
      <c r="A37" s="100" t="n">
        <v>39</v>
      </c>
      <c r="B37" s="100" t="s">
        <v>81</v>
      </c>
      <c r="C37" s="100" t="n">
        <v>2.55</v>
      </c>
      <c r="D37" s="100" t="n">
        <v>1</v>
      </c>
      <c r="E37" s="100" t="n">
        <v>1</v>
      </c>
      <c r="F37" s="100" t="n">
        <v>1</v>
      </c>
      <c r="G37" s="100" t="n">
        <v>0.01482855</v>
      </c>
      <c r="H37" s="100" t="n">
        <v>0.45</v>
      </c>
    </row>
    <row r="38" customFormat="false" ht="15.75" hidden="false" customHeight="true" outlineLevel="0" collapsed="false">
      <c r="A38" s="100" t="n">
        <v>40</v>
      </c>
      <c r="B38" s="100" t="s">
        <v>82</v>
      </c>
      <c r="C38" s="100" t="n">
        <v>4</v>
      </c>
      <c r="D38" s="100" t="n">
        <v>1</v>
      </c>
      <c r="E38" s="100" t="n">
        <v>0.45</v>
      </c>
      <c r="F38" s="100" t="n">
        <v>0.96</v>
      </c>
      <c r="G38" s="100" t="n">
        <v>0.07</v>
      </c>
      <c r="H38" s="100" t="n">
        <v>0</v>
      </c>
    </row>
    <row r="39" customFormat="false" ht="15.75" hidden="false" customHeight="true" outlineLevel="0" collapsed="false">
      <c r="A39" s="100" t="n">
        <v>41</v>
      </c>
      <c r="B39" s="100" t="s">
        <v>83</v>
      </c>
      <c r="C39" s="100" t="n">
        <v>5</v>
      </c>
      <c r="D39" s="100" t="n">
        <v>1</v>
      </c>
      <c r="E39" s="100" t="n">
        <v>0.48</v>
      </c>
      <c r="F39" s="100" t="n">
        <v>1.15</v>
      </c>
      <c r="G39" s="100" t="n">
        <v>0.07</v>
      </c>
      <c r="H39" s="100" t="n">
        <v>0</v>
      </c>
    </row>
  </sheetData>
  <printOptions headings="false" gridLines="false" gridLinesSet="true" horizontalCentered="false" verticalCentered="false"/>
  <pageMargins left="0.236111111111111" right="0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2020-05-19T18:42:00Z</dcterms:modified>
  <cp:revision>1</cp:revision>
  <dc:subject/>
  <dc:title/>
</cp:coreProperties>
</file>