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Сергей\Крым\"/>
    </mc:Choice>
  </mc:AlternateContent>
  <bookViews>
    <workbookView xWindow="0" yWindow="0" windowWidth="28800" windowHeight="12330"/>
  </bookViews>
  <sheets>
    <sheet name="кана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4" i="3"/>
  <c r="D36" i="3"/>
  <c r="D35" i="3"/>
  <c r="D33" i="3"/>
  <c r="D32" i="3"/>
  <c r="D31" i="3"/>
  <c r="D30" i="3"/>
  <c r="D29" i="3"/>
  <c r="D25" i="3"/>
  <c r="D24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<sst xmlns="http://schemas.openxmlformats.org/spreadsheetml/2006/main" count="75" uniqueCount="48">
  <si>
    <t>ед. изм.</t>
  </si>
  <si>
    <t>кол.</t>
  </si>
  <si>
    <t>м3</t>
  </si>
  <si>
    <t>№ поз.</t>
  </si>
  <si>
    <t>бетон В7,5</t>
  </si>
  <si>
    <t>бетон В30, F150, W6</t>
  </si>
  <si>
    <t>т</t>
  </si>
  <si>
    <t>вилотерм</t>
  </si>
  <si>
    <t>п.м.</t>
  </si>
  <si>
    <t>макрофлекс</t>
  </si>
  <si>
    <t>м2</t>
  </si>
  <si>
    <t>гидроизоляция обмазочная битумная в 2 слоя</t>
  </si>
  <si>
    <t>полиуретановый пропиточный лак Stelpant-PU-Repair</t>
  </si>
  <si>
    <t>промежуточный Stelpant-PU-Tiecoat</t>
  </si>
  <si>
    <t>заключительный Stelpant-PU-Cover UV</t>
  </si>
  <si>
    <t>цементный раствор М200</t>
  </si>
  <si>
    <t>ингибитор коррозии Sika Ferro Gard 903</t>
  </si>
  <si>
    <t>ингибитор коррозии MasterEmaco P5000 AP</t>
  </si>
  <si>
    <t>смесь MasterEmaco S488</t>
  </si>
  <si>
    <t>кг</t>
  </si>
  <si>
    <t>смесь MasterEmaco N900</t>
  </si>
  <si>
    <t>гидрофобизирующая пропитка Sikagard 703W</t>
  </si>
  <si>
    <t>антикоррозионный состав Sikagard 33</t>
  </si>
  <si>
    <t>шт</t>
  </si>
  <si>
    <t>кирпич строительный полнотелый</t>
  </si>
  <si>
    <t>шт/т</t>
  </si>
  <si>
    <t>28/36,4</t>
  </si>
  <si>
    <t>блоки ФБС 24.4.6-Т</t>
  </si>
  <si>
    <t>блоки ФБС 12.4.6-Т</t>
  </si>
  <si>
    <t>13/8,32</t>
  </si>
  <si>
    <t>блоки ФБС 9.4.6-Т</t>
  </si>
  <si>
    <t>21/9,87</t>
  </si>
  <si>
    <r>
      <t xml:space="preserve">стойки из трубы </t>
    </r>
    <r>
      <rPr>
        <sz val="11"/>
        <color theme="1"/>
        <rFont val="Calibri"/>
        <family val="2"/>
        <charset val="204"/>
      </rPr>
      <t>□100х4</t>
    </r>
  </si>
  <si>
    <t>стеновая панель  "Армакс"</t>
  </si>
  <si>
    <t>кровельная панель "Армакс"</t>
  </si>
  <si>
    <t>лист металла</t>
  </si>
  <si>
    <t>уголок металлический</t>
  </si>
  <si>
    <t>швеллер 18У</t>
  </si>
  <si>
    <t>грутовка Stelpant-PU-Zink</t>
  </si>
  <si>
    <t>Stelpant-PU-Combination</t>
  </si>
  <si>
    <t>щебень М600</t>
  </si>
  <si>
    <t xml:space="preserve">битум </t>
  </si>
  <si>
    <t>асфальтобетон марка II</t>
  </si>
  <si>
    <t>материал</t>
  </si>
  <si>
    <t>песок (обратнная засыпка)</t>
  </si>
  <si>
    <t>арматура, 14</t>
  </si>
  <si>
    <t>пенопласт, 50 мм</t>
  </si>
  <si>
    <t>Изопласт П ЭПП-4,0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</si>
</sst>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/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B26" sqref="B26"/>
    </sheetView>
  </sheetViews>
  <sheetFormatPr defaultRowHeight="15" x14ac:dyDescent="0.25"/>
  <cols>
    <col min="2" max="2" width="28.140625" customWidth="1"/>
    <col min="8" max="8" width="33.42578125" customWidth="1"/>
  </cols>
  <sheetData>
    <row r="1" spans="1:10" ht="15.75" thickBot="1" x14ac:dyDescent="0.3"/>
    <row r="2" spans="1:10" ht="31.5" x14ac:dyDescent="0.25">
      <c r="A2" s="13" t="s">
        <v>3</v>
      </c>
      <c r="B2" s="12" t="s">
        <v>43</v>
      </c>
      <c r="C2" s="10" t="s">
        <v>0</v>
      </c>
      <c r="D2" s="4" t="s">
        <v>1</v>
      </c>
    </row>
    <row r="3" spans="1:10" ht="15.75" thickBot="1" x14ac:dyDescent="0.3">
      <c r="A3" s="7">
        <v>1</v>
      </c>
      <c r="B3" s="14" t="s">
        <v>44</v>
      </c>
      <c r="C3" s="7" t="s">
        <v>2</v>
      </c>
      <c r="D3" s="11">
        <f>44+290+15+6.5+3451+863+1999+500+36</f>
        <v>7204.5</v>
      </c>
    </row>
    <row r="4" spans="1:10" ht="18.75" customHeight="1" thickBot="1" x14ac:dyDescent="0.3">
      <c r="A4" s="5">
        <f>A3+1</f>
        <v>2</v>
      </c>
      <c r="B4" s="15" t="s">
        <v>4</v>
      </c>
      <c r="C4" s="5" t="s">
        <v>2</v>
      </c>
      <c r="D4" s="5">
        <f>112.2</f>
        <v>112.2</v>
      </c>
      <c r="G4" s="2"/>
      <c r="H4" s="3"/>
      <c r="I4" s="2"/>
      <c r="J4" s="2"/>
    </row>
    <row r="5" spans="1:10" ht="15.75" thickBot="1" x14ac:dyDescent="0.3">
      <c r="A5" s="5">
        <f t="shared" ref="A5:A36" si="0">A4+1</f>
        <v>3</v>
      </c>
      <c r="B5" s="16" t="s">
        <v>5</v>
      </c>
      <c r="C5" s="6" t="s">
        <v>2</v>
      </c>
      <c r="D5" s="6">
        <f>376.3+272.5+28.9+0.6+189.63+201.39+5.4+3.9+1.7+4.86+2.8</f>
        <v>1087.98</v>
      </c>
    </row>
    <row r="6" spans="1:10" ht="15.75" thickBot="1" x14ac:dyDescent="0.3">
      <c r="A6" s="5">
        <f t="shared" si="0"/>
        <v>4</v>
      </c>
      <c r="B6" s="16" t="s">
        <v>15</v>
      </c>
      <c r="C6" s="6" t="s">
        <v>2</v>
      </c>
      <c r="D6" s="6">
        <f>0.1+0.7+0.11+0.75</f>
        <v>1.66</v>
      </c>
    </row>
    <row r="7" spans="1:10" ht="15.75" thickBot="1" x14ac:dyDescent="0.3">
      <c r="A7" s="5">
        <f t="shared" si="0"/>
        <v>5</v>
      </c>
      <c r="B7" s="16" t="s">
        <v>45</v>
      </c>
      <c r="C7" s="8" t="s">
        <v>6</v>
      </c>
      <c r="D7" s="6">
        <f>20.4+0.2+13.47+5.84+0.64+0.96+14.3+6.21+0.68+1.01+0.787+0.02+0.181+0.02+0.029+0.0553+0.0797+0.0281+0.168+0.0471+0.2054+0.0218+0.0138+0.18</f>
        <v>65.546199999999999</v>
      </c>
    </row>
    <row r="8" spans="1:10" ht="15.75" thickBot="1" x14ac:dyDescent="0.3">
      <c r="A8" s="5">
        <f t="shared" si="0"/>
        <v>6</v>
      </c>
      <c r="B8" s="16" t="s">
        <v>7</v>
      </c>
      <c r="C8" s="8" t="s">
        <v>8</v>
      </c>
      <c r="D8" s="6">
        <f>151.2+151.2</f>
        <v>302.39999999999998</v>
      </c>
    </row>
    <row r="9" spans="1:10" ht="15.75" thickBot="1" x14ac:dyDescent="0.3">
      <c r="A9" s="5">
        <f t="shared" si="0"/>
        <v>7</v>
      </c>
      <c r="B9" s="16" t="s">
        <v>9</v>
      </c>
      <c r="C9" s="8" t="s">
        <v>2</v>
      </c>
      <c r="D9" s="6">
        <f>0.1+0.54</f>
        <v>0.64</v>
      </c>
    </row>
    <row r="10" spans="1:10" ht="15.75" thickBot="1" x14ac:dyDescent="0.3">
      <c r="A10" s="5">
        <f t="shared" si="0"/>
        <v>8</v>
      </c>
      <c r="B10" s="16" t="s">
        <v>46</v>
      </c>
      <c r="C10" s="6" t="s">
        <v>10</v>
      </c>
      <c r="D10" s="6">
        <f>16+71.7+4.11+78.2</f>
        <v>170.01</v>
      </c>
    </row>
    <row r="11" spans="1:10" ht="15.75" thickBot="1" x14ac:dyDescent="0.3">
      <c r="A11" s="5">
        <f t="shared" si="0"/>
        <v>9</v>
      </c>
      <c r="B11" s="16" t="s">
        <v>47</v>
      </c>
      <c r="C11" s="6" t="s">
        <v>10</v>
      </c>
      <c r="D11" s="6">
        <f>14+103.7+14+113.1</f>
        <v>244.79999999999998</v>
      </c>
    </row>
    <row r="12" spans="1:10" ht="30.75" thickBot="1" x14ac:dyDescent="0.3">
      <c r="A12" s="5">
        <f t="shared" si="0"/>
        <v>10</v>
      </c>
      <c r="B12" s="16" t="s">
        <v>11</v>
      </c>
      <c r="C12" s="8" t="s">
        <v>10</v>
      </c>
      <c r="D12" s="6">
        <f>1813+1993+25</f>
        <v>3831</v>
      </c>
    </row>
    <row r="13" spans="1:10" ht="45.75" thickBot="1" x14ac:dyDescent="0.3">
      <c r="A13" s="5">
        <f t="shared" si="0"/>
        <v>11</v>
      </c>
      <c r="B13" s="16" t="s">
        <v>12</v>
      </c>
      <c r="C13" s="8" t="s">
        <v>10</v>
      </c>
      <c r="D13" s="6">
        <f>1971+2152+70</f>
        <v>4193</v>
      </c>
    </row>
    <row r="14" spans="1:10" ht="30.75" thickBot="1" x14ac:dyDescent="0.3">
      <c r="A14" s="5">
        <f t="shared" si="0"/>
        <v>12</v>
      </c>
      <c r="B14" s="16" t="s">
        <v>13</v>
      </c>
      <c r="C14" s="8" t="s">
        <v>10</v>
      </c>
      <c r="D14" s="6">
        <f>1971+2152+70</f>
        <v>4193</v>
      </c>
    </row>
    <row r="15" spans="1:10" ht="30.75" thickBot="1" x14ac:dyDescent="0.3">
      <c r="A15" s="5">
        <f t="shared" si="0"/>
        <v>13</v>
      </c>
      <c r="B15" s="16" t="s">
        <v>14</v>
      </c>
      <c r="C15" s="8" t="s">
        <v>10</v>
      </c>
      <c r="D15" s="6">
        <f>1971+2152+70</f>
        <v>4193</v>
      </c>
    </row>
    <row r="16" spans="1:10" ht="15.75" thickBot="1" x14ac:dyDescent="0.3">
      <c r="A16" s="5">
        <f t="shared" si="0"/>
        <v>14</v>
      </c>
      <c r="B16" s="16" t="s">
        <v>38</v>
      </c>
      <c r="C16" s="8" t="s">
        <v>10</v>
      </c>
      <c r="D16" s="6">
        <f>30.1</f>
        <v>30.1</v>
      </c>
    </row>
    <row r="17" spans="1:4" ht="15.75" thickBot="1" x14ac:dyDescent="0.3">
      <c r="A17" s="5">
        <f t="shared" si="0"/>
        <v>15</v>
      </c>
      <c r="B17" s="16" t="s">
        <v>39</v>
      </c>
      <c r="C17" s="8" t="s">
        <v>10</v>
      </c>
      <c r="D17" s="6">
        <f>30.1</f>
        <v>30.1</v>
      </c>
    </row>
    <row r="18" spans="1:4" ht="30.75" thickBot="1" x14ac:dyDescent="0.3">
      <c r="A18" s="5">
        <f t="shared" si="0"/>
        <v>16</v>
      </c>
      <c r="B18" s="16" t="s">
        <v>16</v>
      </c>
      <c r="C18" s="6" t="s">
        <v>10</v>
      </c>
      <c r="D18" s="6">
        <f>2900</f>
        <v>2900</v>
      </c>
    </row>
    <row r="19" spans="1:4" ht="30.75" thickBot="1" x14ac:dyDescent="0.3">
      <c r="A19" s="5">
        <f t="shared" si="0"/>
        <v>17</v>
      </c>
      <c r="B19" s="16" t="s">
        <v>17</v>
      </c>
      <c r="C19" s="6" t="s">
        <v>10</v>
      </c>
      <c r="D19" s="6">
        <f>18</f>
        <v>18</v>
      </c>
    </row>
    <row r="20" spans="1:4" ht="15.75" thickBot="1" x14ac:dyDescent="0.3">
      <c r="A20" s="5">
        <f t="shared" si="0"/>
        <v>18</v>
      </c>
      <c r="B20" s="16" t="s">
        <v>18</v>
      </c>
      <c r="C20" s="6" t="s">
        <v>19</v>
      </c>
      <c r="D20" s="6">
        <f>1080</f>
        <v>1080</v>
      </c>
    </row>
    <row r="21" spans="1:4" ht="15.75" thickBot="1" x14ac:dyDescent="0.3">
      <c r="A21" s="5">
        <f t="shared" si="0"/>
        <v>19</v>
      </c>
      <c r="B21" s="16" t="s">
        <v>20</v>
      </c>
      <c r="C21" s="6" t="s">
        <v>10</v>
      </c>
      <c r="D21" s="6">
        <f>290</f>
        <v>290</v>
      </c>
    </row>
    <row r="22" spans="1:4" ht="30.75" thickBot="1" x14ac:dyDescent="0.3">
      <c r="A22" s="5">
        <f t="shared" si="0"/>
        <v>20</v>
      </c>
      <c r="B22" s="16" t="s">
        <v>21</v>
      </c>
      <c r="C22" s="6" t="s">
        <v>10</v>
      </c>
      <c r="D22" s="6">
        <f>2900</f>
        <v>2900</v>
      </c>
    </row>
    <row r="23" spans="1:4" ht="30.75" thickBot="1" x14ac:dyDescent="0.3">
      <c r="A23" s="5">
        <f t="shared" si="0"/>
        <v>21</v>
      </c>
      <c r="B23" s="16" t="s">
        <v>22</v>
      </c>
      <c r="C23" s="6" t="s">
        <v>10</v>
      </c>
      <c r="D23" s="6">
        <v>7.7</v>
      </c>
    </row>
    <row r="24" spans="1:4" ht="30.75" thickBot="1" x14ac:dyDescent="0.3">
      <c r="A24" s="5">
        <f t="shared" si="0"/>
        <v>22</v>
      </c>
      <c r="B24" s="16" t="s">
        <v>24</v>
      </c>
      <c r="C24" s="6" t="s">
        <v>23</v>
      </c>
      <c r="D24" s="6">
        <f>72</f>
        <v>72</v>
      </c>
    </row>
    <row r="25" spans="1:4" ht="15.75" thickBot="1" x14ac:dyDescent="0.3">
      <c r="A25" s="5">
        <f t="shared" si="0"/>
        <v>23</v>
      </c>
      <c r="B25" s="16" t="s">
        <v>40</v>
      </c>
      <c r="C25" s="6" t="s">
        <v>2</v>
      </c>
      <c r="D25" s="6">
        <f>2.2+285</f>
        <v>287.2</v>
      </c>
    </row>
    <row r="26" spans="1:4" ht="15.75" thickBot="1" x14ac:dyDescent="0.3">
      <c r="A26" s="5">
        <f t="shared" si="0"/>
        <v>24</v>
      </c>
      <c r="B26" s="16" t="s">
        <v>27</v>
      </c>
      <c r="C26" s="6" t="s">
        <v>25</v>
      </c>
      <c r="D26" s="6" t="s">
        <v>26</v>
      </c>
    </row>
    <row r="27" spans="1:4" ht="15.75" thickBot="1" x14ac:dyDescent="0.3">
      <c r="A27" s="5">
        <f t="shared" si="0"/>
        <v>25</v>
      </c>
      <c r="B27" s="16" t="s">
        <v>28</v>
      </c>
      <c r="C27" s="6" t="s">
        <v>25</v>
      </c>
      <c r="D27" s="6" t="s">
        <v>29</v>
      </c>
    </row>
    <row r="28" spans="1:4" ht="15.75" thickBot="1" x14ac:dyDescent="0.3">
      <c r="A28" s="5">
        <f t="shared" si="0"/>
        <v>26</v>
      </c>
      <c r="B28" s="16" t="s">
        <v>30</v>
      </c>
      <c r="C28" s="6" t="s">
        <v>25</v>
      </c>
      <c r="D28" s="6" t="s">
        <v>31</v>
      </c>
    </row>
    <row r="29" spans="1:4" ht="15.75" thickBot="1" x14ac:dyDescent="0.3">
      <c r="A29" s="5">
        <f t="shared" si="0"/>
        <v>27</v>
      </c>
      <c r="B29" s="16" t="s">
        <v>32</v>
      </c>
      <c r="C29" s="8" t="s">
        <v>6</v>
      </c>
      <c r="D29" s="6">
        <f>0.22</f>
        <v>0.22</v>
      </c>
    </row>
    <row r="30" spans="1:4" ht="15.75" thickBot="1" x14ac:dyDescent="0.3">
      <c r="A30" s="5">
        <f t="shared" si="0"/>
        <v>28</v>
      </c>
      <c r="B30" s="16" t="s">
        <v>37</v>
      </c>
      <c r="C30" s="8" t="s">
        <v>6</v>
      </c>
      <c r="D30" s="6">
        <f>0.7</f>
        <v>0.7</v>
      </c>
    </row>
    <row r="31" spans="1:4" ht="15.75" thickBot="1" x14ac:dyDescent="0.3">
      <c r="A31" s="5">
        <f t="shared" si="0"/>
        <v>29</v>
      </c>
      <c r="B31" s="16" t="s">
        <v>36</v>
      </c>
      <c r="C31" s="8" t="s">
        <v>6</v>
      </c>
      <c r="D31" s="6">
        <f>0.15+0.45</f>
        <v>0.6</v>
      </c>
    </row>
    <row r="32" spans="1:4" ht="15.75" thickBot="1" x14ac:dyDescent="0.3">
      <c r="A32" s="5">
        <f t="shared" si="0"/>
        <v>30</v>
      </c>
      <c r="B32" s="16" t="s">
        <v>35</v>
      </c>
      <c r="C32" s="8" t="s">
        <v>6</v>
      </c>
      <c r="D32" s="6">
        <f>0.05+0.01+0.16</f>
        <v>0.22</v>
      </c>
    </row>
    <row r="33" spans="1:4" ht="15.75" thickBot="1" x14ac:dyDescent="0.3">
      <c r="A33" s="5">
        <f t="shared" si="0"/>
        <v>31</v>
      </c>
      <c r="B33" s="16" t="s">
        <v>33</v>
      </c>
      <c r="C33" s="8" t="s">
        <v>23</v>
      </c>
      <c r="D33" s="6">
        <f>8</f>
        <v>8</v>
      </c>
    </row>
    <row r="34" spans="1:4" ht="15.75" thickBot="1" x14ac:dyDescent="0.3">
      <c r="A34" s="5">
        <f t="shared" si="0"/>
        <v>32</v>
      </c>
      <c r="B34" s="16" t="s">
        <v>34</v>
      </c>
      <c r="C34" s="8" t="s">
        <v>23</v>
      </c>
      <c r="D34" s="6">
        <v>7</v>
      </c>
    </row>
    <row r="35" spans="1:4" ht="15.75" thickBot="1" x14ac:dyDescent="0.3">
      <c r="A35" s="5">
        <f t="shared" si="0"/>
        <v>33</v>
      </c>
      <c r="B35" s="16" t="s">
        <v>41</v>
      </c>
      <c r="C35" s="8" t="s">
        <v>6</v>
      </c>
      <c r="D35" s="6">
        <f>0.665+0.285</f>
        <v>0.95</v>
      </c>
    </row>
    <row r="36" spans="1:4" ht="15.75" thickBot="1" x14ac:dyDescent="0.3">
      <c r="A36" s="5">
        <f t="shared" si="0"/>
        <v>34</v>
      </c>
      <c r="B36" s="17" t="s">
        <v>42</v>
      </c>
      <c r="C36" s="9" t="s">
        <v>2</v>
      </c>
      <c r="D36" s="7">
        <f>950*0.06+950*0.05</f>
        <v>104.5</v>
      </c>
    </row>
    <row r="37" spans="1:4" x14ac:dyDescent="0.25">
      <c r="D37" s="1"/>
    </row>
    <row r="38" spans="1:4" x14ac:dyDescent="0.25">
      <c r="D38" s="1"/>
    </row>
    <row r="39" spans="1:4" x14ac:dyDescent="0.25">
      <c r="D39" s="1"/>
    </row>
    <row r="40" spans="1:4" x14ac:dyDescent="0.25">
      <c r="D40" s="1"/>
    </row>
    <row r="41" spans="1:4" x14ac:dyDescent="0.25">
      <c r="D41" s="1"/>
    </row>
    <row r="42" spans="1:4" x14ac:dyDescent="0.25">
      <c r="D42" s="1"/>
    </row>
    <row r="43" spans="1:4" x14ac:dyDescent="0.25">
      <c r="D43" s="1"/>
    </row>
    <row r="44" spans="1:4" x14ac:dyDescent="0.25">
      <c r="D44" s="1"/>
    </row>
    <row r="45" spans="1:4" x14ac:dyDescent="0.25">
      <c r="D45" s="1"/>
    </row>
    <row r="46" spans="1:4" x14ac:dyDescent="0.25">
      <c r="D46" s="1"/>
    </row>
    <row r="47" spans="1:4" x14ac:dyDescent="0.25">
      <c r="D47" s="1"/>
    </row>
    <row r="48" spans="1:4" x14ac:dyDescent="0.25">
      <c r="D48" s="1"/>
    </row>
    <row r="49" spans="4:4" x14ac:dyDescent="0.25">
      <c r="D4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канал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Крючков</dc:creator>
  <cp:lastModifiedBy>Пользователь Windows</cp:lastModifiedBy>
  <cp:lastPrinted>2020-06-08T12:38:50Z</cp:lastPrinted>
  <dcterms:created xsi:type="dcterms:W3CDTF">2020-05-06T12:40:56Z</dcterms:created>
  <dcterms:modified xsi:type="dcterms:W3CDTF">2020-06-15T10:10:21Z</dcterms:modified>
</cp:coreProperties>
</file>