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defaultThemeVersion="124226"/>
  <bookViews>
    <workbookView xWindow="0" yWindow="1440" windowWidth="17190" windowHeight="11040" tabRatio="742" firstSheet="7" activeTab="7"/>
  </bookViews>
  <sheets>
    <sheet name="План РСС ВКХ" sheetId="1" state="hidden" r:id="rId1"/>
    <sheet name="Потребность в материалах ВКХ" sheetId="2" state="hidden" r:id="rId2"/>
    <sheet name="ВКХ (сводная таблица)" sheetId="8" state="hidden" r:id="rId3"/>
    <sheet name="План РСС ТХ" sheetId="9" state="hidden" r:id="rId4"/>
    <sheet name="Потребность в материалах ТХ" sheetId="10" state="hidden" r:id="rId5"/>
    <sheet name="Закупки ТХ" sheetId="11" state="hidden" r:id="rId6"/>
    <sheet name="ТХ (сводная таблица)" sheetId="12" state="hidden" r:id="rId7"/>
    <sheet name="ТМЦ ТХ ТР мал.зак." sheetId="14" r:id="rId8"/>
  </sheets>
  <definedNames>
    <definedName name="_xlnm._FilterDatabase" localSheetId="0" hidden="1">'План РСС ВКХ'!$A$3:$I$3</definedName>
    <definedName name="_xlnm._FilterDatabase" localSheetId="1" hidden="1">'Потребность в материалах ВКХ'!$A$2:$L$609</definedName>
    <definedName name="_xlnm._FilterDatabase" localSheetId="4" hidden="1">'Потребность в материалах ТХ'!$A$3:$N$395</definedName>
    <definedName name="Z_4275F83B_F43E_40DD_9D4E_CA00C280E52B_.wvu.FilterData" localSheetId="0" hidden="1">'План РСС ВКХ'!$A$3:$I$3</definedName>
    <definedName name="Z_4275F83B_F43E_40DD_9D4E_CA00C280E52B_.wvu.FilterData" localSheetId="1" hidden="1">'Потребность в материалах ВКХ'!$A$2:$L$609</definedName>
    <definedName name="Z_4275F83B_F43E_40DD_9D4E_CA00C280E52B_.wvu.FilterData" localSheetId="4" hidden="1">'Потребность в материалах ТХ'!$A$3:$N$395</definedName>
    <definedName name="Z_4275F83B_F43E_40DD_9D4E_CA00C280E52B_.wvu.PrintArea" localSheetId="0" hidden="1">'План РСС ВКХ'!$A$1:$I$56</definedName>
    <definedName name="Z_4275F83B_F43E_40DD_9D4E_CA00C280E52B_.wvu.PrintArea" localSheetId="3" hidden="1">'План РСС ТХ'!$A$1:$I$57</definedName>
    <definedName name="Z_4275F83B_F43E_40DD_9D4E_CA00C280E52B_.wvu.PrintArea" localSheetId="1" hidden="1">'Потребность в материалах ВКХ'!$A$1:$L$609</definedName>
    <definedName name="Z_4275F83B_F43E_40DD_9D4E_CA00C280E52B_.wvu.PrintArea" localSheetId="4" hidden="1">'Потребность в материалах ТХ'!$A$1:$L$395</definedName>
    <definedName name="Z_4275F83B_F43E_40DD_9D4E_CA00C280E52B_.wvu.PrintArea" localSheetId="6" hidden="1">'ТХ (сводная таблица)'!$A$1:$K$24</definedName>
    <definedName name="Z_CAAFC7DA_DF33_43D7_A0D5_50CE9ABC9CD2_.wvu.FilterData" localSheetId="0" hidden="1">'План РСС ВКХ'!$A$3:$I$3</definedName>
    <definedName name="Z_CAAFC7DA_DF33_43D7_A0D5_50CE9ABC9CD2_.wvu.FilterData" localSheetId="1" hidden="1">'Потребность в материалах ВКХ'!$A$2:$L$609</definedName>
    <definedName name="Z_CAAFC7DA_DF33_43D7_A0D5_50CE9ABC9CD2_.wvu.FilterData" localSheetId="4" hidden="1">'Потребность в материалах ТХ'!$A$3:$N$395</definedName>
    <definedName name="Z_CAAFC7DA_DF33_43D7_A0D5_50CE9ABC9CD2_.wvu.PrintArea" localSheetId="0" hidden="1">'План РСС ВКХ'!$A$1:$I$56</definedName>
    <definedName name="Z_CAAFC7DA_DF33_43D7_A0D5_50CE9ABC9CD2_.wvu.PrintArea" localSheetId="3" hidden="1">'План РСС ТХ'!$A$1:$I$57</definedName>
    <definedName name="Z_CAAFC7DA_DF33_43D7_A0D5_50CE9ABC9CD2_.wvu.PrintArea" localSheetId="1" hidden="1">'Потребность в материалах ВКХ'!$A$1:$L$609</definedName>
    <definedName name="Z_CAAFC7DA_DF33_43D7_A0D5_50CE9ABC9CD2_.wvu.PrintArea" localSheetId="4" hidden="1">'Потребность в материалах ТХ'!$A$1:$L$395</definedName>
    <definedName name="Z_CAAFC7DA_DF33_43D7_A0D5_50CE9ABC9CD2_.wvu.PrintArea" localSheetId="6" hidden="1">'ТХ (сводная таблица)'!$A$1:$K$24</definedName>
    <definedName name="_xlnm.Print_Area" localSheetId="0">'План РСС ВКХ'!$A$1:$I$56</definedName>
    <definedName name="_xlnm.Print_Area" localSheetId="3">'План РСС ТХ'!$A$1:$I$57</definedName>
    <definedName name="_xlnm.Print_Area" localSheetId="1">'Потребность в материалах ВКХ'!$A$1:$L$609</definedName>
    <definedName name="_xlnm.Print_Area" localSheetId="4">'Потребность в материалах ТХ'!$A$1:$L$395</definedName>
    <definedName name="_xlnm.Print_Area" localSheetId="6">'ТХ (сводная таблица)'!$A$1:$K$24</definedName>
  </definedNames>
  <calcPr calcId="124519"/>
  <customWorkbookViews>
    <customWorkbookView name="bart - Личное представление" guid="{CAAFC7DA-DF33-43D7-A0D5-50CE9ABC9CD2}" mergeInterval="0" personalView="1" maximized="1" windowWidth="1596" windowHeight="675" tabRatio="742" activeSheetId="4"/>
    <customWorkbookView name="user - Личное представление" guid="{4275F83B-F43E-40DD-9D4E-CA00C280E52B}" mergeInterval="0" personalView="1" maximized="1" windowWidth="1436" windowHeight="595" tabRatio="742" activeSheetId="3"/>
  </customWorkbookViews>
</workbook>
</file>

<file path=xl/calcChain.xml><?xml version="1.0" encoding="utf-8"?>
<calcChain xmlns="http://schemas.openxmlformats.org/spreadsheetml/2006/main">
  <c r="P391" i="11"/>
  <c r="P378"/>
  <c r="P374"/>
  <c r="P369"/>
  <c r="P350"/>
  <c r="P345"/>
  <c r="P338"/>
  <c r="P336"/>
  <c r="P327"/>
  <c r="P298"/>
  <c r="P287"/>
  <c r="P274"/>
  <c r="P266"/>
  <c r="P264"/>
  <c r="P243"/>
  <c r="P233"/>
  <c r="P221"/>
  <c r="P216"/>
  <c r="P214"/>
  <c r="P211"/>
  <c r="P209"/>
  <c r="P206"/>
  <c r="P188"/>
  <c r="P178"/>
  <c r="P121"/>
  <c r="P106"/>
  <c r="P77"/>
  <c r="O65"/>
  <c r="M65"/>
  <c r="K65"/>
  <c r="I65"/>
  <c r="P65" s="1"/>
  <c r="O59"/>
  <c r="M59"/>
  <c r="K59"/>
  <c r="I59"/>
  <c r="P59" s="1"/>
  <c r="O46"/>
  <c r="M46"/>
  <c r="K46"/>
  <c r="I46"/>
  <c r="P46" s="1"/>
  <c r="E392"/>
  <c r="K458" i="2" l="1"/>
  <c r="K351"/>
  <c r="K195"/>
  <c r="K157"/>
  <c r="I363" i="10" l="1"/>
  <c r="L363" s="1"/>
  <c r="I362"/>
  <c r="L362" s="1"/>
  <c r="I361"/>
  <c r="L361" s="1"/>
  <c r="I360"/>
  <c r="L360" s="1"/>
  <c r="I359"/>
  <c r="L359" s="1"/>
  <c r="I358"/>
  <c r="L358" s="1"/>
  <c r="I357"/>
  <c r="L357" s="1"/>
  <c r="I356"/>
  <c r="L356" s="1"/>
  <c r="L355"/>
  <c r="H45" i="9"/>
  <c r="L512" i="2"/>
  <c r="I511"/>
  <c r="L511" s="1"/>
  <c r="I510"/>
  <c r="L510" s="1"/>
  <c r="I509"/>
  <c r="L509" s="1"/>
  <c r="I508"/>
  <c r="L508" s="1"/>
  <c r="I507"/>
  <c r="L507" s="1"/>
  <c r="I506"/>
  <c r="L506" s="1"/>
  <c r="I505"/>
  <c r="L505" s="1"/>
  <c r="I504"/>
  <c r="L504" s="1"/>
  <c r="I503"/>
  <c r="L503" s="1"/>
  <c r="I502"/>
  <c r="L502" s="1"/>
  <c r="L501"/>
  <c r="I500"/>
  <c r="L500" s="1"/>
  <c r="H44" i="1"/>
  <c r="K609" i="2"/>
  <c r="K566"/>
  <c r="K519"/>
  <c r="K304"/>
  <c r="K172"/>
  <c r="K171"/>
  <c r="I172"/>
  <c r="L172" s="1"/>
  <c r="K455"/>
  <c r="K27" l="1"/>
  <c r="I27"/>
  <c r="L27" l="1"/>
  <c r="K64" l="1"/>
  <c r="K103"/>
  <c r="K62"/>
  <c r="K105"/>
  <c r="K242" l="1"/>
  <c r="K141"/>
  <c r="K181"/>
  <c r="K233"/>
  <c r="K244"/>
  <c r="I353" i="10"/>
  <c r="L353" l="1"/>
  <c r="I336" l="1"/>
  <c r="L336" s="1"/>
  <c r="I609" i="2"/>
  <c r="L609" s="1"/>
  <c r="I384" i="10"/>
  <c r="L384" s="1"/>
  <c r="I367"/>
  <c r="L367" s="1"/>
  <c r="I366"/>
  <c r="L366" s="1"/>
  <c r="I211"/>
  <c r="L211" s="1"/>
  <c r="I187"/>
  <c r="L187" s="1"/>
  <c r="I168" i="2"/>
  <c r="L168" s="1"/>
  <c r="I233" i="10"/>
  <c r="L233" s="1"/>
  <c r="I232"/>
  <c r="L232" s="1"/>
  <c r="I398" i="2"/>
  <c r="L398" s="1"/>
  <c r="I399"/>
  <c r="L399" s="1"/>
  <c r="I400"/>
  <c r="L400" s="1"/>
  <c r="I341" i="10"/>
  <c r="L341" s="1"/>
  <c r="I340"/>
  <c r="L340" s="1"/>
  <c r="I339"/>
  <c r="L339" s="1"/>
  <c r="I338"/>
  <c r="L338" s="1"/>
  <c r="I337"/>
  <c r="L337" s="1"/>
  <c r="I320"/>
  <c r="L320" s="1"/>
  <c r="I321"/>
  <c r="L321" s="1"/>
  <c r="I43"/>
  <c r="L43" s="1"/>
  <c r="I42"/>
  <c r="L42" s="1"/>
  <c r="I41"/>
  <c r="L41" s="1"/>
  <c r="I40"/>
  <c r="L40" s="1"/>
  <c r="I23" i="2" l="1"/>
  <c r="L23" s="1"/>
  <c r="I22"/>
  <c r="L22" s="1"/>
  <c r="I21"/>
  <c r="L21" s="1"/>
  <c r="I20"/>
  <c r="L20" s="1"/>
  <c r="L94" l="1"/>
  <c r="L93"/>
  <c r="H61" i="10" l="1"/>
  <c r="F61"/>
  <c r="H5"/>
  <c r="F5"/>
  <c r="I395"/>
  <c r="L395" s="1"/>
  <c r="I394"/>
  <c r="L394" s="1"/>
  <c r="I393"/>
  <c r="L393" s="1"/>
  <c r="I392"/>
  <c r="L392" s="1"/>
  <c r="I391"/>
  <c r="L391" s="1"/>
  <c r="I390"/>
  <c r="L390" s="1"/>
  <c r="I389"/>
  <c r="L389" s="1"/>
  <c r="I388"/>
  <c r="L388" s="1"/>
  <c r="I387"/>
  <c r="L387" s="1"/>
  <c r="I386"/>
  <c r="L386" s="1"/>
  <c r="I385"/>
  <c r="L385" s="1"/>
  <c r="I383"/>
  <c r="L383" s="1"/>
  <c r="I381"/>
  <c r="L381" s="1"/>
  <c r="I380"/>
  <c r="L380" s="1"/>
  <c r="I379"/>
  <c r="L379" s="1"/>
  <c r="I377"/>
  <c r="L377" s="1"/>
  <c r="I376"/>
  <c r="L376" s="1"/>
  <c r="I375"/>
  <c r="L375" s="1"/>
  <c r="I374"/>
  <c r="L374" s="1"/>
  <c r="I372"/>
  <c r="L372" s="1"/>
  <c r="I371"/>
  <c r="L371" s="1"/>
  <c r="I370"/>
  <c r="L370" s="1"/>
  <c r="I369"/>
  <c r="L369" s="1"/>
  <c r="I368"/>
  <c r="L368" s="1"/>
  <c r="I365"/>
  <c r="L365" s="1"/>
  <c r="I354"/>
  <c r="L354" s="1"/>
  <c r="I352"/>
  <c r="L352" s="1"/>
  <c r="I351"/>
  <c r="L351" s="1"/>
  <c r="I350"/>
  <c r="L350" s="1"/>
  <c r="I348"/>
  <c r="L348" s="1"/>
  <c r="I347"/>
  <c r="L347" s="1"/>
  <c r="I346"/>
  <c r="L346" s="1"/>
  <c r="I345"/>
  <c r="L345" s="1"/>
  <c r="I344"/>
  <c r="L344" s="1"/>
  <c r="I343"/>
  <c r="L343" s="1"/>
  <c r="I335"/>
  <c r="L335" s="1"/>
  <c r="L334" s="1"/>
  <c r="I333"/>
  <c r="L333" s="1"/>
  <c r="I332"/>
  <c r="L332" s="1"/>
  <c r="I331"/>
  <c r="L331" s="1"/>
  <c r="I330"/>
  <c r="L330" s="1"/>
  <c r="I329"/>
  <c r="L329" s="1"/>
  <c r="I328"/>
  <c r="L328" s="1"/>
  <c r="I327"/>
  <c r="L327" s="1"/>
  <c r="I326"/>
  <c r="L326" s="1"/>
  <c r="I325"/>
  <c r="L325" s="1"/>
  <c r="I324"/>
  <c r="L324" s="1"/>
  <c r="I323"/>
  <c r="L323" s="1"/>
  <c r="I322"/>
  <c r="L322" s="1"/>
  <c r="I319"/>
  <c r="L319" s="1"/>
  <c r="I318"/>
  <c r="L318" s="1"/>
  <c r="I317"/>
  <c r="L317" s="1"/>
  <c r="I316"/>
  <c r="L316" s="1"/>
  <c r="I315"/>
  <c r="L315" s="1"/>
  <c r="I314"/>
  <c r="L314" s="1"/>
  <c r="I313"/>
  <c r="L313" s="1"/>
  <c r="I312"/>
  <c r="L312" s="1"/>
  <c r="I311"/>
  <c r="L311" s="1"/>
  <c r="I310"/>
  <c r="L310" s="1"/>
  <c r="I309"/>
  <c r="L309" s="1"/>
  <c r="I308"/>
  <c r="L308" s="1"/>
  <c r="I307"/>
  <c r="L307" s="1"/>
  <c r="I306"/>
  <c r="L306" s="1"/>
  <c r="I305"/>
  <c r="L305" s="1"/>
  <c r="I304"/>
  <c r="L304" s="1"/>
  <c r="I303"/>
  <c r="L303" s="1"/>
  <c r="I302"/>
  <c r="L302" s="1"/>
  <c r="I301"/>
  <c r="L301" s="1"/>
  <c r="I300"/>
  <c r="L300" s="1"/>
  <c r="I299"/>
  <c r="L299" s="1"/>
  <c r="I298"/>
  <c r="L298" s="1"/>
  <c r="I297"/>
  <c r="L297" s="1"/>
  <c r="I296"/>
  <c r="L296" s="1"/>
  <c r="I294"/>
  <c r="L294" s="1"/>
  <c r="I293"/>
  <c r="L293" s="1"/>
  <c r="I292"/>
  <c r="L292" s="1"/>
  <c r="I291"/>
  <c r="L291" s="1"/>
  <c r="I290"/>
  <c r="L290" s="1"/>
  <c r="I289"/>
  <c r="L289" s="1"/>
  <c r="I288"/>
  <c r="L288" s="1"/>
  <c r="I287"/>
  <c r="L287" s="1"/>
  <c r="I286"/>
  <c r="L286" s="1"/>
  <c r="I285"/>
  <c r="L285" s="1"/>
  <c r="I284"/>
  <c r="L284" s="1"/>
  <c r="I283"/>
  <c r="L283" s="1"/>
  <c r="I282"/>
  <c r="L282" s="1"/>
  <c r="I281"/>
  <c r="L281" s="1"/>
  <c r="I280"/>
  <c r="L280" s="1"/>
  <c r="I279"/>
  <c r="L279" s="1"/>
  <c r="I278"/>
  <c r="L278" s="1"/>
  <c r="I277"/>
  <c r="L277" s="1"/>
  <c r="I276"/>
  <c r="L276" s="1"/>
  <c r="I275"/>
  <c r="L275" s="1"/>
  <c r="I274"/>
  <c r="L274" s="1"/>
  <c r="I273"/>
  <c r="L273" s="1"/>
  <c r="I271"/>
  <c r="L271" s="1"/>
  <c r="I270"/>
  <c r="L270" s="1"/>
  <c r="I269"/>
  <c r="L269" s="1"/>
  <c r="I268"/>
  <c r="L268" s="1"/>
  <c r="I267"/>
  <c r="L267" s="1"/>
  <c r="I266"/>
  <c r="L266" s="1"/>
  <c r="I265"/>
  <c r="L265" s="1"/>
  <c r="I263"/>
  <c r="L263" s="1"/>
  <c r="I261"/>
  <c r="L261" s="1"/>
  <c r="I260"/>
  <c r="L260" s="1"/>
  <c r="I259"/>
  <c r="L259" s="1"/>
  <c r="I258"/>
  <c r="L258" s="1"/>
  <c r="I257"/>
  <c r="L257" s="1"/>
  <c r="I256"/>
  <c r="L256" s="1"/>
  <c r="I255"/>
  <c r="L255" s="1"/>
  <c r="I254"/>
  <c r="L254" s="1"/>
  <c r="I253"/>
  <c r="L253" s="1"/>
  <c r="I252"/>
  <c r="L252" s="1"/>
  <c r="I251"/>
  <c r="L251" s="1"/>
  <c r="I250"/>
  <c r="L250" s="1"/>
  <c r="I249"/>
  <c r="L249" s="1"/>
  <c r="I248"/>
  <c r="L248" s="1"/>
  <c r="I247"/>
  <c r="L247" s="1"/>
  <c r="I246"/>
  <c r="L246" s="1"/>
  <c r="I245"/>
  <c r="L245" s="1"/>
  <c r="I244"/>
  <c r="L244" s="1"/>
  <c r="I243"/>
  <c r="L243" s="1"/>
  <c r="I242"/>
  <c r="L242" s="1"/>
  <c r="I240"/>
  <c r="L240" s="1"/>
  <c r="I239"/>
  <c r="L239" s="1"/>
  <c r="I238"/>
  <c r="L238" s="1"/>
  <c r="I237"/>
  <c r="L237" s="1"/>
  <c r="I236"/>
  <c r="L236" s="1"/>
  <c r="I235"/>
  <c r="L235" s="1"/>
  <c r="I234"/>
  <c r="L234" s="1"/>
  <c r="I231"/>
  <c r="L231" s="1"/>
  <c r="I230"/>
  <c r="L230" s="1"/>
  <c r="I229"/>
  <c r="L229" s="1"/>
  <c r="I228"/>
  <c r="L228" s="1"/>
  <c r="I227"/>
  <c r="L227" s="1"/>
  <c r="I226"/>
  <c r="L226" s="1"/>
  <c r="I225"/>
  <c r="L225" s="1"/>
  <c r="I224"/>
  <c r="L224" s="1"/>
  <c r="I223"/>
  <c r="L223" s="1"/>
  <c r="I222"/>
  <c r="L222" s="1"/>
  <c r="I221"/>
  <c r="L221" s="1"/>
  <c r="I220"/>
  <c r="L220" s="1"/>
  <c r="I219"/>
  <c r="L219" s="1"/>
  <c r="I218"/>
  <c r="L218" s="1"/>
  <c r="I217"/>
  <c r="L217" s="1"/>
  <c r="I216"/>
  <c r="L216" s="1"/>
  <c r="I215"/>
  <c r="L215" s="1"/>
  <c r="I213"/>
  <c r="L213" s="1"/>
  <c r="I212"/>
  <c r="L212" s="1"/>
  <c r="I210"/>
  <c r="L210" s="1"/>
  <c r="I209"/>
  <c r="L209" s="1"/>
  <c r="I208"/>
  <c r="L208" s="1"/>
  <c r="I207"/>
  <c r="L207" s="1"/>
  <c r="I205"/>
  <c r="L205" s="1"/>
  <c r="I204"/>
  <c r="L204" s="1"/>
  <c r="I203"/>
  <c r="L203" s="1"/>
  <c r="I202"/>
  <c r="L202" s="1"/>
  <c r="I201"/>
  <c r="L201" s="1"/>
  <c r="I200"/>
  <c r="L200" s="1"/>
  <c r="I199"/>
  <c r="L199" s="1"/>
  <c r="I198"/>
  <c r="L198" s="1"/>
  <c r="I197"/>
  <c r="L197" s="1"/>
  <c r="I196"/>
  <c r="L196" s="1"/>
  <c r="I195"/>
  <c r="L195" s="1"/>
  <c r="I194"/>
  <c r="L194" s="1"/>
  <c r="I193"/>
  <c r="L193" s="1"/>
  <c r="I192"/>
  <c r="L192" s="1"/>
  <c r="I191"/>
  <c r="L191" s="1"/>
  <c r="I190"/>
  <c r="L190" s="1"/>
  <c r="I188"/>
  <c r="L188" s="1"/>
  <c r="I186"/>
  <c r="L186" s="1"/>
  <c r="I185"/>
  <c r="L185" s="1"/>
  <c r="I184"/>
  <c r="L184" s="1"/>
  <c r="I183"/>
  <c r="L183" s="1"/>
  <c r="I182"/>
  <c r="L182" s="1"/>
  <c r="I181"/>
  <c r="L181" s="1"/>
  <c r="I180"/>
  <c r="L180" s="1"/>
  <c r="I179"/>
  <c r="L179" s="1"/>
  <c r="I177"/>
  <c r="L177" s="1"/>
  <c r="I176"/>
  <c r="L176" s="1"/>
  <c r="I175"/>
  <c r="L175" s="1"/>
  <c r="I174"/>
  <c r="L174" s="1"/>
  <c r="I173"/>
  <c r="L173" s="1"/>
  <c r="I172"/>
  <c r="L172" s="1"/>
  <c r="I171"/>
  <c r="L171" s="1"/>
  <c r="I170"/>
  <c r="L170" s="1"/>
  <c r="I169"/>
  <c r="L169" s="1"/>
  <c r="I168"/>
  <c r="L168" s="1"/>
  <c r="I167"/>
  <c r="L167" s="1"/>
  <c r="I166"/>
  <c r="L166" s="1"/>
  <c r="I165"/>
  <c r="L165" s="1"/>
  <c r="I164"/>
  <c r="L164" s="1"/>
  <c r="I163"/>
  <c r="L163" s="1"/>
  <c r="I162"/>
  <c r="L162" s="1"/>
  <c r="I161"/>
  <c r="L161" s="1"/>
  <c r="I160"/>
  <c r="L160" s="1"/>
  <c r="I159"/>
  <c r="L159" s="1"/>
  <c r="I158"/>
  <c r="L158" s="1"/>
  <c r="I157"/>
  <c r="L157" s="1"/>
  <c r="I156"/>
  <c r="L156" s="1"/>
  <c r="I155"/>
  <c r="L155" s="1"/>
  <c r="I154"/>
  <c r="L154" s="1"/>
  <c r="I153"/>
  <c r="L153" s="1"/>
  <c r="I152"/>
  <c r="L152" s="1"/>
  <c r="I151"/>
  <c r="L151" s="1"/>
  <c r="I150"/>
  <c r="L150" s="1"/>
  <c r="I149"/>
  <c r="L149" s="1"/>
  <c r="I148"/>
  <c r="L148" s="1"/>
  <c r="I147"/>
  <c r="L147" s="1"/>
  <c r="I146"/>
  <c r="L146" s="1"/>
  <c r="I145"/>
  <c r="L145" s="1"/>
  <c r="I144"/>
  <c r="L144" s="1"/>
  <c r="I143"/>
  <c r="L143" s="1"/>
  <c r="I142"/>
  <c r="L142" s="1"/>
  <c r="I141"/>
  <c r="L141" s="1"/>
  <c r="I140"/>
  <c r="L140" s="1"/>
  <c r="I139"/>
  <c r="L139" s="1"/>
  <c r="I138"/>
  <c r="L138" s="1"/>
  <c r="I137"/>
  <c r="L137" s="1"/>
  <c r="I136"/>
  <c r="L136" s="1"/>
  <c r="I135"/>
  <c r="L135" s="1"/>
  <c r="I134"/>
  <c r="L134" s="1"/>
  <c r="I133"/>
  <c r="L133" s="1"/>
  <c r="I132"/>
  <c r="L132" s="1"/>
  <c r="I131"/>
  <c r="L131" s="1"/>
  <c r="I130"/>
  <c r="L130" s="1"/>
  <c r="I129"/>
  <c r="L129" s="1"/>
  <c r="I128"/>
  <c r="L128" s="1"/>
  <c r="I127"/>
  <c r="L127" s="1"/>
  <c r="I126"/>
  <c r="L126" s="1"/>
  <c r="I125"/>
  <c r="L125" s="1"/>
  <c r="I124"/>
  <c r="L124" s="1"/>
  <c r="I123"/>
  <c r="L123" s="1"/>
  <c r="I122"/>
  <c r="L122" s="1"/>
  <c r="I121"/>
  <c r="L121" s="1"/>
  <c r="I120"/>
  <c r="L120" s="1"/>
  <c r="I119"/>
  <c r="L119" s="1"/>
  <c r="I118"/>
  <c r="L118" s="1"/>
  <c r="I117"/>
  <c r="L117" s="1"/>
  <c r="I116"/>
  <c r="L116" s="1"/>
  <c r="I115"/>
  <c r="L115" s="1"/>
  <c r="I114"/>
  <c r="L114" s="1"/>
  <c r="I113"/>
  <c r="L113" s="1"/>
  <c r="I112"/>
  <c r="L112" s="1"/>
  <c r="I111"/>
  <c r="L111" s="1"/>
  <c r="I110"/>
  <c r="L110" s="1"/>
  <c r="I109"/>
  <c r="L109" s="1"/>
  <c r="I108"/>
  <c r="L108" s="1"/>
  <c r="I106"/>
  <c r="L106" s="1"/>
  <c r="I105"/>
  <c r="L105" s="1"/>
  <c r="I104"/>
  <c r="L104" s="1"/>
  <c r="I103"/>
  <c r="L103" s="1"/>
  <c r="I102"/>
  <c r="L102" s="1"/>
  <c r="I101"/>
  <c r="L101" s="1"/>
  <c r="I100"/>
  <c r="L100" s="1"/>
  <c r="I99"/>
  <c r="L99" s="1"/>
  <c r="I98"/>
  <c r="L98" s="1"/>
  <c r="I97"/>
  <c r="L97" s="1"/>
  <c r="I96"/>
  <c r="L96" s="1"/>
  <c r="I95"/>
  <c r="L95" s="1"/>
  <c r="I94"/>
  <c r="L94" s="1"/>
  <c r="I93"/>
  <c r="L93" s="1"/>
  <c r="I92"/>
  <c r="L92" s="1"/>
  <c r="I91"/>
  <c r="L91" s="1"/>
  <c r="I90"/>
  <c r="L90" s="1"/>
  <c r="I89"/>
  <c r="L89" s="1"/>
  <c r="I88"/>
  <c r="L88" s="1"/>
  <c r="I87"/>
  <c r="L87" s="1"/>
  <c r="I86"/>
  <c r="L86" s="1"/>
  <c r="I85"/>
  <c r="L85" s="1"/>
  <c r="I84"/>
  <c r="L84" s="1"/>
  <c r="I83"/>
  <c r="L83" s="1"/>
  <c r="I82"/>
  <c r="L82" s="1"/>
  <c r="I81"/>
  <c r="L81" s="1"/>
  <c r="I80"/>
  <c r="L80" s="1"/>
  <c r="I79"/>
  <c r="L79" s="1"/>
  <c r="I78"/>
  <c r="L78" s="1"/>
  <c r="I77"/>
  <c r="L77" s="1"/>
  <c r="I76"/>
  <c r="L76" s="1"/>
  <c r="I75"/>
  <c r="L75" s="1"/>
  <c r="I74"/>
  <c r="L74" s="1"/>
  <c r="I73"/>
  <c r="L73" s="1"/>
  <c r="I72"/>
  <c r="L72" s="1"/>
  <c r="I71"/>
  <c r="L71" s="1"/>
  <c r="I70"/>
  <c r="L70" s="1"/>
  <c r="I69"/>
  <c r="L69" s="1"/>
  <c r="I68"/>
  <c r="L68" s="1"/>
  <c r="I66"/>
  <c r="L66" s="1"/>
  <c r="I65"/>
  <c r="L65" s="1"/>
  <c r="I64"/>
  <c r="L64" s="1"/>
  <c r="I63"/>
  <c r="L63" s="1"/>
  <c r="I62"/>
  <c r="L62" s="1"/>
  <c r="I60"/>
  <c r="L60" s="1"/>
  <c r="I59"/>
  <c r="L59" s="1"/>
  <c r="I58"/>
  <c r="L58" s="1"/>
  <c r="I57"/>
  <c r="L57" s="1"/>
  <c r="I56"/>
  <c r="L56" s="1"/>
  <c r="I55"/>
  <c r="L55" s="1"/>
  <c r="I54"/>
  <c r="L54" s="1"/>
  <c r="I53"/>
  <c r="L53" s="1"/>
  <c r="I52"/>
  <c r="L52" s="1"/>
  <c r="I51"/>
  <c r="L51" s="1"/>
  <c r="I50"/>
  <c r="L50" s="1"/>
  <c r="I49"/>
  <c r="L49" s="1"/>
  <c r="I48"/>
  <c r="L48" s="1"/>
  <c r="I47"/>
  <c r="L47" s="1"/>
  <c r="I46"/>
  <c r="L46" s="1"/>
  <c r="I45"/>
  <c r="L45" s="1"/>
  <c r="I44"/>
  <c r="L44" s="1"/>
  <c r="I39"/>
  <c r="L39" s="1"/>
  <c r="I38"/>
  <c r="L38" s="1"/>
  <c r="I37"/>
  <c r="L37" s="1"/>
  <c r="I36"/>
  <c r="L36" s="1"/>
  <c r="I35"/>
  <c r="L35" s="1"/>
  <c r="I34"/>
  <c r="L34" s="1"/>
  <c r="I33"/>
  <c r="L33" s="1"/>
  <c r="I32"/>
  <c r="L32" s="1"/>
  <c r="I31"/>
  <c r="L31" s="1"/>
  <c r="I30"/>
  <c r="L30" s="1"/>
  <c r="I29"/>
  <c r="L29" s="1"/>
  <c r="I28"/>
  <c r="L28" s="1"/>
  <c r="I27"/>
  <c r="L27" s="1"/>
  <c r="I26"/>
  <c r="L26" s="1"/>
  <c r="I25"/>
  <c r="L25" s="1"/>
  <c r="I24"/>
  <c r="L24" s="1"/>
  <c r="I23"/>
  <c r="L23" s="1"/>
  <c r="I22"/>
  <c r="L22" s="1"/>
  <c r="I21"/>
  <c r="L21" s="1"/>
  <c r="I20"/>
  <c r="L20" s="1"/>
  <c r="I19"/>
  <c r="L19" s="1"/>
  <c r="I18"/>
  <c r="L18" s="1"/>
  <c r="I17"/>
  <c r="L17" s="1"/>
  <c r="I16"/>
  <c r="L16" s="1"/>
  <c r="I15"/>
  <c r="L15" s="1"/>
  <c r="I14"/>
  <c r="L14" s="1"/>
  <c r="I13"/>
  <c r="L13" s="1"/>
  <c r="I12"/>
  <c r="L12" s="1"/>
  <c r="I11"/>
  <c r="L11" s="1"/>
  <c r="I10"/>
  <c r="L10" s="1"/>
  <c r="I9"/>
  <c r="L9" s="1"/>
  <c r="I8"/>
  <c r="L8" s="1"/>
  <c r="I7"/>
  <c r="L7" s="1"/>
  <c r="I6"/>
  <c r="L6" s="1"/>
  <c r="G382"/>
  <c r="F382"/>
  <c r="G378"/>
  <c r="F378"/>
  <c r="G373"/>
  <c r="F373"/>
  <c r="G364"/>
  <c r="F364"/>
  <c r="G349"/>
  <c r="L349" l="1"/>
  <c r="L378"/>
  <c r="I378"/>
  <c r="I364"/>
  <c r="L364"/>
  <c r="L373"/>
  <c r="L382"/>
  <c r="I373"/>
  <c r="I382"/>
  <c r="F349"/>
  <c r="I349" s="1"/>
  <c r="G342"/>
  <c r="L342"/>
  <c r="F342"/>
  <c r="G334"/>
  <c r="G295"/>
  <c r="L295"/>
  <c r="F295"/>
  <c r="I295" s="1"/>
  <c r="G272"/>
  <c r="L272"/>
  <c r="F272"/>
  <c r="I272" s="1"/>
  <c r="G264"/>
  <c r="L264"/>
  <c r="F264"/>
  <c r="G262"/>
  <c r="L262"/>
  <c r="G241"/>
  <c r="L241"/>
  <c r="F241"/>
  <c r="G214"/>
  <c r="L214"/>
  <c r="F214"/>
  <c r="G206"/>
  <c r="L206"/>
  <c r="F206"/>
  <c r="G189"/>
  <c r="L189"/>
  <c r="F189"/>
  <c r="G178"/>
  <c r="L178"/>
  <c r="F178"/>
  <c r="G107"/>
  <c r="L107"/>
  <c r="F107"/>
  <c r="G67"/>
  <c r="L67"/>
  <c r="H67"/>
  <c r="H4" s="1"/>
  <c r="F67"/>
  <c r="I178" l="1"/>
  <c r="I241"/>
  <c r="I206"/>
  <c r="I107"/>
  <c r="I189"/>
  <c r="I214"/>
  <c r="I67"/>
  <c r="F262"/>
  <c r="I262" s="1"/>
  <c r="I264"/>
  <c r="F334"/>
  <c r="I334" s="1"/>
  <c r="I342"/>
  <c r="F4" l="1"/>
  <c r="G61"/>
  <c r="I61" s="1"/>
  <c r="L61"/>
  <c r="G5"/>
  <c r="G4" s="1"/>
  <c r="L5"/>
  <c r="L4" s="1"/>
  <c r="N4" s="1"/>
  <c r="I5" l="1"/>
  <c r="I4" s="1"/>
  <c r="H591" i="2" l="1"/>
  <c r="G591"/>
  <c r="F591"/>
  <c r="H563"/>
  <c r="G563"/>
  <c r="F563"/>
  <c r="H513"/>
  <c r="G513"/>
  <c r="F513"/>
  <c r="H414"/>
  <c r="G414"/>
  <c r="F414"/>
  <c r="H394"/>
  <c r="G394"/>
  <c r="F394"/>
  <c r="H379"/>
  <c r="G379"/>
  <c r="F379"/>
  <c r="H311"/>
  <c r="G311"/>
  <c r="F311"/>
  <c r="H286"/>
  <c r="G286"/>
  <c r="F286"/>
  <c r="H265"/>
  <c r="G265"/>
  <c r="F265"/>
  <c r="H247"/>
  <c r="G247"/>
  <c r="F247"/>
  <c r="H134"/>
  <c r="G134"/>
  <c r="F134"/>
  <c r="H114"/>
  <c r="G114"/>
  <c r="F114"/>
  <c r="H54"/>
  <c r="G54"/>
  <c r="F54"/>
  <c r="I54" l="1"/>
  <c r="H39" l="1"/>
  <c r="G39"/>
  <c r="F39"/>
  <c r="H34"/>
  <c r="G34"/>
  <c r="F34"/>
  <c r="H5"/>
  <c r="G5"/>
  <c r="F5"/>
  <c r="I569"/>
  <c r="L569" s="1"/>
  <c r="I570"/>
  <c r="L570" s="1"/>
  <c r="I571"/>
  <c r="L571" s="1"/>
  <c r="I572"/>
  <c r="L572" s="1"/>
  <c r="I573"/>
  <c r="L573" s="1"/>
  <c r="I574"/>
  <c r="L574" s="1"/>
  <c r="I575"/>
  <c r="L575" s="1"/>
  <c r="I576"/>
  <c r="L576" s="1"/>
  <c r="I577"/>
  <c r="L577" s="1"/>
  <c r="I578"/>
  <c r="L578" s="1"/>
  <c r="I579"/>
  <c r="L579" s="1"/>
  <c r="I580"/>
  <c r="L580" s="1"/>
  <c r="I581"/>
  <c r="L581" s="1"/>
  <c r="I582"/>
  <c r="L582" s="1"/>
  <c r="I583"/>
  <c r="L583" s="1"/>
  <c r="I584"/>
  <c r="L584" s="1"/>
  <c r="I585"/>
  <c r="L585" s="1"/>
  <c r="I586"/>
  <c r="L586" s="1"/>
  <c r="I587"/>
  <c r="L587" s="1"/>
  <c r="I588"/>
  <c r="L588" s="1"/>
  <c r="I589"/>
  <c r="L589" s="1"/>
  <c r="I590"/>
  <c r="L590" s="1"/>
  <c r="I591"/>
  <c r="I592"/>
  <c r="L592" s="1"/>
  <c r="I593"/>
  <c r="L593" s="1"/>
  <c r="I594"/>
  <c r="L594" s="1"/>
  <c r="I595"/>
  <c r="L595" s="1"/>
  <c r="I596"/>
  <c r="L596" s="1"/>
  <c r="I597"/>
  <c r="L597" s="1"/>
  <c r="I598"/>
  <c r="L598" s="1"/>
  <c r="I599"/>
  <c r="L599" s="1"/>
  <c r="I600"/>
  <c r="L600" s="1"/>
  <c r="I601"/>
  <c r="L601" s="1"/>
  <c r="I602"/>
  <c r="L602" s="1"/>
  <c r="I603"/>
  <c r="L603" s="1"/>
  <c r="I604"/>
  <c r="L604" s="1"/>
  <c r="I605"/>
  <c r="L605" s="1"/>
  <c r="I606"/>
  <c r="L606" s="1"/>
  <c r="I607"/>
  <c r="L607" s="1"/>
  <c r="I608"/>
  <c r="L608" s="1"/>
  <c r="I568"/>
  <c r="L568" s="1"/>
  <c r="I567"/>
  <c r="L567" s="1"/>
  <c r="I566"/>
  <c r="L566" s="1"/>
  <c r="I565"/>
  <c r="L565" s="1"/>
  <c r="I564"/>
  <c r="L564" s="1"/>
  <c r="I563"/>
  <c r="I562"/>
  <c r="L562" s="1"/>
  <c r="I561"/>
  <c r="L561" s="1"/>
  <c r="I560"/>
  <c r="L560" s="1"/>
  <c r="I559"/>
  <c r="L559" s="1"/>
  <c r="I558"/>
  <c r="L558" s="1"/>
  <c r="I557"/>
  <c r="L557" s="1"/>
  <c r="I556"/>
  <c r="L556" s="1"/>
  <c r="I555"/>
  <c r="L555" s="1"/>
  <c r="I554"/>
  <c r="L554" s="1"/>
  <c r="I553"/>
  <c r="L553" s="1"/>
  <c r="I552"/>
  <c r="L552" s="1"/>
  <c r="I551"/>
  <c r="L551" s="1"/>
  <c r="I550"/>
  <c r="L550" s="1"/>
  <c r="I549"/>
  <c r="L549" s="1"/>
  <c r="I548"/>
  <c r="L548" s="1"/>
  <c r="I547"/>
  <c r="L547" s="1"/>
  <c r="I546"/>
  <c r="L546" s="1"/>
  <c r="I545"/>
  <c r="L545" s="1"/>
  <c r="I544"/>
  <c r="L544" s="1"/>
  <c r="I543"/>
  <c r="L543" s="1"/>
  <c r="I542"/>
  <c r="L542" s="1"/>
  <c r="I541"/>
  <c r="L541" s="1"/>
  <c r="I540"/>
  <c r="L540" s="1"/>
  <c r="I539"/>
  <c r="L539" s="1"/>
  <c r="I538"/>
  <c r="L538" s="1"/>
  <c r="I537"/>
  <c r="L537" s="1"/>
  <c r="I536"/>
  <c r="L536" s="1"/>
  <c r="I535"/>
  <c r="L535" s="1"/>
  <c r="I534"/>
  <c r="L534" s="1"/>
  <c r="I533"/>
  <c r="L533" s="1"/>
  <c r="I532"/>
  <c r="L532" s="1"/>
  <c r="I531"/>
  <c r="L531" s="1"/>
  <c r="I530"/>
  <c r="L530" s="1"/>
  <c r="I529"/>
  <c r="L529" s="1"/>
  <c r="I528"/>
  <c r="L528" s="1"/>
  <c r="I527"/>
  <c r="L527" s="1"/>
  <c r="I526"/>
  <c r="L526" s="1"/>
  <c r="I525"/>
  <c r="L525" s="1"/>
  <c r="I524"/>
  <c r="L524" s="1"/>
  <c r="I523"/>
  <c r="L523" s="1"/>
  <c r="I522"/>
  <c r="L522" s="1"/>
  <c r="I521"/>
  <c r="L521" s="1"/>
  <c r="I520"/>
  <c r="L520" s="1"/>
  <c r="I519"/>
  <c r="L519" s="1"/>
  <c r="I518"/>
  <c r="L518" s="1"/>
  <c r="I517"/>
  <c r="L517" s="1"/>
  <c r="I516"/>
  <c r="L516" s="1"/>
  <c r="I515"/>
  <c r="L515" s="1"/>
  <c r="I514"/>
  <c r="L514" s="1"/>
  <c r="I513"/>
  <c r="I499"/>
  <c r="L499" s="1"/>
  <c r="I498"/>
  <c r="L498" s="1"/>
  <c r="I497"/>
  <c r="L497" s="1"/>
  <c r="I496"/>
  <c r="L496" s="1"/>
  <c r="I495"/>
  <c r="L495" s="1"/>
  <c r="I494"/>
  <c r="L494" s="1"/>
  <c r="I493"/>
  <c r="L493" s="1"/>
  <c r="I492"/>
  <c r="L492" s="1"/>
  <c r="I491"/>
  <c r="L491" s="1"/>
  <c r="I490"/>
  <c r="L490" s="1"/>
  <c r="I489"/>
  <c r="L489" s="1"/>
  <c r="I488"/>
  <c r="L488" s="1"/>
  <c r="I487"/>
  <c r="L487" s="1"/>
  <c r="I486"/>
  <c r="L486" s="1"/>
  <c r="I485"/>
  <c r="L485" s="1"/>
  <c r="I484"/>
  <c r="L484" s="1"/>
  <c r="I483"/>
  <c r="L483" s="1"/>
  <c r="I482"/>
  <c r="L482" s="1"/>
  <c r="I481"/>
  <c r="L481" s="1"/>
  <c r="I480"/>
  <c r="L480" s="1"/>
  <c r="I479"/>
  <c r="L479" s="1"/>
  <c r="I478"/>
  <c r="L478" s="1"/>
  <c r="I477"/>
  <c r="L477" s="1"/>
  <c r="I476"/>
  <c r="L476" s="1"/>
  <c r="I475"/>
  <c r="L475" s="1"/>
  <c r="I474"/>
  <c r="L474" s="1"/>
  <c r="I473"/>
  <c r="L473" s="1"/>
  <c r="I472"/>
  <c r="L472" s="1"/>
  <c r="I471"/>
  <c r="L471" s="1"/>
  <c r="I470"/>
  <c r="L470" s="1"/>
  <c r="I469"/>
  <c r="L469" s="1"/>
  <c r="I468"/>
  <c r="L468" s="1"/>
  <c r="I467"/>
  <c r="L467" s="1"/>
  <c r="I466"/>
  <c r="L466" s="1"/>
  <c r="I465"/>
  <c r="L465" s="1"/>
  <c r="I464"/>
  <c r="L464" s="1"/>
  <c r="I463"/>
  <c r="L463" s="1"/>
  <c r="I462"/>
  <c r="L462" s="1"/>
  <c r="I461"/>
  <c r="L461" s="1"/>
  <c r="I460"/>
  <c r="L460" s="1"/>
  <c r="I459"/>
  <c r="L459" s="1"/>
  <c r="I458"/>
  <c r="L458" s="1"/>
  <c r="I457"/>
  <c r="L457" s="1"/>
  <c r="I456"/>
  <c r="L456" s="1"/>
  <c r="I455"/>
  <c r="L455" s="1"/>
  <c r="I454"/>
  <c r="L454" s="1"/>
  <c r="I453"/>
  <c r="L453" s="1"/>
  <c r="I452"/>
  <c r="L452" s="1"/>
  <c r="I451"/>
  <c r="L451" s="1"/>
  <c r="I450"/>
  <c r="L450" s="1"/>
  <c r="I449"/>
  <c r="L449" s="1"/>
  <c r="I448"/>
  <c r="L448" s="1"/>
  <c r="I447"/>
  <c r="L447" s="1"/>
  <c r="I446"/>
  <c r="L446" s="1"/>
  <c r="I445"/>
  <c r="L445" s="1"/>
  <c r="I444"/>
  <c r="L444" s="1"/>
  <c r="I443"/>
  <c r="L443" s="1"/>
  <c r="I442"/>
  <c r="L442" s="1"/>
  <c r="I441"/>
  <c r="L441" s="1"/>
  <c r="I440"/>
  <c r="L440" s="1"/>
  <c r="I439"/>
  <c r="L439" s="1"/>
  <c r="I438"/>
  <c r="L438" s="1"/>
  <c r="I437"/>
  <c r="L437" s="1"/>
  <c r="I436"/>
  <c r="L436" s="1"/>
  <c r="I435"/>
  <c r="L435" s="1"/>
  <c r="I434"/>
  <c r="L434" s="1"/>
  <c r="I433"/>
  <c r="L433" s="1"/>
  <c r="I432"/>
  <c r="L432" s="1"/>
  <c r="I431"/>
  <c r="L431" s="1"/>
  <c r="I430"/>
  <c r="L430" s="1"/>
  <c r="I429"/>
  <c r="L429" s="1"/>
  <c r="I428"/>
  <c r="L428" s="1"/>
  <c r="I427"/>
  <c r="L427" s="1"/>
  <c r="I426"/>
  <c r="L426" s="1"/>
  <c r="I425"/>
  <c r="L425" s="1"/>
  <c r="I424"/>
  <c r="L424" s="1"/>
  <c r="I423"/>
  <c r="L423" s="1"/>
  <c r="I422"/>
  <c r="L422" s="1"/>
  <c r="I421"/>
  <c r="L421" s="1"/>
  <c r="I420"/>
  <c r="L420" s="1"/>
  <c r="I419"/>
  <c r="L419" s="1"/>
  <c r="I418"/>
  <c r="L418" s="1"/>
  <c r="I417"/>
  <c r="L417" s="1"/>
  <c r="I416"/>
  <c r="L416" s="1"/>
  <c r="I415"/>
  <c r="L415" s="1"/>
  <c r="I414"/>
  <c r="I413"/>
  <c r="L413" s="1"/>
  <c r="I412"/>
  <c r="L412" s="1"/>
  <c r="I411"/>
  <c r="L411" s="1"/>
  <c r="I410"/>
  <c r="L410" s="1"/>
  <c r="I409"/>
  <c r="L409" s="1"/>
  <c r="I408"/>
  <c r="L408" s="1"/>
  <c r="I407"/>
  <c r="L407" s="1"/>
  <c r="I406"/>
  <c r="L406" s="1"/>
  <c r="I405"/>
  <c r="L405" s="1"/>
  <c r="I404"/>
  <c r="L404" s="1"/>
  <c r="I403"/>
  <c r="L403" s="1"/>
  <c r="I402"/>
  <c r="L402" s="1"/>
  <c r="I401"/>
  <c r="L401" s="1"/>
  <c r="I397"/>
  <c r="L397" s="1"/>
  <c r="I396"/>
  <c r="L396" s="1"/>
  <c r="I395"/>
  <c r="L395" s="1"/>
  <c r="I394"/>
  <c r="I393"/>
  <c r="L393" s="1"/>
  <c r="I392"/>
  <c r="L392" s="1"/>
  <c r="I391"/>
  <c r="L391" s="1"/>
  <c r="I390"/>
  <c r="L390" s="1"/>
  <c r="I389"/>
  <c r="L389" s="1"/>
  <c r="I388"/>
  <c r="L388" s="1"/>
  <c r="I387"/>
  <c r="L387" s="1"/>
  <c r="I386"/>
  <c r="L386" s="1"/>
  <c r="I385"/>
  <c r="L385" s="1"/>
  <c r="I384"/>
  <c r="L384" s="1"/>
  <c r="I383"/>
  <c r="L383" s="1"/>
  <c r="I382"/>
  <c r="L382" s="1"/>
  <c r="I381"/>
  <c r="L381" s="1"/>
  <c r="I380"/>
  <c r="L380" s="1"/>
  <c r="I379"/>
  <c r="I378"/>
  <c r="L378" s="1"/>
  <c r="I377"/>
  <c r="L377" s="1"/>
  <c r="I376"/>
  <c r="L376" s="1"/>
  <c r="I375"/>
  <c r="L375" s="1"/>
  <c r="I374"/>
  <c r="L374" s="1"/>
  <c r="I373"/>
  <c r="L373" s="1"/>
  <c r="I372"/>
  <c r="L372" s="1"/>
  <c r="I371"/>
  <c r="L371" s="1"/>
  <c r="I370"/>
  <c r="L370" s="1"/>
  <c r="I369"/>
  <c r="L369" s="1"/>
  <c r="I368"/>
  <c r="L368" s="1"/>
  <c r="I367"/>
  <c r="L367" s="1"/>
  <c r="I366"/>
  <c r="L366" s="1"/>
  <c r="I365"/>
  <c r="L365" s="1"/>
  <c r="I364"/>
  <c r="L364" s="1"/>
  <c r="I363"/>
  <c r="L363" s="1"/>
  <c r="I362"/>
  <c r="L362" s="1"/>
  <c r="I361"/>
  <c r="L361" s="1"/>
  <c r="I360"/>
  <c r="L360" s="1"/>
  <c r="I359"/>
  <c r="L359" s="1"/>
  <c r="I358"/>
  <c r="L358" s="1"/>
  <c r="I357"/>
  <c r="L357" s="1"/>
  <c r="I356"/>
  <c r="L356" s="1"/>
  <c r="I355"/>
  <c r="L355" s="1"/>
  <c r="I354"/>
  <c r="L354" s="1"/>
  <c r="I353"/>
  <c r="L353" s="1"/>
  <c r="I352"/>
  <c r="L352" s="1"/>
  <c r="I351"/>
  <c r="L351" s="1"/>
  <c r="I350"/>
  <c r="L350" s="1"/>
  <c r="I349"/>
  <c r="L349" s="1"/>
  <c r="I348"/>
  <c r="L348" s="1"/>
  <c r="I347"/>
  <c r="L347" s="1"/>
  <c r="I346"/>
  <c r="L346" s="1"/>
  <c r="I345"/>
  <c r="L345" s="1"/>
  <c r="I344"/>
  <c r="L344" s="1"/>
  <c r="I343"/>
  <c r="L343" s="1"/>
  <c r="I342"/>
  <c r="L342" s="1"/>
  <c r="I341"/>
  <c r="L341" s="1"/>
  <c r="I340"/>
  <c r="L340" s="1"/>
  <c r="I339"/>
  <c r="L339" s="1"/>
  <c r="I338"/>
  <c r="L338" s="1"/>
  <c r="I337"/>
  <c r="L337" s="1"/>
  <c r="I336"/>
  <c r="L336" s="1"/>
  <c r="I335"/>
  <c r="L335" s="1"/>
  <c r="I334"/>
  <c r="L334" s="1"/>
  <c r="I333"/>
  <c r="L333" s="1"/>
  <c r="I332"/>
  <c r="L332" s="1"/>
  <c r="I331"/>
  <c r="L331" s="1"/>
  <c r="I330"/>
  <c r="L330" s="1"/>
  <c r="I329"/>
  <c r="L329" s="1"/>
  <c r="I328"/>
  <c r="L328" s="1"/>
  <c r="I327"/>
  <c r="L327" s="1"/>
  <c r="I326"/>
  <c r="L326" s="1"/>
  <c r="I325"/>
  <c r="L325" s="1"/>
  <c r="I324"/>
  <c r="L324" s="1"/>
  <c r="I323"/>
  <c r="L323" s="1"/>
  <c r="I322"/>
  <c r="L322" s="1"/>
  <c r="I321"/>
  <c r="L321" s="1"/>
  <c r="I320"/>
  <c r="L320" s="1"/>
  <c r="I319"/>
  <c r="L319" s="1"/>
  <c r="I318"/>
  <c r="L318" s="1"/>
  <c r="I317"/>
  <c r="L317" s="1"/>
  <c r="I316"/>
  <c r="L316" s="1"/>
  <c r="I315"/>
  <c r="L315" s="1"/>
  <c r="I314"/>
  <c r="L314" s="1"/>
  <c r="I313"/>
  <c r="L313" s="1"/>
  <c r="I312"/>
  <c r="L312" s="1"/>
  <c r="I311"/>
  <c r="I310"/>
  <c r="L310" s="1"/>
  <c r="I309"/>
  <c r="L309" s="1"/>
  <c r="I308"/>
  <c r="L308" s="1"/>
  <c r="I307"/>
  <c r="L307" s="1"/>
  <c r="I306"/>
  <c r="L306" s="1"/>
  <c r="I305"/>
  <c r="L305" s="1"/>
  <c r="I304"/>
  <c r="L304" s="1"/>
  <c r="I303"/>
  <c r="L303" s="1"/>
  <c r="I302"/>
  <c r="L302" s="1"/>
  <c r="I301"/>
  <c r="L301" s="1"/>
  <c r="I300"/>
  <c r="L300" s="1"/>
  <c r="I299"/>
  <c r="L299" s="1"/>
  <c r="I298"/>
  <c r="L298" s="1"/>
  <c r="I297"/>
  <c r="L297" s="1"/>
  <c r="I296"/>
  <c r="L296" s="1"/>
  <c r="I295"/>
  <c r="L295" s="1"/>
  <c r="I294"/>
  <c r="L294" s="1"/>
  <c r="I293"/>
  <c r="L293" s="1"/>
  <c r="I292"/>
  <c r="L292" s="1"/>
  <c r="I291"/>
  <c r="L291" s="1"/>
  <c r="I290"/>
  <c r="L290" s="1"/>
  <c r="I289"/>
  <c r="L289" s="1"/>
  <c r="I288"/>
  <c r="L288" s="1"/>
  <c r="I287"/>
  <c r="L287" s="1"/>
  <c r="I286"/>
  <c r="I285"/>
  <c r="L285" s="1"/>
  <c r="I284"/>
  <c r="L284" s="1"/>
  <c r="I283"/>
  <c r="L283" s="1"/>
  <c r="I282"/>
  <c r="L282" s="1"/>
  <c r="I281"/>
  <c r="L281" s="1"/>
  <c r="I280"/>
  <c r="L280" s="1"/>
  <c r="I279"/>
  <c r="L279" s="1"/>
  <c r="I278"/>
  <c r="L278" s="1"/>
  <c r="I277"/>
  <c r="L277" s="1"/>
  <c r="I276"/>
  <c r="L276" s="1"/>
  <c r="I275"/>
  <c r="L275" s="1"/>
  <c r="I274"/>
  <c r="L274" s="1"/>
  <c r="I273"/>
  <c r="L273" s="1"/>
  <c r="I272"/>
  <c r="L272" s="1"/>
  <c r="I271"/>
  <c r="L271" s="1"/>
  <c r="I270"/>
  <c r="L270" s="1"/>
  <c r="I269"/>
  <c r="L269" s="1"/>
  <c r="I268"/>
  <c r="L268" s="1"/>
  <c r="I267"/>
  <c r="L267" s="1"/>
  <c r="I266"/>
  <c r="L266" s="1"/>
  <c r="I265"/>
  <c r="I264"/>
  <c r="L264" s="1"/>
  <c r="I263"/>
  <c r="L263" s="1"/>
  <c r="I262"/>
  <c r="L262" s="1"/>
  <c r="I261"/>
  <c r="L261" s="1"/>
  <c r="I260"/>
  <c r="L260" s="1"/>
  <c r="I259"/>
  <c r="L259" s="1"/>
  <c r="I258"/>
  <c r="L258" s="1"/>
  <c r="I257"/>
  <c r="L257" s="1"/>
  <c r="I256"/>
  <c r="L256" s="1"/>
  <c r="I255"/>
  <c r="L255" s="1"/>
  <c r="I254"/>
  <c r="L254" s="1"/>
  <c r="I253"/>
  <c r="L253" s="1"/>
  <c r="I252"/>
  <c r="L252" s="1"/>
  <c r="I251"/>
  <c r="L251" s="1"/>
  <c r="I250"/>
  <c r="L250" s="1"/>
  <c r="I249"/>
  <c r="L249" s="1"/>
  <c r="I248"/>
  <c r="L248" s="1"/>
  <c r="I247"/>
  <c r="I246"/>
  <c r="L246" s="1"/>
  <c r="I245"/>
  <c r="L245" s="1"/>
  <c r="I244"/>
  <c r="L244" s="1"/>
  <c r="I243"/>
  <c r="L243" s="1"/>
  <c r="I242"/>
  <c r="L242" s="1"/>
  <c r="I241"/>
  <c r="L241" s="1"/>
  <c r="I240"/>
  <c r="L240" s="1"/>
  <c r="I239"/>
  <c r="L239" s="1"/>
  <c r="I238"/>
  <c r="L238" s="1"/>
  <c r="I237"/>
  <c r="L237" s="1"/>
  <c r="I236"/>
  <c r="L236" s="1"/>
  <c r="I235"/>
  <c r="L235" s="1"/>
  <c r="I234"/>
  <c r="L234" s="1"/>
  <c r="I233"/>
  <c r="L233" s="1"/>
  <c r="I232"/>
  <c r="L232" s="1"/>
  <c r="I231"/>
  <c r="L231" s="1"/>
  <c r="I230"/>
  <c r="L230" s="1"/>
  <c r="I229"/>
  <c r="L229" s="1"/>
  <c r="I228"/>
  <c r="L228" s="1"/>
  <c r="I227"/>
  <c r="L227" s="1"/>
  <c r="I226"/>
  <c r="L226" s="1"/>
  <c r="I225"/>
  <c r="L225" s="1"/>
  <c r="I224"/>
  <c r="L224" s="1"/>
  <c r="I223"/>
  <c r="L223" s="1"/>
  <c r="I222"/>
  <c r="L222" s="1"/>
  <c r="I221"/>
  <c r="L221" s="1"/>
  <c r="I220"/>
  <c r="L220" s="1"/>
  <c r="I219"/>
  <c r="L219" s="1"/>
  <c r="I218"/>
  <c r="L218" s="1"/>
  <c r="I217"/>
  <c r="L217" s="1"/>
  <c r="I216"/>
  <c r="L216" s="1"/>
  <c r="I215"/>
  <c r="L215" s="1"/>
  <c r="I214"/>
  <c r="L214" s="1"/>
  <c r="I213"/>
  <c r="L213" s="1"/>
  <c r="I212"/>
  <c r="L212" s="1"/>
  <c r="I211"/>
  <c r="L211" s="1"/>
  <c r="I210"/>
  <c r="L210" s="1"/>
  <c r="I209"/>
  <c r="L209" s="1"/>
  <c r="I208"/>
  <c r="L208" s="1"/>
  <c r="I207"/>
  <c r="L207" s="1"/>
  <c r="I206"/>
  <c r="L206" s="1"/>
  <c r="I205"/>
  <c r="L205" s="1"/>
  <c r="I204"/>
  <c r="L204" s="1"/>
  <c r="I203"/>
  <c r="L203" s="1"/>
  <c r="I202"/>
  <c r="L202" s="1"/>
  <c r="I201"/>
  <c r="L201" s="1"/>
  <c r="I200"/>
  <c r="L200" s="1"/>
  <c r="I199"/>
  <c r="L199" s="1"/>
  <c r="I198"/>
  <c r="L198" s="1"/>
  <c r="I197"/>
  <c r="L197" s="1"/>
  <c r="I196"/>
  <c r="L196" s="1"/>
  <c r="I195"/>
  <c r="L195" s="1"/>
  <c r="I194"/>
  <c r="L194" s="1"/>
  <c r="I193"/>
  <c r="L193" s="1"/>
  <c r="I192"/>
  <c r="L192" s="1"/>
  <c r="I191"/>
  <c r="L191" s="1"/>
  <c r="I190"/>
  <c r="L190" s="1"/>
  <c r="I189"/>
  <c r="L189" s="1"/>
  <c r="I188"/>
  <c r="L188" s="1"/>
  <c r="I187"/>
  <c r="L187" s="1"/>
  <c r="I186"/>
  <c r="L186" s="1"/>
  <c r="I185"/>
  <c r="L185" s="1"/>
  <c r="I184"/>
  <c r="L184" s="1"/>
  <c r="I183"/>
  <c r="L183" s="1"/>
  <c r="I182"/>
  <c r="L182" s="1"/>
  <c r="I181"/>
  <c r="L181" s="1"/>
  <c r="I180"/>
  <c r="L180" s="1"/>
  <c r="I179"/>
  <c r="L179" s="1"/>
  <c r="I178"/>
  <c r="L178" s="1"/>
  <c r="I177"/>
  <c r="L177" s="1"/>
  <c r="I176"/>
  <c r="L176" s="1"/>
  <c r="I175"/>
  <c r="L175" s="1"/>
  <c r="I174"/>
  <c r="L174" s="1"/>
  <c r="I173"/>
  <c r="L173" s="1"/>
  <c r="I171"/>
  <c r="L171" s="1"/>
  <c r="I170"/>
  <c r="L170" s="1"/>
  <c r="I169"/>
  <c r="L169" s="1"/>
  <c r="I167"/>
  <c r="L167" s="1"/>
  <c r="I166"/>
  <c r="L166" s="1"/>
  <c r="I165"/>
  <c r="L165" s="1"/>
  <c r="I164"/>
  <c r="L164" s="1"/>
  <c r="I163"/>
  <c r="L163" s="1"/>
  <c r="I162"/>
  <c r="L162" s="1"/>
  <c r="I161"/>
  <c r="L161" s="1"/>
  <c r="I160"/>
  <c r="L160" s="1"/>
  <c r="I159"/>
  <c r="L159" s="1"/>
  <c r="I158"/>
  <c r="L158" s="1"/>
  <c r="I157"/>
  <c r="L157" s="1"/>
  <c r="I156"/>
  <c r="L156" s="1"/>
  <c r="I155"/>
  <c r="L155" s="1"/>
  <c r="I154"/>
  <c r="L154" s="1"/>
  <c r="I153"/>
  <c r="L153" s="1"/>
  <c r="I152"/>
  <c r="L152" s="1"/>
  <c r="I151"/>
  <c r="L151" s="1"/>
  <c r="I150"/>
  <c r="L150" s="1"/>
  <c r="I149"/>
  <c r="L149" s="1"/>
  <c r="I148"/>
  <c r="L148" s="1"/>
  <c r="I147"/>
  <c r="L147" s="1"/>
  <c r="I146"/>
  <c r="L146" s="1"/>
  <c r="I145"/>
  <c r="L145" s="1"/>
  <c r="I144"/>
  <c r="L144" s="1"/>
  <c r="I143"/>
  <c r="L143" s="1"/>
  <c r="I142"/>
  <c r="L142" s="1"/>
  <c r="I141"/>
  <c r="L141" s="1"/>
  <c r="I140"/>
  <c r="L140" s="1"/>
  <c r="I139"/>
  <c r="L139" s="1"/>
  <c r="I138"/>
  <c r="L138" s="1"/>
  <c r="I137"/>
  <c r="L137" s="1"/>
  <c r="I136"/>
  <c r="L136" s="1"/>
  <c r="I135"/>
  <c r="L135" s="1"/>
  <c r="I134"/>
  <c r="I133"/>
  <c r="L133" s="1"/>
  <c r="I132"/>
  <c r="L132" s="1"/>
  <c r="I131"/>
  <c r="L131" s="1"/>
  <c r="I130"/>
  <c r="L130" s="1"/>
  <c r="I129"/>
  <c r="L129" s="1"/>
  <c r="I128"/>
  <c r="L128" s="1"/>
  <c r="I127"/>
  <c r="L127" s="1"/>
  <c r="I126"/>
  <c r="L126" s="1"/>
  <c r="I125"/>
  <c r="L125" s="1"/>
  <c r="I124"/>
  <c r="L124" s="1"/>
  <c r="I123"/>
  <c r="L123" s="1"/>
  <c r="I122"/>
  <c r="L122" s="1"/>
  <c r="I121"/>
  <c r="L121" s="1"/>
  <c r="I120"/>
  <c r="L120" s="1"/>
  <c r="I119"/>
  <c r="L119" s="1"/>
  <c r="I118"/>
  <c r="L118" s="1"/>
  <c r="I117"/>
  <c r="L117" s="1"/>
  <c r="I116"/>
  <c r="L116" s="1"/>
  <c r="I115"/>
  <c r="L115" s="1"/>
  <c r="I114"/>
  <c r="I113"/>
  <c r="L113" s="1"/>
  <c r="I112"/>
  <c r="L112" s="1"/>
  <c r="I111"/>
  <c r="L111" s="1"/>
  <c r="I110"/>
  <c r="L110" s="1"/>
  <c r="I109"/>
  <c r="L109" s="1"/>
  <c r="I108"/>
  <c r="L108" s="1"/>
  <c r="I107"/>
  <c r="L107" s="1"/>
  <c r="I106"/>
  <c r="L106" s="1"/>
  <c r="I105"/>
  <c r="L105" s="1"/>
  <c r="I104"/>
  <c r="L104" s="1"/>
  <c r="I103"/>
  <c r="L103" s="1"/>
  <c r="I102"/>
  <c r="L102" s="1"/>
  <c r="I101"/>
  <c r="L101" s="1"/>
  <c r="I100"/>
  <c r="L100" s="1"/>
  <c r="I99"/>
  <c r="L99" s="1"/>
  <c r="I98"/>
  <c r="L98" s="1"/>
  <c r="I97"/>
  <c r="L97" s="1"/>
  <c r="I96"/>
  <c r="L96" s="1"/>
  <c r="I95"/>
  <c r="L95" s="1"/>
  <c r="I92"/>
  <c r="L92" s="1"/>
  <c r="I91"/>
  <c r="L91" s="1"/>
  <c r="I90"/>
  <c r="L90" s="1"/>
  <c r="I89"/>
  <c r="L89" s="1"/>
  <c r="I88"/>
  <c r="L88" s="1"/>
  <c r="I87"/>
  <c r="L87" s="1"/>
  <c r="I86"/>
  <c r="L86" s="1"/>
  <c r="I85"/>
  <c r="L85" s="1"/>
  <c r="I84"/>
  <c r="L84" s="1"/>
  <c r="I83"/>
  <c r="L83" s="1"/>
  <c r="I82"/>
  <c r="L82" s="1"/>
  <c r="I81"/>
  <c r="L81" s="1"/>
  <c r="I80"/>
  <c r="L80" s="1"/>
  <c r="I79"/>
  <c r="L79" s="1"/>
  <c r="I78"/>
  <c r="L78" s="1"/>
  <c r="I77"/>
  <c r="L77" s="1"/>
  <c r="I76"/>
  <c r="L76" s="1"/>
  <c r="I75"/>
  <c r="L75" s="1"/>
  <c r="I74"/>
  <c r="L74" s="1"/>
  <c r="I73"/>
  <c r="L73" s="1"/>
  <c r="I72"/>
  <c r="L72" s="1"/>
  <c r="I71"/>
  <c r="L71" s="1"/>
  <c r="I70"/>
  <c r="L70" s="1"/>
  <c r="I69"/>
  <c r="L69" s="1"/>
  <c r="I68"/>
  <c r="L68" s="1"/>
  <c r="I67"/>
  <c r="L67" s="1"/>
  <c r="I66"/>
  <c r="L66" s="1"/>
  <c r="I65"/>
  <c r="L65" s="1"/>
  <c r="I64"/>
  <c r="L64" s="1"/>
  <c r="I63"/>
  <c r="L63" s="1"/>
  <c r="I62"/>
  <c r="L62" s="1"/>
  <c r="I61"/>
  <c r="L61" s="1"/>
  <c r="I60"/>
  <c r="L60" s="1"/>
  <c r="I59"/>
  <c r="L59" s="1"/>
  <c r="I58"/>
  <c r="L58" s="1"/>
  <c r="I57"/>
  <c r="L57" s="1"/>
  <c r="I56"/>
  <c r="L56" s="1"/>
  <c r="I55"/>
  <c r="L55" s="1"/>
  <c r="I53"/>
  <c r="L53" s="1"/>
  <c r="I52"/>
  <c r="L52" s="1"/>
  <c r="I51"/>
  <c r="L51" s="1"/>
  <c r="I50"/>
  <c r="L50" s="1"/>
  <c r="I49"/>
  <c r="L49" s="1"/>
  <c r="I48"/>
  <c r="L48" s="1"/>
  <c r="I47"/>
  <c r="L47" s="1"/>
  <c r="I46"/>
  <c r="L46" s="1"/>
  <c r="I45"/>
  <c r="L45" s="1"/>
  <c r="I44"/>
  <c r="L44" s="1"/>
  <c r="I43"/>
  <c r="L43" s="1"/>
  <c r="I42"/>
  <c r="L42" s="1"/>
  <c r="I41"/>
  <c r="L41" s="1"/>
  <c r="I40"/>
  <c r="L40" s="1"/>
  <c r="L39" l="1"/>
  <c r="L414"/>
  <c r="L563"/>
  <c r="L513"/>
  <c r="L591"/>
  <c r="H4"/>
  <c r="I34"/>
  <c r="I5"/>
  <c r="I39"/>
  <c r="G4"/>
  <c r="F4"/>
  <c r="I4" l="1"/>
  <c r="K4" i="12" l="1"/>
  <c r="J4"/>
  <c r="I4"/>
  <c r="H4"/>
  <c r="G4"/>
  <c r="F4"/>
  <c r="C4" s="1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H56" i="9" l="1"/>
  <c r="H54"/>
  <c r="H52"/>
  <c r="H50"/>
  <c r="H43"/>
  <c r="H41"/>
  <c r="H38"/>
  <c r="H35"/>
  <c r="H33"/>
  <c r="H31"/>
  <c r="H29"/>
  <c r="H25"/>
  <c r="H20"/>
  <c r="H18"/>
  <c r="H16"/>
  <c r="H13"/>
  <c r="H10"/>
  <c r="H8"/>
  <c r="H5"/>
  <c r="H4" l="1"/>
  <c r="X6" i="8" l="1"/>
  <c r="W6"/>
  <c r="V6"/>
  <c r="U6"/>
  <c r="T6"/>
  <c r="S6"/>
  <c r="R6"/>
  <c r="E6" s="1"/>
  <c r="Q6"/>
  <c r="P6"/>
  <c r="O6"/>
  <c r="N6"/>
  <c r="M6"/>
  <c r="L6"/>
  <c r="K6"/>
  <c r="J6"/>
  <c r="I6"/>
  <c r="H6"/>
  <c r="G6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D6" l="1"/>
  <c r="C6"/>
  <c r="L394" i="2"/>
  <c r="L379"/>
  <c r="L311"/>
  <c r="L286"/>
  <c r="L265"/>
  <c r="L247"/>
  <c r="L134"/>
  <c r="L114"/>
  <c r="L54"/>
  <c r="I7" l="1"/>
  <c r="L7" s="1"/>
  <c r="I8"/>
  <c r="L8" s="1"/>
  <c r="I9"/>
  <c r="L9" s="1"/>
  <c r="I10"/>
  <c r="L10" s="1"/>
  <c r="I11"/>
  <c r="L11" s="1"/>
  <c r="I12"/>
  <c r="L12" s="1"/>
  <c r="I13"/>
  <c r="L13" s="1"/>
  <c r="I14"/>
  <c r="L14" s="1"/>
  <c r="I15"/>
  <c r="L15" s="1"/>
  <c r="I16"/>
  <c r="L16" s="1"/>
  <c r="I17"/>
  <c r="L17" s="1"/>
  <c r="I18"/>
  <c r="L18" s="1"/>
  <c r="I19"/>
  <c r="L19" s="1"/>
  <c r="I24"/>
  <c r="L24" s="1"/>
  <c r="I25"/>
  <c r="L25" s="1"/>
  <c r="I26"/>
  <c r="L26" s="1"/>
  <c r="I28"/>
  <c r="L28" s="1"/>
  <c r="I29"/>
  <c r="L29" s="1"/>
  <c r="I30"/>
  <c r="L30" s="1"/>
  <c r="I31"/>
  <c r="L31" s="1"/>
  <c r="I32"/>
  <c r="L32" s="1"/>
  <c r="I33"/>
  <c r="L33" s="1"/>
  <c r="I35"/>
  <c r="L35" s="1"/>
  <c r="I36"/>
  <c r="L36" s="1"/>
  <c r="I37"/>
  <c r="L37" s="1"/>
  <c r="I38"/>
  <c r="L38" s="1"/>
  <c r="I6"/>
  <c r="L6" s="1"/>
  <c r="H51" i="1"/>
  <c r="H55"/>
  <c r="H49"/>
  <c r="L34" i="2" l="1"/>
  <c r="L5"/>
  <c r="H42" i="1"/>
  <c r="H40"/>
  <c r="L4" i="2" l="1"/>
  <c r="N4" s="1"/>
  <c r="H37" i="1"/>
  <c r="H34"/>
  <c r="H31" l="1"/>
  <c r="H28"/>
  <c r="H24"/>
  <c r="H22"/>
  <c r="H13"/>
  <c r="H10"/>
  <c r="H7"/>
  <c r="H5"/>
  <c r="H4" l="1"/>
  <c r="A6"/>
</calcChain>
</file>

<file path=xl/sharedStrings.xml><?xml version="1.0" encoding="utf-8"?>
<sst xmlns="http://schemas.openxmlformats.org/spreadsheetml/2006/main" count="4632" uniqueCount="1308">
  <si>
    <t>Наименование необходимых материалов, частей оборудования</t>
  </si>
  <si>
    <t>Марка</t>
  </si>
  <si>
    <t>Подлежащие ремонту оборудование</t>
  </si>
  <si>
    <t>Перечень работ текущего ремонта</t>
  </si>
  <si>
    <t>Кол-во</t>
  </si>
  <si>
    <t>ВКС</t>
  </si>
  <si>
    <t>шт</t>
  </si>
  <si>
    <t xml:space="preserve">Адрес объекта </t>
  </si>
  <si>
    <t>Сети водоснабжения</t>
  </si>
  <si>
    <t>ВНС</t>
  </si>
  <si>
    <t>04.05.2020-31.09.2020</t>
  </si>
  <si>
    <t>Адрес</t>
  </si>
  <si>
    <t>Объект</t>
  </si>
  <si>
    <t>№ 
п/п</t>
  </si>
  <si>
    <t>Округ</t>
  </si>
  <si>
    <t>Всего объектов</t>
  </si>
  <si>
    <t>Водозаборы</t>
  </si>
  <si>
    <t>КНС</t>
  </si>
  <si>
    <t xml:space="preserve">Очистные сооружения </t>
  </si>
  <si>
    <t>Сети водоотведения</t>
  </si>
  <si>
    <t>Объекты водоподготовки</t>
  </si>
  <si>
    <t>Арт. скв</t>
  </si>
  <si>
    <t>Поверхностные</t>
  </si>
  <si>
    <t>1.1</t>
  </si>
  <si>
    <t>1.2</t>
  </si>
  <si>
    <t>1.3</t>
  </si>
  <si>
    <t>1.4</t>
  </si>
  <si>
    <t>1.5</t>
  </si>
  <si>
    <t>Котельные</t>
  </si>
  <si>
    <t>ЦТП</t>
  </si>
  <si>
    <t>Сети теплоснабжения</t>
  </si>
  <si>
    <t>Итого</t>
  </si>
  <si>
    <t>п.м.</t>
  </si>
  <si>
    <t>Всего по плану</t>
  </si>
  <si>
    <t>Участков сетей</t>
  </si>
  <si>
    <t>Итого затраты на ремонт собственными силами за филиал ФГБУ «ЦЖКУ» Минобороны России по ЦВО</t>
  </si>
  <si>
    <t>Итого затраты на ремонт собственными силами ЖКС № 1 (г. Самара)</t>
  </si>
  <si>
    <t>ЗРА, Насосное оборудование, Внутренний трубопровод, Металлоконструкции, Эл. оборудование</t>
  </si>
  <si>
    <t>Итого затраты на ремонт собственными силами ЖКС № 2 (г. Пенза)</t>
  </si>
  <si>
    <t>Станция обезжелезивания воды № 55</t>
  </si>
  <si>
    <t>СВ</t>
  </si>
  <si>
    <t>Насосное оборудование</t>
  </si>
  <si>
    <t>Оборудование, Внутренний трубопровод</t>
  </si>
  <si>
    <t>Итого затраты на ремонт собственными силами ЖКС № 3 (с. Тоцкое Второе)</t>
  </si>
  <si>
    <t>Оренбургская область, Тоцкий район, с. Тоцкое-2</t>
  </si>
  <si>
    <t>Комплекс очистных сооружений № 2076</t>
  </si>
  <si>
    <t>Канализационно-насосная станция № 311</t>
  </si>
  <si>
    <t>Насосное оборудование, Контактные резервуары, ЗРА, Канализационные люки</t>
  </si>
  <si>
    <t>Водонасосная станция № 2030</t>
  </si>
  <si>
    <t>Канализационно-насосная станция № 9</t>
  </si>
  <si>
    <t>Насосное оборудование, Бактерицидные установки, Станция управления</t>
  </si>
  <si>
    <t>Итого затраты на ремонт собственными силами ЖКС № 4 (г. Новосибирск)</t>
  </si>
  <si>
    <t>Новосибирская обл., с. Плотниково, в/г № 135 , в/ч 29286</t>
  </si>
  <si>
    <t xml:space="preserve">Новосибирская обл., г. Новосибирск, д.п. Мочище, в/г № 84, в/ч 95513 </t>
  </si>
  <si>
    <t xml:space="preserve">Самарская обл., Безенчукский р-н., Чапаевск-11,  в/г № 1  </t>
  </si>
  <si>
    <t>Пензенская обл., Пензенский р-н, ст. Леонидовка, в/г № 18, в/ч 02030 (297 ЗРБр)</t>
  </si>
  <si>
    <t>Артезианская скважина № 214</t>
  </si>
  <si>
    <t>Спускники, Манометры</t>
  </si>
  <si>
    <t>Здание, Насосное оборудование, ЗРА, Колодцы</t>
  </si>
  <si>
    <t>Водонасосная станция I-го подъема № 215</t>
  </si>
  <si>
    <t>Водонасосная станция II-го подъема № 54</t>
  </si>
  <si>
    <t>Насосное оборудование, ЗРА</t>
  </si>
  <si>
    <t>Канализационно-насосная станция № 149</t>
  </si>
  <si>
    <t>Новосибирская обл, р.п. Коченево, в/г № 13</t>
  </si>
  <si>
    <t>Кровля, Здание, Резервуар-накопитель, ограждение территории, ЗРА, Металлоконструкции, Внутрнние трубопроводы, Насосное оборудование, Вентиляция</t>
  </si>
  <si>
    <t>Новосибирская обл., г. Обь, в/г № 11</t>
  </si>
  <si>
    <t>Водонасосная станция № б/н</t>
  </si>
  <si>
    <t>Оборудование</t>
  </si>
  <si>
    <t>Новосибирская обл., с. Ярково, в/г № 109</t>
  </si>
  <si>
    <t>Водонасосная станция № 232</t>
  </si>
  <si>
    <t>Насосное оборудование, Внутренние трубопроводы</t>
  </si>
  <si>
    <t>Водонасосная станция № 180</t>
  </si>
  <si>
    <t>Здание, Оборудование, Трубопровод</t>
  </si>
  <si>
    <t>Водонасосная станция № 75</t>
  </si>
  <si>
    <t>Здание, ЗРА, Насосное оборудование</t>
  </si>
  <si>
    <t>Итого затраты на ремонт собственными силами ЖКС № 5 (г. Юрга)</t>
  </si>
  <si>
    <t>Кемеровская обл., г. Юрга, в/г № 7, Юргинский гарнизон, в/ч 21005</t>
  </si>
  <si>
    <t>Канализационно-насосная станция № 200</t>
  </si>
  <si>
    <t>Участок сети, 
Колодцы на сетях канализации, Насосное оборудование</t>
  </si>
  <si>
    <t>Итого затраты на ремонт собственными силами ЖКС № 8 (г. Екатеринбург)</t>
  </si>
  <si>
    <t>Свердловская обл., Камышловский р-н, п/о Порошино, в/г № 2, в/ч 31612</t>
  </si>
  <si>
    <t>Водонасосная станция «Северная» № 2/17</t>
  </si>
  <si>
    <t>Фундамент, Кровля, Стены, Электропроводка</t>
  </si>
  <si>
    <t>Технологическое оборудование, Фундамент, Кровля, Полы, Перекрытия, Стены, Проемы дверные, Электропроводка, ЗРА</t>
  </si>
  <si>
    <t>Свердловская обл., Камышловского р-н, п/о Порошино, в/г № 8, в/ч 31612</t>
  </si>
  <si>
    <t>г. Каменск-Уральский, в/г № 1</t>
  </si>
  <si>
    <t>Артезианская скважина № 16</t>
  </si>
  <si>
    <t>Здание, Колодцы, Электропроводка</t>
  </si>
  <si>
    <t>Итого затраты на ремонт собственными силами ЖКС № 9 (г. Челябинск)</t>
  </si>
  <si>
    <t>Курганская обл., п. Плановый, в/г № 1</t>
  </si>
  <si>
    <t>Здание, Прилегающая территория, Ограждение, Насосное оборудование, ЗРА</t>
  </si>
  <si>
    <t>Водонасосная станция № 141/12</t>
  </si>
  <si>
    <t>г. Челябинск, п. Шагол, в/г № 11, Филиал «ВУНЦ ВВС ВВА»</t>
  </si>
  <si>
    <t>Канализационно-насосная станция «Центральная» № 8\48</t>
  </si>
  <si>
    <t>Канализационно-насосная станция № 279</t>
  </si>
  <si>
    <t>Насосное оборудование, Сети водоснабжения</t>
  </si>
  <si>
    <t>Итого затраты на ремонт собственными силами ЖКС № 10 (г. Чебаркуль)</t>
  </si>
  <si>
    <t>Челябинская обл., г.Чебаркуль, в/г № 1</t>
  </si>
  <si>
    <t>Канализационно-насосная станция № 284</t>
  </si>
  <si>
    <t>Насосное оборудование, КИПиА, Кровля мягкая, Вентиляция</t>
  </si>
  <si>
    <t>Водонасосная станция № 423</t>
  </si>
  <si>
    <t>Итого затраты на ремонт собственными силами ЖКС № 11 (г. Тюмень)</t>
  </si>
  <si>
    <t>Тюменская обл., п. Озеро Андреевское, в/г № 31, БОУП ТВВИКУ</t>
  </si>
  <si>
    <t>Водонасосная станция № 506</t>
  </si>
  <si>
    <t>Здание, Насосное оборудование, Внутренние трубопроводы, Резервуар-накопитель, Эл. кабель</t>
  </si>
  <si>
    <t>Артезианская скважина № б/н  (резервная скважина)</t>
  </si>
  <si>
    <t>Насосное оборудование, Эл. проводка</t>
  </si>
  <si>
    <t>Итого затраты на ремонт собственными силами ЖКС № 12 (г. Саратов)</t>
  </si>
  <si>
    <t>Саратовская обл., п. Соколовый, в/г № 31</t>
  </si>
  <si>
    <t>Артезианская скважина № 8</t>
  </si>
  <si>
    <t>Павильон для скважины, Эл. оборудование, Насосное оборудование</t>
  </si>
  <si>
    <t>Водонасосная станция № 2/455</t>
  </si>
  <si>
    <t>Саратовская обл., г. Вольск-18, ул. Краснознаменная, в/г № 2</t>
  </si>
  <si>
    <t>РХБЗ</t>
  </si>
  <si>
    <t>Здание, Насосное оборудование, Колодцы, ЗРА, Эл. проводка</t>
  </si>
  <si>
    <t>Итого затраты на ремонт собственными силами ЖКС № 13 (г. Ульяновск)</t>
  </si>
  <si>
    <t>Ульяновская обл., Базарносызганский р-н, п. Базарный Сызган-1, в/г № 1,  в/ч 58661-51 арсенал (комплексного хранения ракет, боеприпасов и взрывчатых материалов)</t>
  </si>
  <si>
    <t xml:space="preserve"> Артезианские скважины №№ 3, 4</t>
  </si>
  <si>
    <t>Здание, Наружный трубопровод, Эл. оборудование, КИПиА</t>
  </si>
  <si>
    <t>Итого затраты на ремонт собственными силами ЖКС № 14 (г. Казань)</t>
  </si>
  <si>
    <t xml:space="preserve">РМЭ, Медведевский р-н, п. Сурок, в/г № 17 </t>
  </si>
  <si>
    <t>Канализационно-насосные станции №№ 136, 161</t>
  </si>
  <si>
    <t>Итого затраты на ремонт собственными силами ЖКС № 16 (г. Оренбург)</t>
  </si>
  <si>
    <t>Оренбургская обл., Сакмарский р-н, п. Жилгородок, в/г № 5, в/ч 86789-2</t>
  </si>
  <si>
    <t>Канализационно-насосная станция № 94</t>
  </si>
  <si>
    <t>Замена ЗРА, Ремонт мягкой кровли, Восстановление полов и покраска стен, Ремонт внутренних трубопроводов, Ремонт оборудования</t>
  </si>
  <si>
    <t>Здание, Инженерные системы, ЗРА, Насосное оборудование</t>
  </si>
  <si>
    <t>Оренбургская обл., с. Сакмара, в/г № 253, в/ч 54782</t>
  </si>
  <si>
    <t>Скважины водозаборные №№ 32, 33, 34</t>
  </si>
  <si>
    <t>Насосное оборудование, Эл.оборудование</t>
  </si>
  <si>
    <t>Замена автоматических выключателей, пускателей, ящиков, Замена насосов</t>
  </si>
  <si>
    <t>Оренбургская обл., Сакмарский р-н, п. Дмитриевка, в/г № 6, в/ч 86789-2</t>
  </si>
  <si>
    <t>Канализационно-насосная станция № 56</t>
  </si>
  <si>
    <t>Здание, Насосное оборудование</t>
  </si>
  <si>
    <t>Замена глубинных насосов, Ремонт кровли, Восстановление полов и покраска стен</t>
  </si>
  <si>
    <t>Итого затраты на ремонт собственными силами ЖКС № 18 (г. Красноярск)</t>
  </si>
  <si>
    <t>Насосное оборудование, Эл. оборудование, ЗРА</t>
  </si>
  <si>
    <t>Замена, ремонт, регулировка ЗРА. Замена насосного оборудования , Ремонт эл. оборудования</t>
  </si>
  <si>
    <t>Итого затраты на ремонт собственными силами ЖКС № 19 (г. Абакан)</t>
  </si>
  <si>
    <t>Красноярский край, 
п. Ермаковское, в/г № 47, в/ч 58133-17</t>
  </si>
  <si>
    <t>ПВО</t>
  </si>
  <si>
    <t>Водонасосная станция № 14</t>
  </si>
  <si>
    <t>Ограждение ЗСО, 
Здание, Эл. оборудование</t>
  </si>
  <si>
    <t>Республика Хакасия, г. Абакан, ул., Аскизская, 240, в/г № 1, в/ч 63490</t>
  </si>
  <si>
    <t>Канализационно-насосная станция № 1</t>
  </si>
  <si>
    <t>Канализационно-насосная станция № 2</t>
  </si>
  <si>
    <t>Замена насоса фекального - 1 шт</t>
  </si>
  <si>
    <t>Итого затраты на ремонт собственными силами ЖКС № 20 (г. Иркутск)</t>
  </si>
  <si>
    <t xml:space="preserve">Иркутская обл., г. Братск, в/г № 24 </t>
  </si>
  <si>
    <t>Насосное оборудование, Кровля, Отмостка, Внутренний трубопровод</t>
  </si>
  <si>
    <t>Замена компрессоров - 2 шт, Монтаж двускатной металлической кровли - 1458 м2, Ремонт отмостки - 6 м3, Замена внутреннего трубопровода - 160 м</t>
  </si>
  <si>
    <t>Задвижка чугунная 30ч6бр Ду150  Ру10</t>
  </si>
  <si>
    <t xml:space="preserve">Задвижка чугунная 30ч6бр Ду250  Ру10 </t>
  </si>
  <si>
    <t xml:space="preserve">Задвижка чугунная 30ч6бр Ду300  Ру10 </t>
  </si>
  <si>
    <t>Фланец стальной плоский Ду 100 PN 10</t>
  </si>
  <si>
    <t>Фланец стальной плоский Ду 150 PN 10</t>
  </si>
  <si>
    <t>Насос СМ 100-65-200-2 агрегат на раме, с двигателем 37 кВт</t>
  </si>
  <si>
    <t>Клапан обратный, чугунный, шаровый, фланцевый, Дендор 012F</t>
  </si>
  <si>
    <t>Отвод 90° 159х5 ст.20 ГОСТ 17375-200</t>
  </si>
  <si>
    <t>Отвод 90° 108х5 ст.20 ГОСТ 17375-200</t>
  </si>
  <si>
    <t>Отвод 90° 325х8 ст.20 ГОСТ 17375-200</t>
  </si>
  <si>
    <t>Лист ГК 4х1500х6000, ГОСТ 19903-74</t>
  </si>
  <si>
    <t>Лист ГК 6х1500х6000, ГОСТ 19903-74</t>
  </si>
  <si>
    <t>Ступень из прессованного настила 700х270 мм, ячейка 33х33 мм, несущая полоса 30х2 мм</t>
  </si>
  <si>
    <t>шт.</t>
  </si>
  <si>
    <t>лист</t>
  </si>
  <si>
    <t>т.</t>
  </si>
  <si>
    <t>м</t>
  </si>
  <si>
    <t>Siemens Sirius 3RW40-26</t>
  </si>
  <si>
    <t>блок оконный 1750×1380</t>
  </si>
  <si>
    <t>блок дверной 2200×1200</t>
  </si>
  <si>
    <t>Болт М20х110мм ГОСТ 7798-70</t>
  </si>
  <si>
    <t>Гайки шестигранные  М14 ГОСТ 5915-70</t>
  </si>
  <si>
    <t>Шайба плоская Д=14 ГОСТ 11371-70</t>
  </si>
  <si>
    <t>Клапан обратный чугун 19ч21бр Ду 80 Ру16 межфл поворотный горизонтальный</t>
  </si>
  <si>
    <t>Песок строительный</t>
  </si>
  <si>
    <t>Стекло жидкое</t>
  </si>
  <si>
    <t>кг</t>
  </si>
  <si>
    <t>Люк полимерный ППО тип ЛО Размеры: 620/750/600/25
Ø крышки 620 мм</t>
  </si>
  <si>
    <t>Кислород технический (газ)</t>
  </si>
  <si>
    <t>м3</t>
  </si>
  <si>
    <t>Пропан (газ)</t>
  </si>
  <si>
    <t>Ацетелен (газ)</t>
  </si>
  <si>
    <t>Манометры МТП 160 (10  кгс/см² Диаметр корпуса. 160 мм. Класс точности. 1,5. Рабочая температура окружающей среды. -50...+60 °С. Штуцер. радиальный; резьба М20х1,5.)</t>
  </si>
  <si>
    <t>система плавного пуска-Siemens Sirius 3RW40-26</t>
  </si>
  <si>
    <t>Итого затраты на ремонт собственными силами ЖКС № 1 (г.Самара)</t>
  </si>
  <si>
    <t>насосный агрегат-СМ 150-125-315-А4</t>
  </si>
  <si>
    <t>насос-СМ 100-65-250-4</t>
  </si>
  <si>
    <t>насос-ВКС-20</t>
  </si>
  <si>
    <t>насос-ЭЦВ 8-25-100</t>
  </si>
  <si>
    <t>провод погружно-ВПП 10</t>
  </si>
  <si>
    <t>электронасос-ЭЦВ 6-10-110</t>
  </si>
  <si>
    <t>провод погружной-ВПП 6</t>
  </si>
  <si>
    <t>лампа бактерицидная-ДРТБ-2000</t>
  </si>
  <si>
    <t>пускорегулирующий аппарат-1И200ДРИ81Н-002УХЛ 380В 9,2А</t>
  </si>
  <si>
    <t>радиометр-Аргус-06</t>
  </si>
  <si>
    <t>станция управления и защиты-Лоцман+ 40</t>
  </si>
  <si>
    <t>насос 100-65-200 с эл. двигателем 30 кВт, 3000 об/мин.</t>
  </si>
  <si>
    <t>тн</t>
  </si>
  <si>
    <t>Cгон стальной Д=20мм L= 150 мм.</t>
  </si>
  <si>
    <t>Насос ЭЦВ 6-10-110</t>
  </si>
  <si>
    <t>задвижка 30ч 6бр Ду=100мм, Ру=10</t>
  </si>
  <si>
    <t>Сетка Вр3 15х15х3 мм ГОСТ 23279-85</t>
  </si>
  <si>
    <t>Праймер битумный ПБ ГОСТ  30693-2000</t>
  </si>
  <si>
    <t xml:space="preserve">Унифлекс ХПП (нижний слой) ТУ 5774-001-17925162-99 с изменениями №№ 1,2,3,4,5,6 </t>
  </si>
  <si>
    <t xml:space="preserve">Унифлекс ХКП (верхний слой) ТУ 5774-001-17925162-99 с изменениями №№ 1,2,3,4,5,6 </t>
  </si>
  <si>
    <t>Пропан углеводородный сжиженный ГОСТ 20448-90</t>
  </si>
  <si>
    <t>Сортамент листа ст3 сп3мм размер 1250*2500
Группа прочности ОК360В
Временное сопротивление Н/мм2 - 360-530
Ст3сп5 - св ГОСТ14637-89
ГОСТ 19903-2015</t>
  </si>
  <si>
    <t>Органо-силикатная компазиция  ОС12-03</t>
  </si>
  <si>
    <t>эл.кабель СИП-4х16</t>
  </si>
  <si>
    <t>Труба профильная Размер сечения:  100х100х5;   ГОСТ 30245-03; Марка стали:  Ст10</t>
  </si>
  <si>
    <t>Труба профильная 20х40х2 мм. ГОСТ:  ГОСТ 30245-03; Марка стали:  Ст10;</t>
  </si>
  <si>
    <t>сетка рабица 15х15х1,4</t>
  </si>
  <si>
    <t>Отвод ст.20 крутоизогнутые стальные бесшовные с углом поворота в  90 °,  изгиб типа 3Д с R=(1,5 ДN)  ДN 219  ГОСТ 17375-2001</t>
  </si>
  <si>
    <t>Насосный агрегат-СД 160/10 15 кВт/960 об</t>
  </si>
  <si>
    <t>вентилятор осевой промышленный потолочный ВС 10-400</t>
  </si>
  <si>
    <t>м2</t>
  </si>
  <si>
    <t>м.п.</t>
  </si>
  <si>
    <t>Насосная станция Werk XKJ-1101 IA5</t>
  </si>
  <si>
    <t>Реле YAODA SK-9 (250В)</t>
  </si>
  <si>
    <t>Насос  погружной  ЭЦВ 6-10-140</t>
  </si>
  <si>
    <t>Труба НКТ-По ГОСТ 633-80 Трубы НКТ наружным диаметром ᴓ 73 мм, толщина стенки 7 мм.</t>
  </si>
  <si>
    <t xml:space="preserve">шт               </t>
  </si>
  <si>
    <t>стекло 4мм</t>
  </si>
  <si>
    <t>Унифлекс ХПП (нижний слой) ТУ 5774-001-17925162-99 с изменениями №№ 1,2,3,4,5,6 -</t>
  </si>
  <si>
    <t>Унифлекс ХКП (верхний слой) ТУ 5774-001-17925162-99 с изменениями №№ 1,2,3,4,5,6</t>
  </si>
  <si>
    <t>смесь ПГС</t>
  </si>
  <si>
    <t>ЭмальПФ-115</t>
  </si>
  <si>
    <t>Унифлекс ХПП (нижний слой) ТУ 5774-001-17925162-99 с изменениями №№ 1,2,3,4,5,6</t>
  </si>
  <si>
    <t>Задвижка чугунная Ду300 30ч6б РУ10</t>
  </si>
  <si>
    <t>Насос К 160-30 с эл.дв. 30 квт 1500 об/мин</t>
  </si>
  <si>
    <t>Люк колодезный чугун тип Т(С250)</t>
  </si>
  <si>
    <t>Плита колодезная 1ПП15 ГОСТ 8020-90</t>
  </si>
  <si>
    <t>Техпластина ТМКЩ МБС - 4 мм</t>
  </si>
  <si>
    <t>Арматура рефленная Ø16 мм сталь ГОСТ 5781-82</t>
  </si>
  <si>
    <t>Арматура Ø10 мм ГОСТ 5781-82</t>
  </si>
  <si>
    <t>Сухая цементно - клеевая смесь Гидроизоляционная ГОСТ Р56703-2015</t>
  </si>
  <si>
    <t>Лист сталь ГК 3х1250х2500</t>
  </si>
  <si>
    <t xml:space="preserve">Задвижка Ду 50 </t>
  </si>
  <si>
    <t>Задвижка Ду 100</t>
  </si>
  <si>
    <t>Задвижка Ду 150</t>
  </si>
  <si>
    <t>Задвижка Ду 200</t>
  </si>
  <si>
    <t>Насосное оборудование-СМ 200-150-500/4</t>
  </si>
  <si>
    <t>Колесо рабочее СМ 200-150-500/4</t>
  </si>
  <si>
    <t>Муфта сальниковая СМ 200-150-500/4</t>
  </si>
  <si>
    <t>Подшипник 7813К</t>
  </si>
  <si>
    <t>Вал СМ 200-150-500/4</t>
  </si>
  <si>
    <t>Щебень-5-20 мм</t>
  </si>
  <si>
    <t>Доска 40 мм -40 мм</t>
  </si>
  <si>
    <t>Армосетка-100х100</t>
  </si>
  <si>
    <t>Инструмент штукатура-маляра-</t>
  </si>
  <si>
    <t>ВДС для наружных работ-</t>
  </si>
  <si>
    <t>ВДС для внутренних работ-</t>
  </si>
  <si>
    <t>Колер-</t>
  </si>
  <si>
    <t>Эмаль -ПФ-115</t>
  </si>
  <si>
    <t>Инструмент плотника-столяра-</t>
  </si>
  <si>
    <t>Брус -150х150</t>
  </si>
  <si>
    <t>Доска -50х150</t>
  </si>
  <si>
    <t>доска -25х150</t>
  </si>
  <si>
    <t>Профилированные оцинкованные листы-</t>
  </si>
  <si>
    <t>ендова-</t>
  </si>
  <si>
    <t>Коньковые элементы-</t>
  </si>
  <si>
    <t>Торцевые элементы-</t>
  </si>
  <si>
    <t>Саморезы кровельные -120мм</t>
  </si>
  <si>
    <t>Гвозди строительные -120мм</t>
  </si>
  <si>
    <t>Водосточные желоба-</t>
  </si>
  <si>
    <t>Водосточные трубы-</t>
  </si>
  <si>
    <t>Кабель- ВВГ 3х1,5</t>
  </si>
  <si>
    <t>Кабель- ВВГ 3х2,5</t>
  </si>
  <si>
    <t>Кабель -ПВ- 3  4х6</t>
  </si>
  <si>
    <t>Розетки двойные-</t>
  </si>
  <si>
    <t>Выключатели-</t>
  </si>
  <si>
    <t>Светильники-</t>
  </si>
  <si>
    <t>ВРУ-</t>
  </si>
  <si>
    <t>Профиль- стальной 40х40</t>
  </si>
  <si>
    <t>Лист- оцинкованный</t>
  </si>
  <si>
    <t>Саморезы по металлу-</t>
  </si>
  <si>
    <t>к-та</t>
  </si>
  <si>
    <t xml:space="preserve"> м2</t>
  </si>
  <si>
    <t>Доска -40 мм</t>
  </si>
  <si>
    <t>Доска -25х150</t>
  </si>
  <si>
    <t>Профилированные оцинкованные листы</t>
  </si>
  <si>
    <t>Ендова</t>
  </si>
  <si>
    <t>двери- стальные</t>
  </si>
  <si>
    <t>Иструмент стояра-плотника-</t>
  </si>
  <si>
    <t>Доска -25-150</t>
  </si>
  <si>
    <t>Фанера -влагостойкая 9мм</t>
  </si>
  <si>
    <t>Саморезы- 3,2х51</t>
  </si>
  <si>
    <t>лампа -500Вт</t>
  </si>
  <si>
    <t>Лампы -ДРЛ МL250W 225-235V</t>
  </si>
  <si>
    <t>Система автоматического управления работой насосов.-</t>
  </si>
  <si>
    <t>Обратный клапан-Ду=100мм</t>
  </si>
  <si>
    <t>Обратный клапан-Ду=150мм</t>
  </si>
  <si>
    <t>Задвижка -d 150 мм Ру16</t>
  </si>
  <si>
    <t>Вентиль шаровый-d 20мм</t>
  </si>
  <si>
    <t>Вентиль шаровый-Ду=25мм</t>
  </si>
  <si>
    <t>сальниковая набивка-АП-31 8х8 мм</t>
  </si>
  <si>
    <t>паронит-</t>
  </si>
  <si>
    <t>солидол-</t>
  </si>
  <si>
    <t>насос фекальный в сборе-СМ 150-125-315-4 с электродвигателем</t>
  </si>
  <si>
    <t>Пускатель-ПМ-12-160 200УХЛ4В (катушка включения 200W) - САУ М6 (Сигнализатор уровня жидкости 3хканальный)</t>
  </si>
  <si>
    <t>к-т</t>
  </si>
  <si>
    <t>Профнастил-С20</t>
  </si>
  <si>
    <t>Саморез кровельный -5х35</t>
  </si>
  <si>
    <t>Саморез по дереву -3,5х50</t>
  </si>
  <si>
    <t>Саморез по дереву -3,5х100</t>
  </si>
  <si>
    <t>Доска -25х100</t>
  </si>
  <si>
    <t>Отсев-фр0-5</t>
  </si>
  <si>
    <t>Щебень -фр.10-20</t>
  </si>
  <si>
    <t>дверь стальная, -</t>
  </si>
  <si>
    <t>пена монтажная-Титан</t>
  </si>
  <si>
    <t>грунтовка-Церезит</t>
  </si>
  <si>
    <t>краска фасадная-</t>
  </si>
  <si>
    <t>кабель -ВВГ нг-3х4</t>
  </si>
  <si>
    <t>кабель- ВВГ нг-3х2,5</t>
  </si>
  <si>
    <t>отсев-фр.0-5</t>
  </si>
  <si>
    <t>люк с крышкой-Пoлимерпесч.</t>
  </si>
  <si>
    <t>подлючная плита-ЖБИ</t>
  </si>
  <si>
    <t>краска голубая-ПФ-115</t>
  </si>
  <si>
    <t>краска черная-ПЦ400</t>
  </si>
  <si>
    <t>колючая проволока-  СББ 450-40-3</t>
  </si>
  <si>
    <t>краска масляная -ПФ-014</t>
  </si>
  <si>
    <t>бикрост-бикрост ХПП 1*15</t>
  </si>
  <si>
    <t>мастика- битумный праймер</t>
  </si>
  <si>
    <t>блок оконных-ПХВ 1500*700</t>
  </si>
  <si>
    <t>блок дверной металлический-1500*2200</t>
  </si>
  <si>
    <t>насос -насос</t>
  </si>
  <si>
    <t>трансформатор-трансформатор тока Т-0,66</t>
  </si>
  <si>
    <t>кабель-Кабель двух-четырех жильный до 16 мм2</t>
  </si>
  <si>
    <t>задвижка Ду100-30ч6бр Ду100мм Ру10</t>
  </si>
  <si>
    <t>рулон</t>
  </si>
  <si>
    <t>л</t>
  </si>
  <si>
    <t>насос-СД 260-22,5 в сборе с элктродвигателем</t>
  </si>
  <si>
    <t>газоанализатор-ОКА-92МТ О2-СН4-Н2S-NН3-NО2-СО2 (з) (И21)-/54 Д2Т1Ц2</t>
  </si>
  <si>
    <t>пожарный гидрант высотой 1750 мм.</t>
  </si>
  <si>
    <t>насос с эл.двигателем-СД160/45</t>
  </si>
  <si>
    <t>обратный клапан (чугун)-обратный клапан (чугун) Ду 150мм</t>
  </si>
  <si>
    <t>КТИ-КТИ 5150</t>
  </si>
  <si>
    <t>КТИ-КТИ 5185</t>
  </si>
  <si>
    <t>КТИ-КТИ 5265</t>
  </si>
  <si>
    <t>устройство контроля уровня -САУ-М6</t>
  </si>
  <si>
    <t>бикрост с посыпкой -ХКПП *10</t>
  </si>
  <si>
    <t>бикрост-ОПП*10</t>
  </si>
  <si>
    <t>лист ст.ОЦ-1250х2500.6-0,5</t>
  </si>
  <si>
    <t>праймер-праймер</t>
  </si>
  <si>
    <t>мастика-битумная</t>
  </si>
  <si>
    <t>пропан-пропан</t>
  </si>
  <si>
    <t xml:space="preserve">воздухавод прямоугольный оцинкованный   - ВПО 200*200L1000                                           </t>
  </si>
  <si>
    <t xml:space="preserve">-ВПО 200*200L500     </t>
  </si>
  <si>
    <t>прямоугольный  отвод из оцинкованной стали-отвод Ду 90 200*200</t>
  </si>
  <si>
    <t xml:space="preserve">пристенный зонт  -ЗВОП 700*1200*400h </t>
  </si>
  <si>
    <t>переход из оценкованной стали-переход 200*200Ду200мм</t>
  </si>
  <si>
    <t xml:space="preserve">решетка к воздуховоду -решетка 200*200   </t>
  </si>
  <si>
    <t>хомут для крепления зонта  -хомут(кругый) из оцинкован.стали 200*200</t>
  </si>
  <si>
    <t>насос с эл.двигателем-1К100-65-250</t>
  </si>
  <si>
    <t>металлические направляющие</t>
  </si>
  <si>
    <t>дюпель гвоздь 8*70</t>
  </si>
  <si>
    <t>кровельный шестегранный саморез 4,5*71</t>
  </si>
  <si>
    <t>профлист</t>
  </si>
  <si>
    <t>водоэмульсионный состав (белый)</t>
  </si>
  <si>
    <t xml:space="preserve">оконный блок 1,5х2                 </t>
  </si>
  <si>
    <t>дверной блок 2,2х2,9</t>
  </si>
  <si>
    <t>доска обрезная 30*150*6000</t>
  </si>
  <si>
    <t>брус 100*50*6000</t>
  </si>
  <si>
    <t>насос К 65-50-160 с электродвигателем АИР 100L2 Ж
5,5кВт 3000 об/мин</t>
  </si>
  <si>
    <t>запорная арматура Ду100мм Ру10 стальная</t>
  </si>
  <si>
    <t>запорная арматура Ду150мм Ру10 стальная</t>
  </si>
  <si>
    <t>кабель ВВГнг 4х25</t>
  </si>
  <si>
    <t xml:space="preserve">кг </t>
  </si>
  <si>
    <t xml:space="preserve">шт                              </t>
  </si>
  <si>
    <t>насос ЭВЦ 6-10-80</t>
  </si>
  <si>
    <t>кабель для водопогружных электродвигателей H07RN8-F 3x2,5 мм2</t>
  </si>
  <si>
    <t>насос-ЭЦВ 5-4-125</t>
  </si>
  <si>
    <t>бесперебойный стабилизатор напряжения -380 Вт</t>
  </si>
  <si>
    <t>станция управления скважиной -380 Вт</t>
  </si>
  <si>
    <t>манометр-0-10 кг/см2</t>
  </si>
  <si>
    <t>обогреватель-бытовой</t>
  </si>
  <si>
    <t>кабель-ВПП-6</t>
  </si>
  <si>
    <t>сетка рабица-размер ячейки 55*55</t>
  </si>
  <si>
    <t>щебень-известняк</t>
  </si>
  <si>
    <t>колючая проволока-ГОСТ 9850-72</t>
  </si>
  <si>
    <t>брус-50х150х6000</t>
  </si>
  <si>
    <t>брус-100х100х6000</t>
  </si>
  <si>
    <t>доска обрезная-20х150</t>
  </si>
  <si>
    <t>профлист-МП-20</t>
  </si>
  <si>
    <t>круг отрезной по металлу-180 мм</t>
  </si>
  <si>
    <t>саморез по дереву-100 мм</t>
  </si>
  <si>
    <t>саморез  с шестигранной головкой и прессшайбой-4,8х51</t>
  </si>
  <si>
    <t>олифа-натуральная</t>
  </si>
  <si>
    <t>пена монтажная-макрофлекс</t>
  </si>
  <si>
    <t>выключатель наружный-одноклавишный</t>
  </si>
  <si>
    <t>кабель силовой-ВВГ 3х2,5</t>
  </si>
  <si>
    <t>розетка наружная-одинарная</t>
  </si>
  <si>
    <t>светильник-НПП-60</t>
  </si>
  <si>
    <t>краска белая-ПФ-115</t>
  </si>
  <si>
    <t>м.п</t>
  </si>
  <si>
    <t>кирпич-М25</t>
  </si>
  <si>
    <t>ж/б крышка-Д - 2,5</t>
  </si>
  <si>
    <t xml:space="preserve">ж/б крышка-Д - 1,5 </t>
  </si>
  <si>
    <t>люк с крышкой-полимерный</t>
  </si>
  <si>
    <t>праймер-</t>
  </si>
  <si>
    <t>рубероид-</t>
  </si>
  <si>
    <t>эмаль коричневая-ПФ115</t>
  </si>
  <si>
    <t>эмаль голубая-ПФ115</t>
  </si>
  <si>
    <t>кирпич-красный</t>
  </si>
  <si>
    <t>линолеум-2,7х8,2</t>
  </si>
  <si>
    <t>насос-К80-160-200</t>
  </si>
  <si>
    <t>болт-М16</t>
  </si>
  <si>
    <t>гайка -М16</t>
  </si>
  <si>
    <t>шайба-М16</t>
  </si>
  <si>
    <t>болт-М18</t>
  </si>
  <si>
    <t>гайка -М18</t>
  </si>
  <si>
    <t>шайба-М18</t>
  </si>
  <si>
    <t>болт-М20</t>
  </si>
  <si>
    <t>гайка -М20</t>
  </si>
  <si>
    <t>шайба-М20</t>
  </si>
  <si>
    <t>шпилька 1м-М18</t>
  </si>
  <si>
    <t>шпилька 1м-М20</t>
  </si>
  <si>
    <t>паронит-ПОН-Б6мм</t>
  </si>
  <si>
    <t>паронит-ПОН-Б8мм</t>
  </si>
  <si>
    <t>литол 24-24</t>
  </si>
  <si>
    <t>солидол-солидол</t>
  </si>
  <si>
    <t>Силовой кабель -14-ти жильный</t>
  </si>
  <si>
    <t>задвижка-Ду-100</t>
  </si>
  <si>
    <t>задвижка-Ду-150</t>
  </si>
  <si>
    <t>задвижка-Ду-200</t>
  </si>
  <si>
    <t>обратный клапан-Ду-80</t>
  </si>
  <si>
    <t>электротен-ПЭТ 14</t>
  </si>
  <si>
    <t>краска зеленая-ПФ115</t>
  </si>
  <si>
    <t>станция управления скважиной -380 ВТ</t>
  </si>
  <si>
    <t>крышка для колодца ВО-ПВХ</t>
  </si>
  <si>
    <t>Оконный блок-ПВХ 1000*1400</t>
  </si>
  <si>
    <t>Дверной блок-металлический 2100*900 (серый)</t>
  </si>
  <si>
    <t>Бикрост-ТКП</t>
  </si>
  <si>
    <t>Бикрост-ТПП</t>
  </si>
  <si>
    <t>Пропан-бутан-смесь техническая</t>
  </si>
  <si>
    <t>труба-ПЭ ПНД d 110 мм</t>
  </si>
  <si>
    <t>Задвижка чугунная фланцевая-d 50 мм, 30ч6бр, Ру 10</t>
  </si>
  <si>
    <t>Кабель-ВВГ 2*2,5</t>
  </si>
  <si>
    <t>Труба-ПВХ гофрированная с протяжкой d20мм</t>
  </si>
  <si>
    <t>Распредилительная коробка-наружная</t>
  </si>
  <si>
    <t>Электроприбор отопления-Дугна 1</t>
  </si>
  <si>
    <t>Манометр-МП-10 0-16кг/см2</t>
  </si>
  <si>
    <t>Насос -СМ 100-65-250</t>
  </si>
  <si>
    <t>Кабель -ВВГ 4х16</t>
  </si>
  <si>
    <t xml:space="preserve">Пускатель -электромагнитный ПМ12-100200 УХЛ4 380В 1002 (ПМ12-100200) </t>
  </si>
  <si>
    <t>Вентиль латунный Ду-15-15б3р</t>
  </si>
  <si>
    <t>Задвижка чугунная -31ч6Бр Ду-150</t>
  </si>
  <si>
    <t>обратный клапан Ду-150 мм-DN150 PN16</t>
  </si>
  <si>
    <t>Насос 2 шт-СМ 100-65-200</t>
  </si>
  <si>
    <t>Задвижка чугунная -31ч6Бр Ду-80</t>
  </si>
  <si>
    <t xml:space="preserve">Кран-водоразборные латунные ф15мм </t>
  </si>
  <si>
    <t>обратный клапан вертикальный-Ду-100 мм</t>
  </si>
  <si>
    <t>ЖКС 1 (г. Самара)</t>
  </si>
  <si>
    <t>ЖКС 2 (г. Пенза)</t>
  </si>
  <si>
    <t>ЖКС 3 (г. Тоцкое Второе)</t>
  </si>
  <si>
    <t>ЖКС 4 (г. Новосибирск)</t>
  </si>
  <si>
    <t>ЖКС 5 (г. Юрга)</t>
  </si>
  <si>
    <t>1.6</t>
  </si>
  <si>
    <t>1.7</t>
  </si>
  <si>
    <t>1.8</t>
  </si>
  <si>
    <t>ЖКС 8 (г. Екатеринбург)</t>
  </si>
  <si>
    <t>1.9</t>
  </si>
  <si>
    <t>ЖКС 9 (г. Челябинск)</t>
  </si>
  <si>
    <t>1.10</t>
  </si>
  <si>
    <t>ЖКС 10 (г. Чебаркуль)</t>
  </si>
  <si>
    <t>1.11</t>
  </si>
  <si>
    <t>ЖКС 11 (г. Тюмень)</t>
  </si>
  <si>
    <t>1.12</t>
  </si>
  <si>
    <t>ЖКС 12 (г. Саратов)</t>
  </si>
  <si>
    <t>1.13</t>
  </si>
  <si>
    <t>ЖКС 13 (г. Ульяновск)</t>
  </si>
  <si>
    <t>1.14</t>
  </si>
  <si>
    <t>ЖКС 14 (г. Казань)</t>
  </si>
  <si>
    <t>1.15</t>
  </si>
  <si>
    <t>1.16</t>
  </si>
  <si>
    <t>ЖКС 16 (г. Оренбург)</t>
  </si>
  <si>
    <t>ЖКС 18 (г. Красноярск)</t>
  </si>
  <si>
    <t>ЖКС 19 (г. Абакан)</t>
  </si>
  <si>
    <t>ЖКС 20 (г. Иркутск)</t>
  </si>
  <si>
    <t xml:space="preserve"> Самарская обл., Волжский р-н., п. Рощинский,  в/г № 110</t>
  </si>
  <si>
    <t>Котельная № 176</t>
  </si>
  <si>
    <t>Самарская обл., г. Сызрань, ул. Толстого, в/г № 5, в/ч 58661-7</t>
  </si>
  <si>
    <t>Котельная № 18</t>
  </si>
  <si>
    <t>Котловое оборудование, Фильтры, Насосное оборудование, ЗРА, Подогреватель мазута</t>
  </si>
  <si>
    <t>Пензенская обл., Сердобский р-н, пос. Сазанье, ул. Мира, в/г № 2, в/ч 58661-90</t>
  </si>
  <si>
    <t>Котельная № 196</t>
  </si>
  <si>
    <t>Котловое оборудование, Эл. оборудование</t>
  </si>
  <si>
    <t>Котельная № 2095/2251</t>
  </si>
  <si>
    <t>Теплообменное оборудование</t>
  </si>
  <si>
    <t>ЦТП № 893</t>
  </si>
  <si>
    <t>ЗРА, Автоматика, Оборудование ЦТП</t>
  </si>
  <si>
    <t>Новосибирская обл., п.Барлак, в/г № 159, в/ч 57849</t>
  </si>
  <si>
    <t>КП Армии</t>
  </si>
  <si>
    <t>Котельная № 7</t>
  </si>
  <si>
    <t>Котловое оборудование, Внутренние трубопроводы, Насосное оборудование, ЗРА</t>
  </si>
  <si>
    <t xml:space="preserve"> Новосибирская обл., р.п Коченёво, в/г № 13, в/ч 57849</t>
  </si>
  <si>
    <t>Котельная № 179</t>
  </si>
  <si>
    <t>Внутренние трубопроводы, Котловое оборудование, Тягодутьевое оборудование</t>
  </si>
  <si>
    <t xml:space="preserve">Кемеровская обл., г. Юрга, в/г № 7, в/ч 21005 </t>
  </si>
  <si>
    <t>Котельная № 3</t>
  </si>
  <si>
    <t>Котловое оборудование, Насосное оборудование</t>
  </si>
  <si>
    <t>Котловое оборудование, Насосное оборудование, Бак-аккумулятор, Тягодутьевое оборудование</t>
  </si>
  <si>
    <t>Итого затраты на ремонт собственными силами ЖКС № 6 (г. Барнаул)</t>
  </si>
  <si>
    <t>Алтайский край, с. Топчиха, в/г № 1, в/ч 55121</t>
  </si>
  <si>
    <t>Котельная № 192</t>
  </si>
  <si>
    <t>Котловое оборудование, ЗРА</t>
  </si>
  <si>
    <t>Замена задней и боковой стенки обмуровки котла - 80,2 м2, Замена ЗРА - 11 шт, Замена колосниковых решеток - 10 шт, Замена экранных труб - 5 шт, Замена секций водоподогревателя - 4 шт</t>
  </si>
  <si>
    <t>Котловое оборудование, Внутренние трубопроводы, Теплообменное оборудование</t>
  </si>
  <si>
    <t>Итого затраты на ремонт собственными силами ЖКС № 7 (г. Кызыл)</t>
  </si>
  <si>
    <t>РТ, г. Кызыл, ул. Калинина, 135, вг № 1, в/ч 58133-15</t>
  </si>
  <si>
    <t>Котельная № 17</t>
  </si>
  <si>
    <t>Замена насоса, дымососа ДН 3,5</t>
  </si>
  <si>
    <t>Тягодутьевое оборудование, Насосное оборудование</t>
  </si>
  <si>
    <t>Республика Тыва, в 9 км от с. Эрзин, в/г № 2</t>
  </si>
  <si>
    <t>Котельная № 4</t>
  </si>
  <si>
    <t>Замена насоса</t>
  </si>
  <si>
    <t>Республика Тыва, с. Самагалтай, ул. Ланзыы, 24, в/г № 8</t>
  </si>
  <si>
    <t>Замена насоса. Ремонт расширительного бака</t>
  </si>
  <si>
    <t>Насосное оборудование, Расширительный бак</t>
  </si>
  <si>
    <t>Республика Тыва, г. Чадан, ул. Ленина, 21, в/г № 11</t>
  </si>
  <si>
    <t>Свердловская обл., г. Богданович, в/г № 1, в/ч 58661-21</t>
  </si>
  <si>
    <t>Котельная № 8</t>
  </si>
  <si>
    <t>Замена котла - 1 шт, Замена ЗРА - 6 шт</t>
  </si>
  <si>
    <t>Насосное оборудование, Внутренние трубопроводы, ЗРА, Здание</t>
  </si>
  <si>
    <t>Свердловская обл., Камышловский р-н, п.о.Порошино, в/г № 1, в/ч 31612</t>
  </si>
  <si>
    <t>ЦТП № 25</t>
  </si>
  <si>
    <t>Ремонт кровли - 295 м2, Замена сетевого насоса - 2 шт., Замена ЗРА - 2 шт., Замена внутреннего трубопровода - 430 м</t>
  </si>
  <si>
    <t>Здание, Насосное оборудование, Внутренние трубопроводы, ЗРА</t>
  </si>
  <si>
    <t xml:space="preserve">Свердловская обл., г. Екатеринбург, Сибирский тракт 9 км, в/г № 90                         </t>
  </si>
  <si>
    <t>Котельная № 90</t>
  </si>
  <si>
    <t>г. Челябинск п .Шагол, в/г № 11</t>
  </si>
  <si>
    <t>Котельная № 230</t>
  </si>
  <si>
    <t>Котловое оборудование, Насосное оборудование, Теплообменное оборудование, ЗРА</t>
  </si>
  <si>
    <t>Челябинская обл., г.Карабаш, в/г № 1</t>
  </si>
  <si>
    <t>ТП № 174</t>
  </si>
  <si>
    <t>Замена подогревателя пароводяного - 1 шт</t>
  </si>
  <si>
    <t>Котельная № 600</t>
  </si>
  <si>
    <t>Саратовская обл., г.Вольск-18, ул. Краснознамённая, в/г № 2</t>
  </si>
  <si>
    <t xml:space="preserve">Котельная № 586 </t>
  </si>
  <si>
    <t>Насосное оборудование, ЗРА, Внутренние трубопроводы, КИПиА</t>
  </si>
  <si>
    <t>ЦТП № 609</t>
  </si>
  <si>
    <t>Насосное оборудование, Теплообменное оборудование, ЗРА</t>
  </si>
  <si>
    <t>Ульяновская обл., Теренгульский р-н, п. Мочилки, в/г № 1</t>
  </si>
  <si>
    <t>1062 ЦМТО</t>
  </si>
  <si>
    <t>Котельная № 111</t>
  </si>
  <si>
    <t>Дымоход, Насосное оборудование, ЗРА, Эл. оборудование, Паропровод</t>
  </si>
  <si>
    <t>Ульяновская обл., Инзенский р-н, р. п. Глотовка, в/г № 1</t>
  </si>
  <si>
    <t>Котельная № 294</t>
  </si>
  <si>
    <t>Насосное оборудование, Тягодутьевое оборудование</t>
  </si>
  <si>
    <t>Республика Татарстан, г. Казань, ул. Гвардейская, д. 53, в/г № 30</t>
  </si>
  <si>
    <t>Котельная № 55</t>
  </si>
  <si>
    <t>Котловое оборудование</t>
  </si>
  <si>
    <t>Итого затраты на ремонт собственными силами ЖКС № 15 (г. Сарапул)</t>
  </si>
  <si>
    <t>Кировская обл., Оричевский р-н, пгт. Мирный, в/г № 33/1</t>
  </si>
  <si>
    <t xml:space="preserve">Котельная МК ДКМ 14000  </t>
  </si>
  <si>
    <t>Замена котла -1 шт, замена ЗРА - 55 шт</t>
  </si>
  <si>
    <t>Котловое обрудование, ЗРА</t>
  </si>
  <si>
    <t>Оренбургская обл., пос. Нижнесакмарский, в/г № 201, в/ч 33860</t>
  </si>
  <si>
    <t>Котельная № 23</t>
  </si>
  <si>
    <t>Котельная № 50</t>
  </si>
  <si>
    <t>Ремонт насосного оборудования - 1 шт, замена ЗРА - 15 шт, Ремонт трубопроводов - 20 м</t>
  </si>
  <si>
    <t>Насосное оборудование, ЗРА, Внутренние трубопроводы</t>
  </si>
  <si>
    <t>Итого затраты на ремонт собственными силами ЖКС № 17 (г. Омск)</t>
  </si>
  <si>
    <t>Омская обл., р.п. Таврическое, ул. Мирошниченко, 5, в/г № 3(14)</t>
  </si>
  <si>
    <t>Котловое оборудование, Насосное  оборудование, Тягодутьевое оборудование</t>
  </si>
  <si>
    <t>Котельная № 33</t>
  </si>
  <si>
    <t xml:space="preserve"> Красноярский край, Манский р-н, п. Камарчага, в/г № 4</t>
  </si>
  <si>
    <t>Насосное оборудование, Тягодутьевое оборудование, Дымовая труба</t>
  </si>
  <si>
    <t>Котельная № 1</t>
  </si>
  <si>
    <t>ВК</t>
  </si>
  <si>
    <t>Республика Хакасия, Аскизский р-н, с. Аскиз, ул. Суворова, д. 9, в/г № 19</t>
  </si>
  <si>
    <t>Установка вентилятора для котла - 1 шт, Замена насоса циркуляц. - 1 шт, Замена колосников 920х250 - 2 шт</t>
  </si>
  <si>
    <t>Иркутская обл., д. Куда, в/г № 103, в/ч 67978</t>
  </si>
  <si>
    <t>Котельная № 2</t>
  </si>
  <si>
    <t>Дымовая труба, Котловое оборудование, Эл. оборудование</t>
  </si>
  <si>
    <t>№
п/п</t>
  </si>
  <si>
    <t>Наименование
и номер объекта
по ген.плану</t>
  </si>
  <si>
    <t>Стоимость материалов
(тыс. рублей без НДС)</t>
  </si>
  <si>
    <t>Сроки
выполнения
работ</t>
  </si>
  <si>
    <t>Котельная
№ 2095/2251</t>
  </si>
  <si>
    <t>Вид,
род ВС</t>
  </si>
  <si>
    <t>Замена чугунных секций котла Братск-1Г - 60 шт, Замена газовых камер котла Братск-1Г - 2 шт, Замена платы МУЗ14, микросхемы К561ЛА, К561ИЕ8, К561ЛА9 - 10 шт</t>
  </si>
  <si>
    <t>Замена дымовой трубы - 1 шт, Замена кабеля - 100 м, Замена колосников 520*280 - 26 шт</t>
  </si>
  <si>
    <t>Ремонт КИПиА - 8 шт., Восстановление покрывного слоя - 50 м2, Замена латунных трубок теплообменика Л-68-16х1,0-4000мм, Ремонт насосного оборудования, Ремонт запорной арматуры - 33 шт., Ремонт внутренних трубопроводов котельной</t>
  </si>
  <si>
    <t>Ремонт котла - 1 шт, Замена сломанных колпачков ВТИК. Замена отработаного фильтрующего элемента - 40 шт, Замена ЗРА - 29 шт, Замена неисправного перекачивающего насоса НМШ 5-25-4,0/25 на новый насос НМШ5-25-4,0/25 - 1 шт, Замена неисправного питательного насоса ЦНСГ-13-105 - 1 шт, Замена неисправного подогревателя мазута ПМ 25-6 - 1 шт</t>
  </si>
  <si>
    <t/>
  </si>
  <si>
    <t>Ремонт корпуса резервуаров - 2 шт, Замена ЗРА - 2 шт, Ремонт (замена) КИП и А - 12 шт, Замена подшипников - 22 шт, Замена ЗРА, клапанов - 34 шт, Автоматизация режимов работы ЦТП - 1 шт</t>
  </si>
  <si>
    <t>Замена котла КВр 0,63 - 1 шт, Замена ЗРА - 4 шт, Монтаж предохранительного клапана Д 50мм 1шт. - 1 шт, Монтаж трубопровода - 10 п.м, Замена насоса дозаторного - 1 шт, Замена пускателей на насос/вентилятор - 2 шт</t>
  </si>
  <si>
    <t>Установка предохранительных клапанов на котлах - 5 шт, Монтаж сбросной линии на котлах - 5 шт, Замена муфты на насосе № 5 1К-150-125-315А - 1 шт, Замена насоса № 7 К200-150-315С.УХЛ4 - 1 шт</t>
  </si>
  <si>
    <t>Замена сетевого насоса НКУ 140 - 1 шт, Замена электродвигателя АИР 200L2 - 1 шт, Замена запорной арматуры - 8 шт, замена подогревателя 16ОСТ-34-588-68 - 8 шт, Замена обратных клапанов - 5 шт</t>
  </si>
  <si>
    <t>Ремонт дымоходов - 24 м, Ремонт насосов, вентиляторов, дымососов. Замена подшипников - 7 шт, Замена питательного насоса ЦНСГ 38/176 - 1 шт, Замена ЗРА (внутренние сети) - 46 шт, Замена электооборудования в котельной - 18 шт, Замена паропровода Ф 57мм на РВС - 132 м, Замена мазутного насоса - 1 шт</t>
  </si>
  <si>
    <t>Замена насоса № 4 - 1 шт, Замена электродвигателя к сетевому насосу ЦО № 5 - 1 шт, Замена сетевого насоса ГВС №10 - 1 шт, Замена мазутного насоса от РВС № 2 № 24 - 1 шт, Замена парового насоса № 26 - 1 шт, Замена электродвигателя к вентилятору № 2 - 1 шт, Замена крышных вентиляторов - 3 шт</t>
  </si>
  <si>
    <t>Замена котла Братск 1Г - 2 шт</t>
  </si>
  <si>
    <t>Замена насоса фекального - 1 шт, Замена кабеля ВВГнг - 15 м</t>
  </si>
  <si>
    <t>ЖКС 6 (г. Барнаул)</t>
  </si>
  <si>
    <t>ЖКС 7 (г. Кызыл)</t>
  </si>
  <si>
    <t>ЖКС 15 (г. Сарапул)</t>
  </si>
  <si>
    <t>1.17</t>
  </si>
  <si>
    <t>ЖКС 17 (г. Омск)</t>
  </si>
  <si>
    <t>1.18</t>
  </si>
  <si>
    <t>1.19</t>
  </si>
  <si>
    <t>1.20</t>
  </si>
  <si>
    <t>Филиал ФГБУ «ЦЖКУ» 
Минобороны России по ЦВО</t>
  </si>
  <si>
    <t>Клапан обратный фланцевый подъемный-16ч6п Ду100 Ру16</t>
  </si>
  <si>
    <t>Насос  -СМ 150-125-315 а-4, с эл. двиг. 24 кВт</t>
  </si>
  <si>
    <t>Диск отрезной по металлу  -230х3,0х22 мм (Луга)</t>
  </si>
  <si>
    <t>Диск отрезной по металлу  -180х2,5х22 мм (Луга)</t>
  </si>
  <si>
    <t>Набивка сальниковая -АП-31 (сеч. 8*8 мм)</t>
  </si>
  <si>
    <t>Смазка- Литол-24</t>
  </si>
  <si>
    <t>Задвижка чугунная фланцевая -30ч6бр Ду150 Ру16</t>
  </si>
  <si>
    <t>Болт с гайкой- 16*70</t>
  </si>
  <si>
    <t>Задвижка чугунная фланцевая -Ду100, 30ч6бр, Ру10</t>
  </si>
  <si>
    <t>Кровельный рулонный материал-Бикрост нижний слой ТКП</t>
  </si>
  <si>
    <t>Кровельный рулонный материал-Бикрост верхний слой с крошкой ХПП</t>
  </si>
  <si>
    <t>краска масляная-ПФ</t>
  </si>
  <si>
    <t>краска в/э-в/э</t>
  </si>
  <si>
    <t>окно-1200*1000 двухкамерное</t>
  </si>
  <si>
    <t>дверь-860*2050</t>
  </si>
  <si>
    <t>решетка на окно-1200*1000</t>
  </si>
  <si>
    <t>Отвод стальной крутоизогнутый бесшовный- 90-57х3,5 мм</t>
  </si>
  <si>
    <t>Отвод стальной крутоизогнутый бесшовный -90-89х4,5 мм</t>
  </si>
  <si>
    <t xml:space="preserve">Отвод стальной крутоизогнутый бесшовный -90-15х2,5 </t>
  </si>
  <si>
    <t xml:space="preserve">Отвод стальной крутоизогнутый бесшовный -90-76х3,5 </t>
  </si>
  <si>
    <t xml:space="preserve">Отвод стальной крутоизогнутый бесшовный -90-76х4,5 </t>
  </si>
  <si>
    <t xml:space="preserve">Отвод стальной крутоизогнутый бесшовный -90-219х6 мм </t>
  </si>
  <si>
    <t xml:space="preserve">Отвод стальной крутоизогнутый бесшовный -90-133х4,5 мм </t>
  </si>
  <si>
    <t xml:space="preserve">Отвод стальной крутоизогнутый бесшовный -90-108х4 мм </t>
  </si>
  <si>
    <t xml:space="preserve">Отвод стальной крутоизогнутый бесшовный -90-89х3,5 мм </t>
  </si>
  <si>
    <t>Отвод стальной крутоизогнутый бесшовный- 90-159х4,5 мм</t>
  </si>
  <si>
    <t>Паронит ПОН -толщ. 4 мм</t>
  </si>
  <si>
    <t xml:space="preserve">Картон асбестовый -КАОН-1 - 5´1000´800 мм </t>
  </si>
  <si>
    <t>Набивка сальниковая -ХБП (сеч. 8*8 мм)</t>
  </si>
  <si>
    <t>Набивка сальниковая -АП-31 (сеч. 10*10 мм)</t>
  </si>
  <si>
    <t>Набивка сальниковая -ХБП (сеч. 12*12 мм)</t>
  </si>
  <si>
    <t>Кислород технический -Пропан</t>
  </si>
  <si>
    <t xml:space="preserve">Пропан технический -Кислород </t>
  </si>
  <si>
    <t>Масло индустриальное -И-12А</t>
  </si>
  <si>
    <t>Проволока вязальная -1.2мм AISI 304 (08-12Х18Н10Т)</t>
  </si>
  <si>
    <t>Рулонный стеклопластик- РЛТ-140Л</t>
  </si>
  <si>
    <t xml:space="preserve">Диск отрезной по металлу -230х3,0х22 мм </t>
  </si>
  <si>
    <t>Диск шлифовочный -180 мм</t>
  </si>
  <si>
    <t>Диск шлифовочный -230 мм</t>
  </si>
  <si>
    <t xml:space="preserve">Диск отрезной по металлу -180х2,5х22 мм </t>
  </si>
  <si>
    <t>Подшипник- №6313</t>
  </si>
  <si>
    <t>Подшипник -№6312</t>
  </si>
  <si>
    <t>Подшипник -№6314</t>
  </si>
  <si>
    <t>Подшипник -№6310</t>
  </si>
  <si>
    <t>Подшипник -№6309</t>
  </si>
  <si>
    <t>Подшипник -№307</t>
  </si>
  <si>
    <t>Подшипник -№317</t>
  </si>
  <si>
    <t>Подшипник- №2308-2RS</t>
  </si>
  <si>
    <t>Подшипник -№1608</t>
  </si>
  <si>
    <t>Подшипник -№308</t>
  </si>
  <si>
    <t>Подшипник -№2312</t>
  </si>
  <si>
    <t>Подшипник- №314</t>
  </si>
  <si>
    <t>Подшипник -№309</t>
  </si>
  <si>
    <t>Подшипник- №211</t>
  </si>
  <si>
    <t>Подшипник- №312</t>
  </si>
  <si>
    <t>Подшипник -№316</t>
  </si>
  <si>
    <t>Автоматический выключатель-ВА47-125 3Р 50А 15кА</t>
  </si>
  <si>
    <t>Пускатель магнитный-ПМЛ-3100Б 380В 40А</t>
  </si>
  <si>
    <t>Щит -Мастер 2У</t>
  </si>
  <si>
    <t>Насос- ЭЦВ 6-10-110, с эл. дв. 5,5 кВт</t>
  </si>
  <si>
    <t>насос -ЭЦВ 8-16-130, с эл. дв. 6,3 кВт</t>
  </si>
  <si>
    <t>Насос -СМ 100-65-250а-4, с эл. двиг. 4,4 кВт</t>
  </si>
  <si>
    <t xml:space="preserve">-в/э фасадная </t>
  </si>
  <si>
    <t>насос секционный-ЦНС 180-255 с электродвигателем 200.0/1500 кВт/об/мин, на станине</t>
  </si>
  <si>
    <t>задвижка стальная Ду250-30с64нж Ду250 Ру25</t>
  </si>
  <si>
    <t>задвижка стальная Ду200-30с64нж Ду200 Ру25</t>
  </si>
  <si>
    <t>фланец плоский, стальной, приварной Ду200-ГОСТ 12820-80, PN 6-25 бар</t>
  </si>
  <si>
    <t>фланец плоский, стальной, приварной Ду250-ГОСТ 12820-80, PN 6-25 бар</t>
  </si>
  <si>
    <t>Круги отрезные 230х2,5х22-ГОСТ 21963 - 82</t>
  </si>
  <si>
    <t>болт М18-ГОСТ 7805-70</t>
  </si>
  <si>
    <t>гайка М18-ГОСТ 5915-70</t>
  </si>
  <si>
    <t>болт М20-ГОСТ 7805-70</t>
  </si>
  <si>
    <t>гайка М20-ГОСТ 5915-70</t>
  </si>
  <si>
    <t>насос-К-20/30</t>
  </si>
  <si>
    <t>кран шаровый фланцевый Ду150-LD Ду150</t>
  </si>
  <si>
    <t>кран шаровый фланцевый Ду100-LD Ду100</t>
  </si>
  <si>
    <t>кран шаровый фланцевый Ду80-LD Ду80</t>
  </si>
  <si>
    <t>кран шаровый фланцевый Ду65-LD Ду65</t>
  </si>
  <si>
    <t>кран шаровый фланцевый Ду50-11с67п Ду-50</t>
  </si>
  <si>
    <t>кран шаровый муфтовый Ду32-КШТ Ду32 стальной муфтовый</t>
  </si>
  <si>
    <t>кран шаровый муфтовый Ду20-LD кшцм Ду20 стальной муфтовый </t>
  </si>
  <si>
    <t>фланец плоский, стальной, приварной Ду150 -ГОСТ 12820-80, PN 6-25 бар</t>
  </si>
  <si>
    <t>фланец плоский, стальной, приварной Ду100-ГОСТ 12820-80, PN 6-25 бар</t>
  </si>
  <si>
    <t>фланец плоский, стальной, приварной Ду80-ГОСТ 12820-80, PN 6-25 бар</t>
  </si>
  <si>
    <t>фланец плоский, стальной, приварной Ду50-ГОСТ 12820-80, PN 6-25 бар</t>
  </si>
  <si>
    <t>болт М16-ГОСТ 7805-70</t>
  </si>
  <si>
    <t>гайка М16-ГОСТ 5915-70</t>
  </si>
  <si>
    <t>насос-К 100-65-200 с эл. двигателем</t>
  </si>
  <si>
    <t>задвижка стальная Ду200-30с41нж Ду200 Ру16</t>
  </si>
  <si>
    <t>автоматический выключатель-ВА8832 100А</t>
  </si>
  <si>
    <t>автоматический выключатель-ВА8832 63А</t>
  </si>
  <si>
    <t>сетка рабица-сетка рабица</t>
  </si>
  <si>
    <t>уголок -50*50*5</t>
  </si>
  <si>
    <t>арматура-А-1, 6мм</t>
  </si>
  <si>
    <t>доска 20*150*6000</t>
  </si>
  <si>
    <t>доска 50*150*6000</t>
  </si>
  <si>
    <t>брус 150*150*6000</t>
  </si>
  <si>
    <t>брус -100*150*6000</t>
  </si>
  <si>
    <t>гвозди строит 50мм.</t>
  </si>
  <si>
    <t>гвозди строит 120мм.</t>
  </si>
  <si>
    <t>кабель ВВГ 3*2,5</t>
  </si>
  <si>
    <t>кабель ВВГ 3*1,5</t>
  </si>
  <si>
    <t>Светильник-НПП-100</t>
  </si>
  <si>
    <t>кабель -ВВГ2*2,5</t>
  </si>
  <si>
    <t>кабель-канал 25*25</t>
  </si>
  <si>
    <t>саморезы -6*35</t>
  </si>
  <si>
    <t>светильник нар ДКУ-01-190-50ш</t>
  </si>
  <si>
    <t>насос фекальный-GRUND FOS SEV-
80.80.22.4.50D</t>
  </si>
  <si>
    <t>кабель -ВВГнг 3*1,5</t>
  </si>
  <si>
    <t>насос фекальный-SEG-40.09.2.50 В</t>
  </si>
  <si>
    <t>Компрессор -шестеренчатый 2АФ 1А-32-50-6А 18 квт 1000об/мин</t>
  </si>
  <si>
    <t>СУЗ копрессором</t>
  </si>
  <si>
    <t xml:space="preserve">Частотный преобразователь на  компрессор </t>
  </si>
  <si>
    <t>СУЗ насосами</t>
  </si>
  <si>
    <t>насос АНС-60</t>
  </si>
  <si>
    <t>Частотный преобразователь на  насос</t>
  </si>
  <si>
    <t>Брус-150х100х6000</t>
  </si>
  <si>
    <t>Доска -150х50х6000</t>
  </si>
  <si>
    <t>профлист -С 21</t>
  </si>
  <si>
    <t>саморез-для профлиста</t>
  </si>
  <si>
    <t>Гвозди -120мм</t>
  </si>
  <si>
    <t>Гвозди -100мм</t>
  </si>
  <si>
    <t>Контроллеры котла - UDC 3500</t>
  </si>
  <si>
    <t>ПИД-Регуляторы - SIEMENS SIPART DR-22</t>
  </si>
  <si>
    <t>Армокров - ПХ-2,5 (10м)</t>
  </si>
  <si>
    <t>Труба латунная - Л-68-16х1,0-4000мм</t>
  </si>
  <si>
    <t>Подшипник  - № 207</t>
  </si>
  <si>
    <t>Подшипник  - № 208(закрытый)</t>
  </si>
  <si>
    <t>Подшипник  - № 209(закрытый)</t>
  </si>
  <si>
    <t>Подшипник  - № 304</t>
  </si>
  <si>
    <t>Подшипник  - № 306(закрытый)</t>
  </si>
  <si>
    <t>Подшипник  - № 307</t>
  </si>
  <si>
    <t>Подшипник  - № 309(закрытый)</t>
  </si>
  <si>
    <t>Подшипник  - № 310(закрытый)</t>
  </si>
  <si>
    <t>Подшипник  - № 312</t>
  </si>
  <si>
    <t>Подшипник  - № 313(открытый)</t>
  </si>
  <si>
    <t>Подшипник  - №319 (роликовый открытый)</t>
  </si>
  <si>
    <t>Подшипник  - №319 (шариковый открытый)</t>
  </si>
  <si>
    <t>Подшипник  - №320Е(роликовый открытый)</t>
  </si>
  <si>
    <t>Подшипник  - № 317(открытый)</t>
  </si>
  <si>
    <t>Подшипник  - № 213</t>
  </si>
  <si>
    <t>Подшипник  - № 410</t>
  </si>
  <si>
    <t>Задвижка  - 30ч6бр Ду50 Ру10кг/см2</t>
  </si>
  <si>
    <t>Вентиль (клапан) фланцевый - 15кч16п Ду 40 Ру16</t>
  </si>
  <si>
    <t>Клапан запорный проходной муфтовый -  Ду25, 15б3р, Ру16</t>
  </si>
  <si>
    <t>Клапан запорный проходной муфтовый - Ду20, 15б3р, Py16</t>
  </si>
  <si>
    <t>Клапан запорный проходной муфтовый - Ду15, 15б3р, Py16</t>
  </si>
  <si>
    <t xml:space="preserve">Фланец - 1-125-16                                  </t>
  </si>
  <si>
    <t>Фланец - 1-100-16</t>
  </si>
  <si>
    <t xml:space="preserve">Фланец - 1-80-16                                  </t>
  </si>
  <si>
    <t>Фланец - 1-50-16</t>
  </si>
  <si>
    <t>Фланец - 1-40-10</t>
  </si>
  <si>
    <t>Отвод - 90-25х2,8</t>
  </si>
  <si>
    <t xml:space="preserve">Отвод - 90-40х3,0 </t>
  </si>
  <si>
    <t>Отвод - 90-89х4,0</t>
  </si>
  <si>
    <t>Отвод - 90-32х2,8</t>
  </si>
  <si>
    <t xml:space="preserve">Отвод - 90-57х3,5 </t>
  </si>
  <si>
    <t>Труба конвективного пучка котла ДКВР 4/13 - Ду51х2,5</t>
  </si>
  <si>
    <t xml:space="preserve">Колпачёк  - ВТИК НМ-161Е.02.00.СБ </t>
  </si>
  <si>
    <t>Вентиль фланцевый - 15кч16п: Ду32,Ру25</t>
  </si>
  <si>
    <t>Вентиль фланцевый - 15кч16п; Ду50,Ру25</t>
  </si>
  <si>
    <t>Вентиль фланцевый - 15кч14п: Ду80,Ру25</t>
  </si>
  <si>
    <t>Задвижка - 30ч6бр: Ду 50,Ру10</t>
  </si>
  <si>
    <t>Задвижка - 30ч6бр: Ду 80,Ру10</t>
  </si>
  <si>
    <t>Задвижка - 30ч6бр:Ду 100,Ру10</t>
  </si>
  <si>
    <t>Кран трёхходовой - 11б18бк: Ду15,Ру16</t>
  </si>
  <si>
    <t>Насос  - НМШ 5-25-4,0/25</t>
  </si>
  <si>
    <t xml:space="preserve">Насос  - ЦНСГ-13-105 с эл.двигателем 11 кВт 3000 об/мин </t>
  </si>
  <si>
    <t>Подогреватель мазута  - ПМ 25-6</t>
  </si>
  <si>
    <t>Секция чугунная к котлу в сборе - Секция чугунная к котлу Братск-1Г в сборе</t>
  </si>
  <si>
    <t>Камера газовая к котлу в сборе - Камера газовая к котлу Братск-1Г</t>
  </si>
  <si>
    <t>Плата МУЗ14, микросхемы  - К561ЛА7</t>
  </si>
  <si>
    <t>Плата МУЗ14, микросхемы  - К561ИЕ8</t>
  </si>
  <si>
    <t>Плата МУЗ14, микросхемы  - К561ЛА9</t>
  </si>
  <si>
    <t>Замена стальных труб дренажной системы - 70 м.п., Восстановление газопламенной перегородки , Замена металлической обшивки котла , Замена задней балки - 1 шт, Замена 8 экранных труб и труб конвективного пучка - 100 кг, Замена подшипников - 18 шт., Замена коробки скоростей - 2 шт, Замена подшипника - 2 шт, Замена рабочего колеса - 1 шт, Ремонт деаэратора - 1 шт., Замена ЗРА на трубопроводах - 22 шт, Ремонт угольного бункера, Замена роликов, Замена редуктора нижней углеподачи, Замена транспортерной ленты - 12 м2</t>
  </si>
  <si>
    <t>Замена редуктора, отсекателя угля, шкафа управления котлом, дверка котла 560х360 кран сброса воды Ø40, втулок шурующей планки котлов КВм-1,33К № 6, 7, 8, 9, 10, 11, Замена вентилятора - 1 шт, Замена трубной
колосниковой решетки, редуктора, шурующей планки,
эл. двигателя, вентилятора поддува, втулок шурующей планки котла КВВ-ТШП 3 № 2т, Замена насоса без двигателя - 1 шт, Замена бака аккумулятора - 1 шт</t>
  </si>
  <si>
    <t>Тюменская обл.,  п.Озеро Андреевское, в/г № 31, БОУП ТВВИКУ</t>
  </si>
  <si>
    <t>Котловое оборудование, Теплообменное оборудование, Насосное оборудование</t>
  </si>
  <si>
    <t>трубки латунные - Л68-16*1.0-3100 (392 шт)</t>
  </si>
  <si>
    <t>трубки латунные - Л68-16*1.0-4100 (195 шт)</t>
  </si>
  <si>
    <t>отвод - ДУ 100мм</t>
  </si>
  <si>
    <t>подшипник - 308631</t>
  </si>
  <si>
    <t>подшипник - 311</t>
  </si>
  <si>
    <t>подшипник - 309</t>
  </si>
  <si>
    <t>подшипник - 317</t>
  </si>
  <si>
    <t>подшипник - 307</t>
  </si>
  <si>
    <t>подшипник - 209</t>
  </si>
  <si>
    <t>Угол стальной - 40х40х4 ст.3</t>
  </si>
  <si>
    <t>Угол стальной - 50х50х4 ст.3</t>
  </si>
  <si>
    <t>Лист г/к стальной - 2х1250х2500 мм ст.3 ГОСТ19903-74</t>
  </si>
  <si>
    <t>Лист г/к стальной - 5х1500х6000мм ст.3 ГОСТ19903-74</t>
  </si>
  <si>
    <t>Арматура  - Ду 12мм ст.3</t>
  </si>
  <si>
    <t>Задвижка чугунная фланцевая  - Ду125, 30ч6бр, Ру10</t>
  </si>
  <si>
    <t>Задвижка чугунная фланцевая  - Ду100, 30ч6бр, Ру10</t>
  </si>
  <si>
    <t>ТТЖ-М  - прямой спиртовой с рабочей частью 100мм  (0-200 град) высота верхней части 160мм</t>
  </si>
  <si>
    <t>ТТЖ-М  - прямой спиртовой с рабочей частью 100мм (0-150 град) высота верхней части 240 мм</t>
  </si>
  <si>
    <t>ТТЖ-М  - прямой спиртовой с рабочей частью 100мм (0-100 град) высота верхней части 240 мм</t>
  </si>
  <si>
    <t>Трубка перкинса - прямая</t>
  </si>
  <si>
    <t>Прокладка резиновая для пластинчатых теплообмеников  - ПДМ</t>
  </si>
  <si>
    <t>Подшипник -  № 309</t>
  </si>
  <si>
    <t>Подшипник -  № 312</t>
  </si>
  <si>
    <t>Подшипник -  № 308</t>
  </si>
  <si>
    <t>Подшипник -  № 314</t>
  </si>
  <si>
    <t>Подшипник -  № 211</t>
  </si>
  <si>
    <t>Подшипник -  № 316</t>
  </si>
  <si>
    <t xml:space="preserve">Клапан обратный - 19ч 16бр Ду 150 мм </t>
  </si>
  <si>
    <t xml:space="preserve">Клапан обратный вертикальный - 19ч 16бр Ду 200 мм </t>
  </si>
  <si>
    <t>задвижка чугунная фланцевая - Ду50, 30ч6бр, Ру10</t>
  </si>
  <si>
    <t>задвижка чугунная фланцевая - Ду100, 30ч6бр, Ру16</t>
  </si>
  <si>
    <t>задвижка чугунная фланцевая - Ду200, 30ч6бр, Ру10</t>
  </si>
  <si>
    <t>задвижка чугунная фланцевая - Ду100, 30ч6бр, Ру10</t>
  </si>
  <si>
    <t>задвижка чугунная фланцевая - Ду80, 30ч6бр, Ру16</t>
  </si>
  <si>
    <t>задвижка чугунная фланцевая - Ду150, 30ч6бр, Ру16</t>
  </si>
  <si>
    <t>Прибор управления  - ОВЕН ТРМ-138 Р</t>
  </si>
  <si>
    <t>Датчик давления  -  ДДМ - 03-1000-ДД</t>
  </si>
  <si>
    <t xml:space="preserve">котел КВр-0,63 - Котельный блок 0,63 ГКал, в обшивке и изоляции, паспорт, инстукция по монтажу и экслуатации.Дополнительная комплектация: ящик ЗИП (запорная и предохранительная арматура,приборы КИПИа), вентилятор поддува, золоуловительЗУ-1-1 с топкой ОУР </t>
  </si>
  <si>
    <t>Задвижка чугунная 30ч 6бр ДУ-80 РУ10 ГОСТ 3706-93</t>
  </si>
  <si>
    <t>Задвижка чугунная 30ч6бр Ду100 Ру16  ГОСТ 3706-93</t>
  </si>
  <si>
    <t>Предохранительный клапан малоподъемный пружинный фланцевые 17с21нж Ду 50 мм Ру 4 Мпа</t>
  </si>
  <si>
    <t>Отводы ст. 20 крутоизогнутые стальные бесшовные с углом поворота в  90 ° типа 3D (R=1,5 DN) DN 108*4  ГОСТ 17375-2001</t>
  </si>
  <si>
    <t>Насос дозаторный - Поверхностная насосная станция макс.произв-ть 3 м³/ч, макс. напор 28 Глубина всасывания 9 м  только для чистой воды  горизонтальная установка</t>
  </si>
  <si>
    <t>Подшипник - 6309 ГОСТ 8338-75</t>
  </si>
  <si>
    <t>Клапан  19кч21бр обратный поворотный РУ16 ДУ 80</t>
  </si>
  <si>
    <t>Пускатель на насос К-80-50-200 с эл.дв. 15 кВт 3000 -  ПМЛ-3220-40А-380AC-(30-40А)-УХЛ3-Б-КЭАЗ</t>
  </si>
  <si>
    <t>Силовой  гибкий кабель КГ -3х16+1х6 ГОСТ 16442–80</t>
  </si>
  <si>
    <t>Силовой гибкий кабель КГ 4х6  ГОСТ 16442–80</t>
  </si>
  <si>
    <t>Вводный рубильник ВР32-37В31250-32УХЛ3-440; 400А</t>
  </si>
  <si>
    <t>Пускатель на вентилятор ВЦ-14-46-2,5   - ПМЛ-1220-10А-380AC-(9-13А)-УХЛ3-Б-КЭАЗ</t>
  </si>
  <si>
    <t>Сталь листовая 3 мм - Сортамент листа ст3сп 3мм размер 1250*2500
Группа прочности ОК360В
Временное сопротивление Н/мм2 - 360-530
ГОСТ 19903-2015</t>
  </si>
  <si>
    <t>Сталь листовая 5 мм - Сортамент листа ст3сп  5 мм размер 1250*2500
Группа прочности ОК360В
Временное сопротивление Н/мм2 - 360-530
Ст3сп5 - св ГОСТ14637-89
ГОСТ 19903-2015</t>
  </si>
  <si>
    <t xml:space="preserve">Уголок стальной  равнополочный 100х100*8  сталь 3сп/пс5 ГОСТ 8509-93 </t>
  </si>
  <si>
    <t xml:space="preserve">Уголок стальной  равнополочный 150х150*10  сталь 3сп/пс5 ГОСТ 8509-93 </t>
  </si>
  <si>
    <t>Плита фронтальная 00.7032.070-01 (для ЗП-400) (70 кг)</t>
  </si>
  <si>
    <t>Установочная плита - Рама крепления Т.67.00.005 масса 39 кг</t>
  </si>
  <si>
    <t>ЗИП к ПТЛ-600, ПТЛ-400  - Вариатор импульсный Т67.33.000А</t>
  </si>
  <si>
    <t>ЗИП к ПТЛ-600, ПТЛ-400  - Щека левая Т67.00.022М2</t>
  </si>
  <si>
    <t>ЗИП к ПТЛ-600, ПТЛ-400  - Щека правая Т67.00.084М2</t>
  </si>
  <si>
    <t>ЗИП к ПТЛ-600, ПТЛ-400  - Цепь пластинчатая Т67.35.00.000.М2-01СБ</t>
  </si>
  <si>
    <t>ЗИП к ПТЛ-600, ПТЛ-400  - Цепь пластинчатая Т67.35.00.000.М2СБ</t>
  </si>
  <si>
    <t>ЗИП к ПТЛ-600, ПТЛ-400  - Ротор Т67.19.000М2-01</t>
  </si>
  <si>
    <t>ЗИП к ПТЛ-600, ПТЛ-400  - Ротор Т67.19.000М2</t>
  </si>
  <si>
    <t>ЗИП к ПТЛ-600, ПТЛ-400  - Лопатка 00.1494.022-02</t>
  </si>
  <si>
    <t>ЗИП к ПТЛ-600, ПТЛ-400  - Лопатка 00.1494.022-03</t>
  </si>
  <si>
    <t>ЗИП к ПТЛ-600, ПТЛ-400  - Корпус подшипника ЖГИП301121.004СБ</t>
  </si>
  <si>
    <t>ЗИП к ПТЛ-600, ПТЛ-400  - Лоток в сборе Т67.37.000М2-01СБ</t>
  </si>
  <si>
    <t>ЗИП к ПТЛ-600, ПТЛ-400  - Лоток в сборе Т67.37.000М2СБ</t>
  </si>
  <si>
    <t xml:space="preserve">подшипник 1307 ГОСТ28428-90 </t>
  </si>
  <si>
    <t xml:space="preserve">подшипник 1607 ГОСТ28428-90 </t>
  </si>
  <si>
    <t>подшипник 6307 RS</t>
  </si>
  <si>
    <t xml:space="preserve"> коробка  скоростей для редуктора ПТБ-1200  Т166.01.000СБ</t>
  </si>
  <si>
    <t>подшипник № 6317</t>
  </si>
  <si>
    <t>Рабочее колесо  к дымососу ДН 12,5</t>
  </si>
  <si>
    <t>Клапан обратный фланцевый16ч6п</t>
  </si>
  <si>
    <t xml:space="preserve">Стальные задвижки Ду 100 Ру 16 30с41нж ГОСТ 9698-86 </t>
  </si>
  <si>
    <t>Стальные задвижки Ду 89 Ру 16 30с41нж ГОСТ 9698-87</t>
  </si>
  <si>
    <t>Отводы ст. 20 крутоизогнутые стальные бесшовные с углом поворота в  90 ° типа 3D (R=1,5 DN) DN 89*4  ГОСТ 17375-2001</t>
  </si>
  <si>
    <t>Водоуказательное стекло  кварцевая трубка Дн-20мм  L-2000 мм ОСТ2142-90 и ТУ 21-54598235-560-2001  запорное устройство  12с 13бк ДУ20 РУ-40</t>
  </si>
  <si>
    <t>Задвижка чугунная 30ч6бр Ду100 Ру10  ГОСТ 3706-93</t>
  </si>
  <si>
    <t>Фланец стальной плоский DN 100 PN 10 ГОСТ 12820-80</t>
  </si>
  <si>
    <t>Фланец стальной плоский DN 80 PN 10 ГОСТ 12820-80</t>
  </si>
  <si>
    <t>Задвижка чугунная 30ч 6бр ДУ-50 РУ10 ГОСТ 3706-93</t>
  </si>
  <si>
    <t>Фланец стальной плоский DN 50 PN 10 ГОСТ 12820-80</t>
  </si>
  <si>
    <t>Вентиль чугунный муфтовый 15кч 18п Ру 16 вода, пар до225о  ДУ 50</t>
  </si>
  <si>
    <t>Вентиль чугунный муфтовый 15кч 18п Ру 16 вода, пар до225о  ДУ 32</t>
  </si>
  <si>
    <t xml:space="preserve">Стальные задвижки Ду 150 Ру 16 30с41нж ГОСТ 9698-86 </t>
  </si>
  <si>
    <t>Фланец стальной плоский DN 150 PN 16 ГОСТ 12820-80</t>
  </si>
  <si>
    <t xml:space="preserve">Стальные задвижки Ду 200 Ру 16 30с41нж ГОСТ 9698-86 </t>
  </si>
  <si>
    <t>Фланец стальной плоский 1-200-16 ГОСТ 12820-80</t>
  </si>
  <si>
    <t>Фланец стальной плоский DN 100 PN 16 ГОСТ 12820-80</t>
  </si>
  <si>
    <t xml:space="preserve">Стальные задвижки Ду 80 Ру 16 30с41нж ГОСТ 9698-86 </t>
  </si>
  <si>
    <t>Фланец стальной плоский DN 80 PN 16 ГОСТ 12820-80</t>
  </si>
  <si>
    <t xml:space="preserve">Стальные задвижки Ду 50 Ру 16 30с41нж ГОСТ 9698-86 </t>
  </si>
  <si>
    <t>роликоопоры L800 мм- Ø102 мм</t>
  </si>
  <si>
    <t>ролики L- 250 мм - Ø100 мм</t>
  </si>
  <si>
    <t>редуктор 1ц2у-160-31,5-21 - Цилиндрический 1ц2у-160-31,5-21 двухступенчатый горизонтальный общемашиностроительного применения с межосевым расстоянием тихоходной ступени 160 мм.</t>
  </si>
  <si>
    <t>Лента транспортерная - 2М-650-3-ТК-200-5-2-И-РБ</t>
  </si>
  <si>
    <t>Втулка чугунная шурующей планки  ТШПМ 1,45</t>
  </si>
  <si>
    <t>Редуктор Ч 125-25-51 с электродвигателем АДМ112МВ6У2 4 кВт, 955 об/мин.</t>
  </si>
  <si>
    <t>Вентилятор поддува радиальный  ВЦ-14-46 2,5  с электродвигателем 4кВт 2850 об/мин (правое вращение)</t>
  </si>
  <si>
    <t>Шкаф управления к топке котла ТШПМ-1,45</t>
  </si>
  <si>
    <t xml:space="preserve">Дверка топки котла 560х360 </t>
  </si>
  <si>
    <t xml:space="preserve"> Планка шурующая ТШПМ-2,5 Длинна 2700 мм, Ширина 1110мм       Диаметр 51мм,  масса не более 51 кг.</t>
  </si>
  <si>
    <t>Вентилятор поддува ВЦ-14-46 2,5  с электродвигателем 5,5 кВт 2850 об/мин (правое вращение)</t>
  </si>
  <si>
    <t>Втулка чугунная шурующей планки  ТШПМ 2,5</t>
  </si>
  <si>
    <t>Бак аккумулятор 100м³</t>
  </si>
  <si>
    <t>Песок - Строительный</t>
  </si>
  <si>
    <t>ЗРА  - Д100</t>
  </si>
  <si>
    <t>Колосники - 500*200</t>
  </si>
  <si>
    <t>колосники - 500*200</t>
  </si>
  <si>
    <t>Водоподогреватель водоводяной  - ВВП-12-219х4000</t>
  </si>
  <si>
    <t>Калач  - Ду219 исп. 1</t>
  </si>
  <si>
    <t>Переход  - Ду 219х159 исп. 2</t>
  </si>
  <si>
    <t>Задвижка - Д50</t>
  </si>
  <si>
    <t>Задвижка  - Д100</t>
  </si>
  <si>
    <t>Задвижка - Д150</t>
  </si>
  <si>
    <t>насос К 45/30</t>
  </si>
  <si>
    <t>дымосос Д№3,5</t>
  </si>
  <si>
    <t>сталь г/к 3,0х1250х2500</t>
  </si>
  <si>
    <t>Котел водогрейный на твердом топливе -  КВр-0,8к (полный комплект)</t>
  </si>
  <si>
    <t>задвижка   - d 100 мм Ру16</t>
  </si>
  <si>
    <t>задвижка  - d 80 мм Ру 16</t>
  </si>
  <si>
    <t>задвижка  -  d 50 мм Ру 16</t>
  </si>
  <si>
    <t>профнастил оцинкованный - НС35-1000-0,5</t>
  </si>
  <si>
    <t>брус - 100х100</t>
  </si>
  <si>
    <t>доска - 100х50</t>
  </si>
  <si>
    <t>доска - 150х25</t>
  </si>
  <si>
    <t xml:space="preserve">конек - </t>
  </si>
  <si>
    <t xml:space="preserve">отливы - </t>
  </si>
  <si>
    <t>насос с эл. двигателем - К-150-125-250 С</t>
  </si>
  <si>
    <t>отводы  - d 76 мм</t>
  </si>
  <si>
    <t xml:space="preserve">фланец  - d 80 мм </t>
  </si>
  <si>
    <t>п.м</t>
  </si>
  <si>
    <t xml:space="preserve">Предохранительный клапан Ду50 - </t>
  </si>
  <si>
    <t xml:space="preserve">Соеденительная муфта к насосу 1К-150-125-315А - </t>
  </si>
  <si>
    <t xml:space="preserve">Отвод Ду150 - </t>
  </si>
  <si>
    <t xml:space="preserve">Отвод Ду100 - </t>
  </si>
  <si>
    <t xml:space="preserve">Отвод Ду80 - </t>
  </si>
  <si>
    <t xml:space="preserve">Переход 150х200 - </t>
  </si>
  <si>
    <t xml:space="preserve">Переход 80х100 - </t>
  </si>
  <si>
    <t xml:space="preserve">Кабель силовой ВВГ нг 6х4 - </t>
  </si>
  <si>
    <t>Замена насосного оборудования - 1 шт, Замена блока управления - 4 шт, Замена пневмотрубок - 40м</t>
  </si>
  <si>
    <t>Станция обезжелезивания воды
№ 55</t>
  </si>
  <si>
    <t>Водонасосная станция
№ 2030</t>
  </si>
  <si>
    <t>Водонасосная станция
II-го подъема № 54</t>
  </si>
  <si>
    <t>Водонасосная станция
I-го подъема № 215</t>
  </si>
  <si>
    <t>Водонасосная станция
№ б/н</t>
  </si>
  <si>
    <t>Водонасосная станция
№ 232</t>
  </si>
  <si>
    <t>Водонасосная станция
№ 180</t>
  </si>
  <si>
    <t>Водонасосная станция
№ 75</t>
  </si>
  <si>
    <t>Водонасосная станция
№ 423</t>
  </si>
  <si>
    <t>Водонасосная станция
№ 14</t>
  </si>
  <si>
    <t>Ремонт теплообменного оборудования - 12 шт, Частичная реконструкция (устройство барбодажа) Деаэратора - 1 шт, Замена подшипников - 24 шт</t>
  </si>
  <si>
    <t>Замена задвижки с переврезкой фланцев на котле - 1 шт, Замена насоса - 4 шт, Установка охладителя конденсата на теплообменник - 2 шт, Смена задвижки Ду 150 - 1 шт, Задвижка Ду 219 стальная фланцевая 25 Атм, установленные на паропроводе 13 АТМ от котла Де 25/14 № 1 - 1 шт, Обратные клапаны поворотные Ду 250 - 2 шт, Обратные клапаны подъемные Ду 200 - 2 шт, Вентили ст. пар. Ду 219, на котлах ДЕ 25/14 № 2 : Замена вентиля - 1 шт, Задвижки Ду 200 и обратного клапана Ду 200 сетевого насоса № 5 - 3 шт</t>
  </si>
  <si>
    <t>Ремонт котла ВВД 1,8 № 1 - 1 шт, Ремонт котла ВВД 1,8 № 2 - 1 шт, ремонт котла ВВД 1,8 № 5 - 165 м, Замена водоводяного подогревателя - 8 секции, Замена КМ100-65-200 с эл.двигателем 4АМ180М2 - 5 шт, Замена автоматики безопасности котлов ВВД 1,8 - 3 шт, Замена вводного шкафа - 1 шт</t>
  </si>
  <si>
    <t>Ревизия насосов - 10 шт, Замена обратных клапанов - 17 шт, Замена трубопровода от коллектора до ввода в котлы - 60 м.п., Замена фоторезисторов - 6 шт, Замена датчиков давления - 3 шт, Замена датчиков напора и т тяги - 3 шт, 
Замена кранов трехходовых - 30 шт</t>
  </si>
  <si>
    <t>Замена котловых труб котла № 1 - 25 м.п., Замена агрегатов насосных К100/65/200 (1шт), К80/65 (2 шт), К 20/30 (1шт) - 4 шт., Замена дымососа ДН-9 - 3 шт., Замена вентиляторов ВЦ 14-46 № 2,5 - 4 шт</t>
  </si>
  <si>
    <t>Ремонт насосов -5 шт., Ремонт тягодутьевых установок -4 шт., Замена дымовой трубы</t>
  </si>
  <si>
    <t>Задвижка 30с941нж - Ду219Ру40</t>
  </si>
  <si>
    <t>фланцы воротниковые - Ду200Ру40</t>
  </si>
  <si>
    <t>насос -  ЦНС44/38с эл.дв.</t>
  </si>
  <si>
    <t>насос - ЦНС68/198 с эл.дв.</t>
  </si>
  <si>
    <t>насос - Х5032125 с эл.дв.</t>
  </si>
  <si>
    <t>эл.двигатель  - 160кВт</t>
  </si>
  <si>
    <t>теплообменник  ВВП-14-273-4000</t>
  </si>
  <si>
    <t>задвижка 30с64нж - Ø200, Ру16</t>
  </si>
  <si>
    <t>фланец - Ø200</t>
  </si>
  <si>
    <t>обратный клапан поворотный</t>
  </si>
  <si>
    <t>фланец - Ø100 РУ16</t>
  </si>
  <si>
    <t>вентиль 15с22нж - Ø200 Ру25</t>
  </si>
  <si>
    <t>фланец - Ø200,Ру25</t>
  </si>
  <si>
    <t>задвижка 30с64нж - Ø200 Ру16</t>
  </si>
  <si>
    <t>фланцы - Ø200 Ру16</t>
  </si>
  <si>
    <t>обратный клапан  - Ø200 Ру16</t>
  </si>
  <si>
    <t>Прибор показывающий, регестрирующий А-100 в составе системы безопасности котла ДЕВ</t>
  </si>
  <si>
    <t>компл.</t>
  </si>
  <si>
    <t>Подогреватель пароводяной - ПП1-32-7-4</t>
  </si>
  <si>
    <t xml:space="preserve"> котловые трубы Ду51мм(экранные)</t>
  </si>
  <si>
    <t>ВВП 11-219-2000 кожухотрубный водоводяной подогреватель</t>
  </si>
  <si>
    <t>насос КМ100-65-200 с электродвигателем 4АМ180М2</t>
  </si>
  <si>
    <t>БУРС 1М</t>
  </si>
  <si>
    <t>Шкаф АВР-250-1 (250А)</t>
  </si>
  <si>
    <t>секции</t>
  </si>
  <si>
    <t>подшипник  - 313</t>
  </si>
  <si>
    <t>подшипник - 1608 двухрядный</t>
  </si>
  <si>
    <t>подшипник  - 3086313</t>
  </si>
  <si>
    <t>обратный клапан - Д - 100 мм</t>
  </si>
  <si>
    <t>обратный клапан - Д - 80 мм</t>
  </si>
  <si>
    <t>обратный клапан - Д - 50 мм</t>
  </si>
  <si>
    <t>отвод  - ДУ219мм/10мм</t>
  </si>
  <si>
    <t>фоторезистор - ФР1-№ 150КоМ</t>
  </si>
  <si>
    <t>датчик давления - ДД-2 0-10 кгс/см2</t>
  </si>
  <si>
    <t>датчик напора и тяги - ДНТ от -10 до +100 кг/м2</t>
  </si>
  <si>
    <t>кран трехходовой - Д - 15 мм</t>
  </si>
  <si>
    <t>насос - НКУ-140 с эл.двигателем 50 кВт 1500 об/мин</t>
  </si>
  <si>
    <t>электродвигатель - электродвигатель АИР 200L2</t>
  </si>
  <si>
    <t>задвижка - Д - 200 мм</t>
  </si>
  <si>
    <t>задвижка - Д - 150 мм</t>
  </si>
  <si>
    <t>подогреватель -  подогреватель 16ОСТ-34-588-68</t>
  </si>
  <si>
    <t>калач - ДУ219мм</t>
  </si>
  <si>
    <t>задвижка  - ДУ 200</t>
  </si>
  <si>
    <t>клапан на сетевые насосы - Д - 200 мм</t>
  </si>
  <si>
    <t>клапан на насосы ГВС - Д - 200 мм</t>
  </si>
  <si>
    <t>Сталь листовая - Лист стальной 3мм</t>
  </si>
  <si>
    <t xml:space="preserve">Сталь листовая - Лист стальной 10мм                       </t>
  </si>
  <si>
    <t>Подшипник - 307</t>
  </si>
  <si>
    <t>Подшипник - 209</t>
  </si>
  <si>
    <t>Подшипник - 309</t>
  </si>
  <si>
    <t>Подшипник - 1608, широкий 2-х рядный</t>
  </si>
  <si>
    <t>Подшипник - 313</t>
  </si>
  <si>
    <t>Подшипник - 314</t>
  </si>
  <si>
    <t>Подшипник - 42308</t>
  </si>
  <si>
    <t>Насос - ЦНСГ 38/176, 30 квт, 2950 об/мин</t>
  </si>
  <si>
    <t>Клапан запорный проходной муфтовый -  Ду15, 15кч18п, Py16</t>
  </si>
  <si>
    <t>Клапан запорный проходной муфтовый - Ду20, 15кч18п, Ру16</t>
  </si>
  <si>
    <t>Клапан запорный проходной фланцевый - Ду32, 15кч16п, Ру25</t>
  </si>
  <si>
    <t>Клапан запорный проходной фланцевый - Ду40, 15кч18п, Ру16</t>
  </si>
  <si>
    <t>Клапан запорный проходной фланцевый - Ду50, 15кч16п, Ру25</t>
  </si>
  <si>
    <t>Клапан запорный проходной фланцевый - Ду80, 15кч14п, Ру25</t>
  </si>
  <si>
    <t>Задвижка чугунная фланцевая - Ду80, 30ч6бр, Ру10</t>
  </si>
  <si>
    <t>Задвижка чугунная фланцевая - Ду100, 30ч6бр, Ру10</t>
  </si>
  <si>
    <t>Кран трехходовой - Ду15, 11б18бк, Ру16</t>
  </si>
  <si>
    <t>Задвижка чугунная фланцевая - Ду150, 30ч6бр, Ру10</t>
  </si>
  <si>
    <t>Задвижка чугунная фланцевая - Ду200, 30ч6бр, Ру10</t>
  </si>
  <si>
    <t>Сигнализатор уровня  - САУ-М6</t>
  </si>
  <si>
    <t>Кабель силовой -  КГ-ХЛ 1*1,25</t>
  </si>
  <si>
    <t>Задвижка чугунная фланцевая - Ду50, 30ч6бр, Ру10</t>
  </si>
  <si>
    <t>Фланец стальной - 1-50-16</t>
  </si>
  <si>
    <t>Отвод стальной 90-57х3,5  - ГОСТ 17375-2001</t>
  </si>
  <si>
    <t>насос -   НМШ-5--25-4,0/25  (5,5, 1500)</t>
  </si>
  <si>
    <t>Насос - ЦНСГ 38/176  с электродвигателем</t>
  </si>
  <si>
    <t>Электродвигатель  - АИР 250М6 У2, 55 кВт1000 об/мин</t>
  </si>
  <si>
    <t>Насос - К 150/35</t>
  </si>
  <si>
    <t>Насос - ПДВ 25/20</t>
  </si>
  <si>
    <t>Электродвигатель -  4АМ-160м6 11 кВт 970 об/мин.</t>
  </si>
  <si>
    <t>вентилятор - ВВ 5,5</t>
  </si>
  <si>
    <t>вентилятор - ВВ2,2</t>
  </si>
  <si>
    <t xml:space="preserve">Кран шаровой муфтовый 11Б27п1 Ду25 Ру16 - </t>
  </si>
  <si>
    <t xml:space="preserve">Затвор поворотный дисковый Ci EPDM Ду 250 с редуктором - </t>
  </si>
  <si>
    <t xml:space="preserve">Затвор поворотный дисковый Ci EPDM Ду 150 с редуктором - </t>
  </si>
  <si>
    <t xml:space="preserve">Затвор поворотный дисковый Ci EPDM Ду 100 с редуктором - </t>
  </si>
  <si>
    <t xml:space="preserve">Клапан обратный Ду 250 мм - </t>
  </si>
  <si>
    <t xml:space="preserve">шт </t>
  </si>
  <si>
    <t>Насос с эл.двигателем - К65-50-125</t>
  </si>
  <si>
    <t>Вентиль стальной с ответными фланцами - 15с22нж  Ду40 мм</t>
  </si>
  <si>
    <t xml:space="preserve">Отвод стальной крутоизогнутый бесшовный  - 90-57х3,5 ГОСТ 17375-2001 </t>
  </si>
  <si>
    <t>насос с эл. двигат. - К100/65/200</t>
  </si>
  <si>
    <t>насос с эл. двигат. - К80/65</t>
  </si>
  <si>
    <t>насос сетевой с эл. двигат. - К 20/30</t>
  </si>
  <si>
    <t>дымосос с эл. двигателем - ДН-9</t>
  </si>
  <si>
    <t xml:space="preserve">вентилятор с эл.двиг. -  ВЦ 14-46 №2,5 </t>
  </si>
  <si>
    <t>клапан предохранительный - Ду 50</t>
  </si>
  <si>
    <t>Насос системы ТС  - К-65-50-160</t>
  </si>
  <si>
    <t>Насос  - К-80-50-200</t>
  </si>
  <si>
    <t>Вентилятор - WPA 145</t>
  </si>
  <si>
    <t>насос циркуляц. - UPS 40-120F 3*400</t>
  </si>
  <si>
    <t>колосник чугунный - 920х250</t>
  </si>
  <si>
    <t>Труба дымовая - Ду 630х12, L=30м</t>
  </si>
  <si>
    <t>лист стальной  - горячекатанный 1500х6000 толщ.10мм</t>
  </si>
  <si>
    <t>Уголок стальной - 100*100*10</t>
  </si>
  <si>
    <t>Арматура -  А14</t>
  </si>
  <si>
    <t>Кабель  - КГ-ХЛ 4*10</t>
  </si>
  <si>
    <t>Кабель  - КГ-ХЛ 4*6</t>
  </si>
  <si>
    <t>автоматический выключатель - ВРУ А 3163-63А</t>
  </si>
  <si>
    <t>автоматический выключатель - ВРУ А 3163-25А</t>
  </si>
  <si>
    <t>пускатель - ПМЛ-5100</t>
  </si>
  <si>
    <t xml:space="preserve">тепловое реле - РТЛ-63А </t>
  </si>
  <si>
    <t>колосниковая решетка  - 520х280</t>
  </si>
  <si>
    <t>Всего
по
плану,
шт</t>
  </si>
  <si>
    <t>Сумма
по
плану
тыс.
руб.</t>
  </si>
  <si>
    <t>Всего по плану,
шт</t>
  </si>
  <si>
    <t>Всего по плану,
п.м.</t>
  </si>
  <si>
    <t>Сумма по плану,
тыс. руб.</t>
  </si>
  <si>
    <t>Ед.
изм.</t>
  </si>
  <si>
    <t>Цена
за единицу
(в тыс. руб.)</t>
  </si>
  <si>
    <t>Стоимость
материалов
(частей
оборудования)
в тыс. руб.</t>
  </si>
  <si>
    <t>Потребность в материалах и оборудовании для проведения ремонта собственными силами объектов теплового хозяйства
 филиала ФГБУ «ЦЖКУ» Минобороны России по ЦВО на 2020 г.</t>
  </si>
  <si>
    <t>Имеется
на
складе</t>
  </si>
  <si>
    <t>Планируется
к
закупке</t>
  </si>
  <si>
    <t>Получено
с
Росрезрва</t>
  </si>
  <si>
    <t>Филиал ФГБУ ЦЖКУ»
Минобороны России
по ЦВО</t>
  </si>
  <si>
    <t>СВОДНАЯ ТАБЛИЦА РЕМОНТА СОБСТВЕННЫМИ СИЛАМИ ОБЪЕКТОВ
ВОДОПРОВОДНО-КАНАЛИЗАЦИОННОГО ХОЗЯЙСТВА
ФИЛИАЛА ФГБУ «ЦЖКУ» МИНОБОРОНЫ РОССИИ ПО ЦВО НА 2020 г.</t>
  </si>
  <si>
    <t>СВОДНАЯ ТАБЛИЦА РЕМОНТА СОБСТВЕННЫМИ СИЛАМИ
ОБЪЕКТОВ ТЕПЛОВОГО ХОЗЯЙСТВА
ФИЛИАЛА ФГБУ «ЦЖКУ» МИНОБОРОНЫ РОССИИ ПО ЦВО НА 2020 г.</t>
  </si>
  <si>
    <t>Потребность в материалах и оборудовании для проведения ремонта собственными силами
объектов водопроводно-канализационного хозяйства
 филиала ФГБУ «ЦЖКУ» Минобороны России по ЦВО на 2020 г.</t>
  </si>
  <si>
    <t>Замена запорной арматуры - 9 шт. Восстановление металлических конструкций КНС - 4,5 м2. Замена подъемного и насосного оборудования - 8 шт. Замена пуско-защитного и осветительного электрооборудования - 11 шт. Замена внутренних трубопроводов - 42 м</t>
  </si>
  <si>
    <t>Замена насоса - 2 шт.</t>
  </si>
  <si>
    <t>Замена насосного оборудования - 3 шт, Ремонт бактерицидной установки - 3 шт, Монтаж станции управления - 1 шт.</t>
  </si>
  <si>
    <t>Оштукатуривание фундамента - 13,89 м2, Замена оконных блоков - 8 шт., Замена дверных блоков - 2 шт., Замена насоса - 1шт, Замена обратных клапанов - 4 шт., Восстановление кирпичной кладки и оголовков колодцев - 5 шт.</t>
  </si>
  <si>
    <t>Замена спускников - 2 шт., Замена манометров - 2 шт.</t>
  </si>
  <si>
    <t>Замена насосной станции XKJ-1101IA5 и реле - 1 шт.</t>
  </si>
  <si>
    <t>Замена насоса - 1 шт., Замена водоподъемной трубы Ду 60*3,5 - 60 м</t>
  </si>
  <si>
    <t>Остекление окон - 8 м.кв., Замена рубероидного покрытия - 67 м.кв., Установка насоса - 1 шт., Замена водоподъемной трубы Ду 60*3,5 - 90 м</t>
  </si>
  <si>
    <t>Замена участка сети, ремонт колодцев - 1560 м.п., Замена оборудования - 1 шт.</t>
  </si>
  <si>
    <t>Устройство отмостки – 100 м2, Демонтаж штукатурного покрытия наружных и внутренних стен, устройство штукатурного покрытия, окрашивание стен масляными и известковыми составами – 400 м2, Демонтаж кровли, стропильной конструкции, монтаж стропильной конструкции, устройство кровельного покрытия из профилированных листов, утепление перекрытия, монтаж водосточных желобов и труб. – 125 м2, Замена электропроводки – 104 м, Замена розеток - 6-шт., Замена выключателей – 5 шт., Замена светильников – 12 шт, Замена ВРУ. – 1 шт., Установка стального ограждения – 225 м</t>
  </si>
  <si>
    <t>Устройство отмостки – 40 м2, Оштукатуривание, окрашивание стен – 200 м2, Ремонт кровли, монтаж водосточных желобов и труб – 130 м2, Замена дверных блоков на стальные. – 5 шт., Замена деревянного перекрытия – 120 м2, Замена электропроводки – 160 м, Замена розеток – 5 шт, Замена выключателей – 6 шт, Замена светильников, ламп - 26-шт., Замена ВРУ – 1 шт, Установка системы автоматического управления работой насосов – 1 к-т, Замена запорной арматуры – 9 шт., Замена фекального насоса – 1 шт., Замена пускателя – 1 шт.</t>
  </si>
  <si>
    <t>Замена шиферной кровли – 80 м2, Восстановление отмостки - 36-м2, Замена дверных коробок – 2 шт, Ремонт стен, перетирка – 100 м2, Замена эл. провода – 200 м, Восстановление кирпичной кладки – 10 м2, Восстановление кирпичной кладки канализационных колодцев – 40 шт.</t>
  </si>
  <si>
    <t>Замена проволоки ягоза – 200 м, Ремонт кирпичной кладки стен – 6 м3,ремонт бетонной отмостки – 240 м2, Ремонт штукатурного слоя стен – 150 м2, Ремонт бетонного пола, окраска – 100 м2, Ремонт мягкой кровли – 55 м2,замена оконных блоков – 2 шт., Замена дверного блока – 1 шт, Окраска лестниц, площадок – 43 м3, Замена пожарного сетевого насоса - 1-шт., Замена трансформатора – 3 шт., Замена задвижки на резервуаре наполнителе – 4 шт.</t>
  </si>
  <si>
    <t>Замена насоса – 1 шт., Установка газоанализатора – 1 шт., Установка пожарного гидранта – 3 шт.</t>
  </si>
  <si>
    <t>Замена оборудования – 2 шт., Замена КИПиА – 5 шт., Ремонт кровли – 37 м2, Замена воздуховода на вытяжку к вентилятору ВЦ 4-75-2,5 (2,5) радиальный низкого давления 1,1 кВт 1150 обор. – 7 шт.</t>
  </si>
  <si>
    <t>Замена насоса - 1 шт.</t>
  </si>
  <si>
    <t>Восстановление кирпичной кладки – 40 м2, Обшивка профлистом – 84 м2, Окрашивание водоэмульсионными составами поверхностей стен, ранее окрашенных – 10 м2, Ремонт отмостки – 50 м2, Замена оконных блоков 1,5х2 - 1-шт., Замена дверных блоков 2,2х2,9 - 2-шт., Замена кровли – 15 м2, Замена насоса К 65-50-160 – 1 шт., Ремонт емкости (объемом 25м3) - 1-емкость, Замена запорной арматуры Ду100мм, Ду150 мм – 5 шт., Замена кабеля ВВГнг 4х25 – 50 м</t>
  </si>
  <si>
    <t>Замена насоса ЭВЦ 6-10-80 – 1 шт., Прокладка кабеля ВВГнг 4х25 – 50 м, Прокладка кабеля для водопогружных электродвигателей H07RN8-F 3x2,5 мм2 – 65 м</t>
  </si>
  <si>
    <t>Замена насоса – 1 шт., Установка бесперебойного стабилизатора напряжения 380 ВТ - 1 шт., Замена кабеля – 100 м.п, Ограждение скважины – 330 м.п, Строительство павильона - 7,56 м2</t>
  </si>
  <si>
    <t>Ремонт колодцев – 5 шт., Ремонт кровли – 60 м2, Ремонт отмостки – 36 м2, Покраска дверей и полов – 25 м2, Побелка стен и потолка – 350 м2, Масляная покраска стен – 180 м2, Штукатурка стен – 20 м2, Кирпичная кладка – 5 м2, Утепление стен - 31,5 м2, Замена линолеума - 21,8 м2, Замена насоса – 2 шт., Замена контрольного кабеля – 1000 м, Замена ЗРА – 53 шт., Замена электротенов – 14 шт., Окраска металлоконструкций – 50 м2, Замена манометров – 3 шт., Замена станции управления насосами – 3 шт., Замена канализационных люков – 40 шт.</t>
  </si>
  <si>
    <t>Ремонт цементных полов, ремонт штукатурки стен, смена оконных блоков, смена деревянного дверного блока на металлический, ремонт рулонной кровли, Замена наружного трубопровода – 300 м, Замена электропроводки, Замена распределительной коробки, Замена осветительных электроприборов, Замена манометров – 2 шт.</t>
  </si>
  <si>
    <t>Замена насосов СМ 100-65-250, Замена участков трубопровода, Замена ЗРА Ду 15 мм- 3 шт., Ду 150 мм-1 шт.</t>
  </si>
  <si>
    <t>Замена насосного оборудования - 3 шт., Восстановление смотровых канализационных колодцев, Монтаж системы плавного пуска, монтаж системы отопления - 6 шт.</t>
  </si>
  <si>
    <t>Замена глубинного насоса - 1 шт., Замена задвижки - 1 шт., Монтаж резервного сточно-массового 
насоса - 1 шт.</t>
  </si>
  <si>
    <t>Ремонт кровли - 150-м2, Устройство выравнивающей стяжки - 181-м2, Помещение приема стоков 8*6*2,4 - замена обшивки стальным листом 3мм - 115-м2, Антикоррозийная грунтовка резервуара приёма стоков - 115-м2, Замена эл. кабеля - 120-м.п., Ремонт ограждения - 96м, Ремонт трубопровода, замена ЗРА - 2 шт., Замена насоса - 1 шт., 
Установка вентиляции - 1 шт.</t>
  </si>
  <si>
    <t>Оштукатуривание внутренних стен здания - 200 м.кв., Побелка здания - 600 м.кв., Цементная стяжка - 358 м.кв., Остекление окон - 40 м.кв., Покраска оконных блоков - 50 м.кв., Замена рубероидного покрытия - 358 м.кв., Замена ЗРА - 2 шт., Замена насоса - 1 шт.</t>
  </si>
  <si>
    <t>Устройство ограждения ЗСО,20*30, h-2м 200 м2. Ремонт кровли ВНС (устройство кровли съемной из профлиста с устройством стропильной системы)-189 м2, ремонт отмостки-12 м2, Внутренние отделочные работы (побелка стен - 35м2, устройство бетонного пола - 9 м2), замена кабеля-25 м, светильника-1 шт., Монтаж освещения над входом в котельную и над складом угля (кабель ВВГ - 30м, светильник-1шт.)</t>
  </si>
  <si>
    <t>Красноярский край, Канский район, г. Канск вг 4, в/ч 82873</t>
  </si>
  <si>
    <t>Водонасосная станция № 85, Канализационно-насосная станция № 83</t>
  </si>
  <si>
    <t>ПЛАН ТЕКУЩЕГО РЕМОНТА ОБЪЕКТОВ ВОДОПРОВОДНО-КАНАЛИЗАЦИОННОГО  ХОЗЯЙСТВА 
 ФИЛИАЛА ФГБУ «ЦЖКУ» МИНОБОРОНЫ РОССИИ ПО ЦВО НА 2020 г.</t>
  </si>
  <si>
    <t>ПЛАН ТЕКУЩЕГО РЕМОНТА ОБЪЕКТОВ ТЕПЛОВОГО ХОЗЯЙСТВА 
ФИЛИАЛА ФГБУ «ЦЖКУ» МИНОБОРОНЫ РОССИИ ПО ЦВО НА 2020 г.</t>
  </si>
  <si>
    <t>эл.тельфера 2,0 т CD 2 т., 18 м</t>
  </si>
  <si>
    <t>дренажный насос ГНОМ Ф 16-6Д</t>
  </si>
  <si>
    <t>Уголок  63х63х5 ГОСТ 8509-93</t>
  </si>
  <si>
    <t>Уголок  50х50х6 ГОСТ 8509-93</t>
  </si>
  <si>
    <t>Уголок  63х63х6 ГОСТ 8509-93</t>
  </si>
  <si>
    <t>Пускатель ПМЛ-4100, 380В, УХЛ4 Б, 1р+1з, 63А, IP00</t>
  </si>
  <si>
    <t>Реле перегрузки тепловое РТИ, IV-величина. IEK DRT10-D004-C063</t>
  </si>
  <si>
    <t>Светильник взрывозащищенный НСП 47 - 200 - 001 УХЛ1 1Exde. IICT4Gb TDM</t>
  </si>
  <si>
    <t>Насос АЦМС4015-03</t>
  </si>
  <si>
    <t>Блок управления  V363F-FE/05</t>
  </si>
  <si>
    <t>Трубка пневматическая из полиуретана (синяя) 6 мм</t>
  </si>
  <si>
    <t>Насос  Грюндфос SEV80.80.75.2.51D</t>
  </si>
  <si>
    <t>т</t>
  </si>
  <si>
    <t>Труба бесшовная ГК 159х5</t>
  </si>
  <si>
    <t>Труба бесшовная ГК 324х8</t>
  </si>
  <si>
    <t>Труба стальная электросварная 89х3,5</t>
  </si>
  <si>
    <t>Труба стальная электросварная 108х4</t>
  </si>
  <si>
    <t>Труба стальная электросварная 133х4</t>
  </si>
  <si>
    <t>Труба стальная электросварная 159х4,5</t>
  </si>
  <si>
    <t xml:space="preserve">Труба стальная электросварная 40х3 </t>
  </si>
  <si>
    <t>Труба стальная электросварная 57х3,5</t>
  </si>
  <si>
    <t>Труба ВГП 15х2,8</t>
  </si>
  <si>
    <t>Труба ВГП 20х2,5</t>
  </si>
  <si>
    <t>Труба ВГП 25х2,5</t>
  </si>
  <si>
    <t>Труба ВГП 32х3</t>
  </si>
  <si>
    <t>Труба стальная электросварная 219х4,5</t>
  </si>
  <si>
    <t>Труба стальная электросварная 76х3,5</t>
  </si>
  <si>
    <t>насос-ЦМК 40-25 с электродвигателем</t>
  </si>
  <si>
    <t>Труба стальная электросварная 273х5</t>
  </si>
  <si>
    <t>Труба котловая бесшовная 51х3,5</t>
  </si>
  <si>
    <t>Труба котловая бесшовная 60х4</t>
  </si>
  <si>
    <t>Труба котловая бесшовная 76х4</t>
  </si>
  <si>
    <t>Труба стальная электросварная 1020х10</t>
  </si>
  <si>
    <t xml:space="preserve">Саморезы с прессшайбой и сверлом L55 мм  </t>
  </si>
  <si>
    <t>Профнастил ( 31 листа)-МП-20 6х1,15, 0,4мм</t>
  </si>
  <si>
    <t>Котел водогрейный КВ-ГМ-3,48-95Н (Смоленск-3)</t>
  </si>
  <si>
    <t>Котел водогрейный центрального отопления Братск 1Г</t>
  </si>
  <si>
    <t>Горелки газовые</t>
  </si>
  <si>
    <t>Цемент ПЦ400</t>
  </si>
  <si>
    <t>Известь</t>
  </si>
  <si>
    <t xml:space="preserve">Кирпич полнотелый </t>
  </si>
  <si>
    <t>Штукатурка гипсовая</t>
  </si>
  <si>
    <t>Штукатурка цементная</t>
  </si>
  <si>
    <t>Кирпич керамический одинарный</t>
  </si>
  <si>
    <t xml:space="preserve">Глина огнеупорная </t>
  </si>
  <si>
    <t>огнебиоз. Пропит.состав для древисины</t>
  </si>
  <si>
    <t>Электроды ОК-46 Д-4мм</t>
  </si>
  <si>
    <t>Электроды МР3, д 3 мм (5 кг)</t>
  </si>
  <si>
    <t>Электроды ОК-46 Д-3мм</t>
  </si>
  <si>
    <t>насос-ЭЦВ 6-10-110</t>
  </si>
  <si>
    <t>Люк полимерный ППО тип ЛО Размеры: 620/750/600/25 Ø крышки 620 мм</t>
  </si>
  <si>
    <t>Насос СМ-100-65-200 (17кВт, 3000об/мин)</t>
  </si>
  <si>
    <t>Насос ЭЦВ 6-10-140</t>
  </si>
  <si>
    <t>Задвижка-30ч906бр Ду 100</t>
  </si>
  <si>
    <t>Оренбургская обл., г. Оренбург, в/г 13, 
в/ч 33860</t>
  </si>
  <si>
    <t xml:space="preserve">Замена трубопроводов подземной сети холодного водоснабжения: 1)трубы стальная Ду100 мм -250 п.м. на трубу ПЭ SDR 26 Ду100 мм. Замена запорной арматуры: Задвижки Ду100 30с41нж - 2 шт.; переход с трубы ПЭ SDR 26  на металл - 8 шт.; уголков - 10 шт.; 2) ремонт колодцев - восстановление цементной стяжки люков - 15 ед.; восстановление колодца-1 ед.
 </t>
  </si>
  <si>
    <t>Сети холодного водоснабжения</t>
  </si>
  <si>
    <t xml:space="preserve">ЗРА, наружный трубопровод, колодцы </t>
  </si>
  <si>
    <t>Оренбургская обл., г. Оренбург, в/г 13, в/ч 33860</t>
  </si>
  <si>
    <t>Труба ПЭ SDR 26 Ду100 мм</t>
  </si>
  <si>
    <t>Труба ПЭ SDR 11 Ду100 мм</t>
  </si>
  <si>
    <t>Переход ПЭ-сталь нап спигот дн100х108 sdr11неразъемный Россия</t>
  </si>
  <si>
    <t xml:space="preserve">Муфта D110 ПЭ100 SDR11 электросварная полиэтиленовая. </t>
  </si>
  <si>
    <t xml:space="preserve">Тройник сварной равнопроходной D110 ПЭ100 SDR11 </t>
  </si>
  <si>
    <t xml:space="preserve">Отвод D110 90 гр ПЭ100 SDR11 электросварной ПНД  </t>
  </si>
  <si>
    <t>Люк канализационный чугунный</t>
  </si>
  <si>
    <t>Кольцо колодезное КС-15.9  D-1500 мм</t>
  </si>
  <si>
    <t>Плита перекрытия ПП-15 (с люком)</t>
  </si>
  <si>
    <t xml:space="preserve">Краска ПФ черная </t>
  </si>
  <si>
    <t>Оренбургская обл., г. Оренбург, 
в/г 13, в/ч 33860</t>
  </si>
  <si>
    <t>Тепловые сети</t>
  </si>
  <si>
    <t xml:space="preserve">ЗРА,   наружные трубопроводы, колодцы </t>
  </si>
  <si>
    <t>Замена трубопроводов тепловых сетей: труба стальная   Ду159*4,5 мм - 200 п.м., в однониточном исполнении, задвижки Ду 150 -  6 шт.  Минеральная вата - 20 м3. Тепловые сети подземные проложены  в каналах  (изоляция разрушена но 90%, потери тепла) трубы имеют коррозионный износ, утонение стенок 20% и более. Восстановление канальной прокладки трубопроводов, монтаж дополнительных тепловых камер. ЗРА - износ 85%, не перекрывают поток теплоносителя, утечки по штокам, замене подлежат -.  80 ед.</t>
  </si>
  <si>
    <t xml:space="preserve">Оренбургская обл., Оренбургский район, с-з 9 Января
в/г 9  </t>
  </si>
  <si>
    <t>Котел, наружные трубопроводы теплотрассы</t>
  </si>
  <si>
    <t>1) Монтаж нового котла КВр-0,5 в замен котла переданного по судебному предписанию Филиалу АО «РЭУ» «Самарский»; 
2) Восстановление теплоизоляции трубопроводоы наружной теплотрассв 300 п.м.</t>
  </si>
  <si>
    <t>Оренбургская обл., Сакмарский район, с. Сакмара
в/г 253</t>
  </si>
  <si>
    <t>Котельная № 5</t>
  </si>
  <si>
    <t>Автоматика котла  Ква-0,5</t>
  </si>
  <si>
    <t xml:space="preserve">Замена блока управления котлом Ква-0,5 типа  "УЗОР" </t>
  </si>
  <si>
    <t>Труба стальная - ГОСТ 10704-91 159х4,5 мм</t>
  </si>
  <si>
    <t>Отводы ст. 20 крутоизогнутые стальные бесшовные с углом поворота в  90 ° типа 3D (R=1,5 DN) DN 159*5  ГОСТ 17375-2001</t>
  </si>
  <si>
    <t>Грунтовка ГФ-021</t>
  </si>
  <si>
    <t>Грунтовка ГФ-022</t>
  </si>
  <si>
    <t xml:space="preserve">Котел КВр-0,5 </t>
  </si>
  <si>
    <t>Котел КВр-0,5</t>
  </si>
  <si>
    <t xml:space="preserve">Блок управления котлом "УЗОР" </t>
  </si>
  <si>
    <t>Задвижка стальная  Ду150  Ру16 с ответными фланцами 30с41нж</t>
  </si>
  <si>
    <t>Изоляция стекловата b-50 мм URSA ТУ 5763-002-00287697-97</t>
  </si>
  <si>
    <t xml:space="preserve"> Минеральная вата на синтетическом связующем  без обкладок М-100, толщина 60 мм URSA GEO М-25</t>
  </si>
  <si>
    <t xml:space="preserve">Стеклопластик рулонный марка  РСТ-А-Л-ВТУ 6-48-87-92 </t>
  </si>
  <si>
    <t>Задвижка стальная  Ду100  Ру10 30с41нж</t>
  </si>
  <si>
    <t xml:space="preserve">Стеклоткань ЭЗ-200 </t>
  </si>
  <si>
    <t>мел</t>
  </si>
  <si>
    <t>Вата минеральная ВМ-50</t>
  </si>
  <si>
    <t>ЖКС</t>
  </si>
  <si>
    <t>ТЗП</t>
  </si>
  <si>
    <t>по факту</t>
  </si>
  <si>
    <t>кол-во</t>
  </si>
  <si>
    <t>сумма
тыс. руб.</t>
  </si>
  <si>
    <t>отклонение суммы,
тыс. руб</t>
  </si>
  <si>
    <t>Примечание</t>
  </si>
  <si>
    <t>1 Самара</t>
  </si>
  <si>
    <t>Ед. изм.</t>
  </si>
  <si>
    <t>ИТОГО</t>
  </si>
  <si>
    <t>план до 300 тыс. руб.</t>
  </si>
  <si>
    <t>2 Пенза</t>
  </si>
  <si>
    <t>по плану РСС</t>
  </si>
  <si>
    <t>4 Новосибирск</t>
  </si>
  <si>
    <t>№ контракта/ дата контракта</t>
  </si>
  <si>
    <t>5 Юрга</t>
  </si>
  <si>
    <t>8 Екатеринбург</t>
  </si>
  <si>
    <t>9 Челябинск</t>
  </si>
  <si>
    <t>10 Чебаркуль</t>
  </si>
  <si>
    <t>11 Тюмень</t>
  </si>
  <si>
    <t>12 Саратов</t>
  </si>
  <si>
    <t>13 Ульяновск</t>
  </si>
  <si>
    <t>14 Казань</t>
  </si>
  <si>
    <t>16 Оренбург</t>
  </si>
  <si>
    <t>19 Абакан</t>
  </si>
  <si>
    <t>20 Иркутск</t>
  </si>
  <si>
    <t xml:space="preserve"> Труба  - Ду 80 мм</t>
  </si>
  <si>
    <t xml:space="preserve"> Труба  - Ду 50 мм</t>
  </si>
  <si>
    <t xml:space="preserve"> Труба  - Ду 40 мм</t>
  </si>
  <si>
    <t xml:space="preserve"> Труба  - Ду 32 мм</t>
  </si>
  <si>
    <t xml:space="preserve"> Труба  - Ду 25 мм</t>
  </si>
  <si>
    <t>Труба  - Ду 15 мм</t>
  </si>
  <si>
    <t xml:space="preserve"> Труба  - Ду 20 мм</t>
  </si>
  <si>
    <t>труба СЭС - Ду159мм (9 п/м)</t>
  </si>
  <si>
    <t>труба СЭС - Ду100мм (8 п/м)</t>
  </si>
  <si>
    <t>Труба стальная электросварная прямошовная  Ø 108х4 мм ГОСТ Марка стали СТ3 10704-91</t>
  </si>
  <si>
    <t>Труба стальная электросварная прямошовная  Ø 159х4,5 мм ГОСТ Марка стали СТ3 10704-91</t>
  </si>
  <si>
    <t>труба котловая бесшовная ᴓ 51*2,5  мм ГОСТ 8732-78</t>
  </si>
  <si>
    <t>Труба стальная электросварная прямошовная  Ø 89х3,5 мм Марка стали СТ3 ГОСТ 10704-91</t>
  </si>
  <si>
    <t xml:space="preserve">Глина шамотная </t>
  </si>
  <si>
    <t>Труба стальная - Д100</t>
  </si>
  <si>
    <t>Труба стальная - Д42</t>
  </si>
  <si>
    <t>Труба стальная - Д40</t>
  </si>
  <si>
    <t xml:space="preserve">труба   - d 76 мм </t>
  </si>
  <si>
    <t xml:space="preserve">Труба Ду50 - </t>
  </si>
  <si>
    <t>труба - ДУ219мм/10мм</t>
  </si>
  <si>
    <t>Труба - стальная электросварная Ø57х3,5</t>
  </si>
  <si>
    <t>котел   - Братск 1Г</t>
  </si>
  <si>
    <t>Котел водогрейный КВ-ГМ-3,48-95Н (Смоленск-3) - Котел водогрейный КВ-ГМ-3,48-95Н (Смоленск-3)</t>
  </si>
  <si>
    <t>Труба стальная электросварная - ф57х3,5 ГОСТ 10704-91</t>
  </si>
  <si>
    <t>труба котловая - Ду 51 х4 ст.20 ТУ 14-3Р-55-2001</t>
  </si>
  <si>
    <t>Труба стальная - ГОСТ 10704-91 1020х10 мм</t>
  </si>
  <si>
    <t>3 Тоцкое второе</t>
  </si>
  <si>
    <t>6 Барнаул</t>
  </si>
  <si>
    <t>7 Кызыл</t>
  </si>
  <si>
    <t>15 Сарапул</t>
  </si>
  <si>
    <t>17 Омск</t>
  </si>
  <si>
    <t>18 красноярск</t>
  </si>
  <si>
    <t>Необходимо включить в план РСС</t>
  </si>
  <si>
    <t>ИТОГО за Филиал</t>
  </si>
  <si>
    <t>Сумма по утвержденному плану РСС,
тыс. руб.</t>
  </si>
  <si>
    <t>отклонение
кол-ва</t>
  </si>
  <si>
    <t>Наименование товара</t>
  </si>
  <si>
    <t>Ед. изм</t>
  </si>
  <si>
    <t>Технические характеристики</t>
  </si>
  <si>
    <t>за единицу</t>
  </si>
  <si>
    <t>сумма
 руб.</t>
  </si>
  <si>
    <t>сумма
руб.</t>
  </si>
  <si>
    <t>ИТОГО:</t>
  </si>
  <si>
    <t>Набор ключей трубчатых торцевых 5 предметов СИБРТЕХ 13713</t>
  </si>
  <si>
    <t>Рычажный ключ №1</t>
  </si>
  <si>
    <t>Рычажный ключ №2</t>
  </si>
  <si>
    <t>Рычажный ключ №3</t>
  </si>
  <si>
    <t>Рычажный ключ №4</t>
  </si>
  <si>
    <t>Рычажный ключ №5</t>
  </si>
  <si>
    <t>Набор инструментов Автодело 39899</t>
  </si>
  <si>
    <t>Электролампа переносная</t>
  </si>
  <si>
    <t>Фонари карманные светосигнальные ФСС-014 СВЕТОСИГНАЛЬНЫЙ РАТНИК</t>
  </si>
  <si>
    <t>Прожектор галагеновый 1000Вт</t>
  </si>
  <si>
    <t xml:space="preserve">Горелка газовоздушная пропановая </t>
  </si>
  <si>
    <t>Удлинитель 50м</t>
  </si>
  <si>
    <t>Ручной трудогиб max сечение  трубы 60мм</t>
  </si>
  <si>
    <t>Болгарка -УШМ Интерскоп Ушм-125/700, 710Вт,125 мм</t>
  </si>
  <si>
    <t>Мотопомпа 1000л/мин</t>
  </si>
  <si>
    <t>Болгарка -УШМ Интерскоп Ушм-230, 710Вт,230мм</t>
  </si>
  <si>
    <t xml:space="preserve">Резьбонарезной трубный набор </t>
  </si>
  <si>
    <t>Пресс гидравлический КВТ ПГРс-300</t>
  </si>
  <si>
    <t xml:space="preserve">Кирка строительная </t>
  </si>
  <si>
    <t xml:space="preserve">Молоток </t>
  </si>
  <si>
    <t xml:space="preserve">Кувалда </t>
  </si>
  <si>
    <t>Лестница раздвижная 4-6м</t>
  </si>
  <si>
    <t>Сумма по утверждённым лимитам руб</t>
  </si>
  <si>
    <t xml:space="preserve"> </t>
  </si>
  <si>
    <t>позволяет загибать трубыУгол загиба от 0  до 180 градусов</t>
  </si>
  <si>
    <t>Обеспечивает увеличение крутящего момента на рабочей части инструмента. Разновидность гаечных ключей которые имеют в торце рабочую часть в форме шестиугольного углубления под головку болта и гайки</t>
  </si>
  <si>
    <t>предназначен для работы с трубами небольшого диаметра. Длина ключа составляет 400 мм. Зажимные губки закалены током ТВЧ для повышенной износоустойчивости. Ключ выполнен из углеродистой стали, окрашен.</t>
  </si>
  <si>
    <t>Набор инструмента в чемодане для автомобиля включает торцевые головки с шестигранным профилем, в том числе глубокие и свечные головки, под квадрат 1/4" или 1/2", два ключа-трещотки, удлинители для головок, карданы, воротки, отвертку-вороток (держатель для бит отвёрточного типа), а также набор вставок с посадочным квадратом (биты-насадки) под шлицы TORX, PHILLIPS, POZIDRIV, шестигранные и прямые шлицы разных размеров. В набор также входит богатый комплект комбинированных гаечных ключей (12 штук), Г-образные ключи HEX (3 шт.), набор отвёрток двух длин (крестовые и шлицевые), пассатижи комбинированные, бокорезы, клещи переставные, молоток, а также индикатор напряжения 12/24 Вольт</t>
  </si>
  <si>
    <t>Переносная ламап с защитной сеткой, а равно и со всеми внешними дета- лями, выполненными из изоляцион ного материала и имеет целью устранение возможности короткого замыкания телом лампы как при обслуживании электрических установок, находящихся под напряжением, так и при работе с металлическими установками, хорошо электрически заземленными.</t>
  </si>
  <si>
    <t>фонарь ФСС-014 предназначен для индивидуального освещения местности, объектов, а так же для подачи световых сигналов различными цветами.</t>
  </si>
  <si>
    <t>Галогенных прожектор - это мощный источник света. Он используются для уличной и внутренней подсветки, освещения объектов н Светильник изготовлен из алюминия методом литья.</t>
  </si>
  <si>
    <t>Горелки газовоздушные пропановые применяются для проведения нагрева, пайки, ручной сварки металлов и других работ по газопламенной обработке металлических изделий. Применяется такой вид горелок в основном для ремонта кровли с рычажной конструкцией.</t>
  </si>
  <si>
    <t>Удлинитель на кабельной катушке с термозащитой предназначены для подключения бытового и промышленного электропотребителя к однофазным электрическим сетям с номинальным напряжением 220В и силой тока не более 16А</t>
  </si>
  <si>
    <t>Малая одноручная угловая шлифовальная машина. Компактный универсальный инструмент, имеющий малые габариты и вес для шлифовки и резания разнообразных материалов с наиболее распространенным диаметром оснастки 125 мм. </t>
  </si>
  <si>
    <t>Самовсасывающий насос для перекачивания отходов Производительность 1000 л/мин, Диаметр патрубков 80мм, Модель EY20D</t>
  </si>
  <si>
    <t>Малая одноручная угловая шлифовальная машина. Компактный универсальный инструмент, имеющий малые габариты и вес для шлифовки и резания разнообразных материалов с наиболее распространенным диаметром оснастки 230 мм. </t>
  </si>
  <si>
    <t>Набор STAYER "PROFESSIONAL" №4 резьбонарезной трубный в пластмассовом боксе, 1/2" - 1 1/4", 5 предметов</t>
  </si>
  <si>
    <t>Приспособление предназначено для обжима медных и алюминиевых наконечников в диапазоне от 10 до 300 мм².</t>
  </si>
  <si>
    <t>Кирка строительная - ручной инструмент, который используется при работе с камнем, а также бетонными поверхностями и твердыми грунтами. Рабочая часть кирки дугообразной формы бывает с одним или двумя острыми шипами. Они уравновешены относительно посадочного отверстия и находятся перпендикулярно рукоятке.</t>
  </si>
  <si>
    <t>Представляет собой ударный инструмент высокой прочности, который служит для проведения грубых столярно-слесарных работ. Кувалда состоит из литой рабочей части и деревянной рукоятки.</t>
  </si>
  <si>
    <t>Приставная лестница — простая конструкция, изготовлена из двух направляющих, соединённых перекладинами (ступенями), крепление которых выполнено развальцовкой с загибанием краёв по внешней стороне.</t>
  </si>
  <si>
    <t>ЖКС №12 (г.Саратов)</t>
  </si>
  <si>
    <t xml:space="preserve"> Инструменты и оборудование  для АРБ на объекты ТХ ЖКС №12 (г.Саратов) на 2020 год (малые закупки)</t>
  </si>
  <si>
    <t>Техническое задание</t>
  </si>
  <si>
    <t>сварочный аппарат ARC-250 инверторного типа предназначен для ручной дуговой сварки и наплавки штучным электродом на постоянном токе стальных изделий в производственных и бытовых условиях. Сварочный аппарат поставляется в 2-х исполнения на 220 Вольт и на 380 Вольт. </t>
  </si>
  <si>
    <t>Сварочный инвертор ARC-250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</si>
</sst>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#,##0.000_р_."/>
    <numFmt numFmtId="167" formatCode="_-* #,##0.00\ _₽_-;\-* #,##0.00\ _₽_-;_-* \-??\ _₽_-;_-@_-"/>
    <numFmt numFmtId="168" formatCode="_-* #,##0.00\._₽_-;\-* #,##0.00\._₽_-;_-* \-??\ _₽_-;_-@_-"/>
    <numFmt numFmtId="169" formatCode="0.000"/>
    <numFmt numFmtId="170" formatCode="#,##0.00_ ;\-#,##0.00\ 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SimSun"/>
      <family val="2"/>
      <charset val="204"/>
    </font>
    <font>
      <sz val="10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indexed="8"/>
      <name val="Calibri"/>
      <family val="2"/>
    </font>
    <font>
      <sz val="10"/>
      <name val="MS Sans Serif"/>
      <family val="2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color indexed="8"/>
      <name val="Times New Roman"/>
      <family val="1"/>
      <charset val="204"/>
    </font>
    <font>
      <sz val="25"/>
      <color theme="1"/>
      <name val="Calibri"/>
      <family val="2"/>
      <charset val="204"/>
      <scheme val="minor"/>
    </font>
    <font>
      <b/>
      <sz val="25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A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.5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333745"/>
      <name val="Times New Roman"/>
      <family val="1"/>
      <charset val="204"/>
    </font>
    <font>
      <sz val="8"/>
      <color rgb="FF444444"/>
      <name val="Times New Roman"/>
      <family val="1"/>
      <charset val="204"/>
    </font>
    <font>
      <sz val="8"/>
      <color rgb="FF2B2521"/>
      <name val="Times New Roman"/>
      <family val="1"/>
      <charset val="204"/>
    </font>
    <font>
      <sz val="8"/>
      <color rgb="FF20202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90">
    <xf numFmtId="0" fontId="0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5" fillId="0" borderId="0"/>
    <xf numFmtId="0" fontId="2" fillId="0" borderId="0"/>
    <xf numFmtId="164" fontId="3" fillId="0" borderId="0" applyBorder="0" applyAlignment="0" applyProtection="0"/>
    <xf numFmtId="0" fontId="4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5" fillId="0" borderId="0"/>
    <xf numFmtId="164" fontId="4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  <xf numFmtId="0" fontId="10" fillId="0" borderId="0"/>
    <xf numFmtId="164" fontId="5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15" fillId="0" borderId="0"/>
    <xf numFmtId="0" fontId="1" fillId="0" borderId="0"/>
    <xf numFmtId="0" fontId="4" fillId="0" borderId="0"/>
    <xf numFmtId="43" fontId="10" fillId="0" borderId="0" applyFont="0" applyFill="0" applyBorder="0" applyAlignment="0" applyProtection="0"/>
    <xf numFmtId="0" fontId="10" fillId="0" borderId="0"/>
    <xf numFmtId="0" fontId="1" fillId="3" borderId="0" applyNumberFormat="0" applyBorder="0" applyAlignment="0" applyProtection="0"/>
    <xf numFmtId="0" fontId="6" fillId="0" borderId="0"/>
    <xf numFmtId="0" fontId="5" fillId="0" borderId="0"/>
    <xf numFmtId="0" fontId="1" fillId="0" borderId="0"/>
    <xf numFmtId="0" fontId="5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168" fontId="4" fillId="0" borderId="0" applyBorder="0" applyProtection="0">
      <alignment vertical="top"/>
    </xf>
    <xf numFmtId="167" fontId="4" fillId="0" borderId="0" applyFill="0" applyBorder="0" applyProtection="0">
      <alignment vertical="center"/>
    </xf>
    <xf numFmtId="0" fontId="4" fillId="0" borderId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77">
    <xf numFmtId="0" fontId="0" fillId="0" borderId="0" xfId="0"/>
    <xf numFmtId="4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19" fillId="5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9" fillId="0" borderId="1" xfId="103" applyNumberFormat="1" applyFont="1" applyFill="1" applyBorder="1" applyAlignment="1">
      <alignment horizontal="center" vertical="center" wrapText="1"/>
    </xf>
    <xf numFmtId="169" fontId="9" fillId="0" borderId="1" xfId="10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4" fontId="21" fillId="2" borderId="1" xfId="2" applyNumberFormat="1" applyFont="1" applyFill="1" applyBorder="1" applyAlignment="1">
      <alignment horizontal="center" vertical="center" wrapText="1"/>
    </xf>
    <xf numFmtId="166" fontId="21" fillId="2" borderId="1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21" fillId="6" borderId="9" xfId="0" applyFont="1" applyFill="1" applyBorder="1" applyAlignment="1">
      <alignment vertical="center"/>
    </xf>
    <xf numFmtId="0" fontId="21" fillId="6" borderId="10" xfId="0" applyFont="1" applyFill="1" applyBorder="1" applyAlignment="1">
      <alignment vertical="center"/>
    </xf>
    <xf numFmtId="0" fontId="21" fillId="6" borderId="11" xfId="0" applyFont="1" applyFill="1" applyBorder="1" applyAlignment="1">
      <alignment vertical="center"/>
    </xf>
    <xf numFmtId="4" fontId="21" fillId="6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0" borderId="0" xfId="0" applyFont="1" applyFill="1"/>
    <xf numFmtId="4" fontId="21" fillId="4" borderId="1" xfId="0" applyNumberFormat="1" applyFont="1" applyFill="1" applyBorder="1" applyAlignment="1">
      <alignment horizontal="center" vertical="center"/>
    </xf>
    <xf numFmtId="2" fontId="21" fillId="4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Fill="1"/>
    <xf numFmtId="0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173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1" xfId="172" applyFont="1" applyFill="1" applyBorder="1" applyAlignment="1" applyProtection="1">
      <alignment horizontal="center" vertical="center" wrapText="1"/>
      <protection locked="0"/>
    </xf>
    <xf numFmtId="0" fontId="9" fillId="0" borderId="1" xfId="103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Protection="1">
      <protection locked="0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3" fontId="21" fillId="0" borderId="1" xfId="0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Protection="1"/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1" fontId="21" fillId="4" borderId="1" xfId="0" applyNumberFormat="1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left" vertical="center"/>
    </xf>
    <xf numFmtId="0" fontId="21" fillId="6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4" fontId="21" fillId="6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" fontId="18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26" fillId="0" borderId="0" xfId="0" applyFont="1"/>
    <xf numFmtId="0" fontId="9" fillId="0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8" fillId="0" borderId="0" xfId="0" applyFont="1" applyProtection="1">
      <protection locked="0"/>
    </xf>
    <xf numFmtId="0" fontId="31" fillId="0" borderId="0" xfId="0" applyFont="1" applyBorder="1" applyAlignment="1">
      <alignment vertical="center" wrapText="1"/>
    </xf>
    <xf numFmtId="0" fontId="30" fillId="0" borderId="0" xfId="0" applyFont="1" applyBorder="1" applyProtection="1">
      <protection locked="0"/>
    </xf>
    <xf numFmtId="0" fontId="30" fillId="0" borderId="0" xfId="0" applyFont="1" applyProtection="1">
      <protection locked="0"/>
    </xf>
    <xf numFmtId="0" fontId="21" fillId="6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4" fontId="18" fillId="8" borderId="1" xfId="0" applyNumberFormat="1" applyFont="1" applyFill="1" applyBorder="1" applyAlignment="1">
      <alignment horizontal="center" vertical="center" wrapText="1"/>
    </xf>
    <xf numFmtId="4" fontId="17" fillId="8" borderId="1" xfId="0" applyNumberFormat="1" applyFont="1" applyFill="1" applyBorder="1" applyAlignment="1">
      <alignment horizontal="center" vertical="center" wrapText="1" shrinkToFit="1"/>
    </xf>
    <xf numFmtId="4" fontId="17" fillId="8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9" fillId="7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172" applyFont="1" applyFill="1" applyBorder="1" applyAlignment="1" applyProtection="1">
      <alignment horizontal="center" vertical="center" wrapText="1"/>
      <protection locked="0"/>
    </xf>
    <xf numFmtId="165" fontId="9" fillId="0" borderId="1" xfId="172" applyNumberFormat="1" applyFont="1" applyFill="1" applyBorder="1" applyAlignment="1">
      <alignment horizontal="center" vertical="center" wrapText="1"/>
    </xf>
    <xf numFmtId="49" fontId="9" fillId="0" borderId="1" xfId="103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2" fontId="17" fillId="0" borderId="0" xfId="0" applyNumberFormat="1" applyFont="1" applyFill="1" applyAlignment="1">
      <alignment vertical="center"/>
    </xf>
    <xf numFmtId="170" fontId="25" fillId="0" borderId="0" xfId="188" applyNumberFormat="1" applyFont="1"/>
    <xf numFmtId="4" fontId="25" fillId="0" borderId="0" xfId="0" applyNumberFormat="1" applyFont="1"/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4" fontId="9" fillId="8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NumberFormat="1" applyFont="1" applyFill="1" applyBorder="1" applyAlignment="1">
      <alignment horizontal="center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4" fontId="18" fillId="9" borderId="1" xfId="0" applyNumberFormat="1" applyFont="1" applyFill="1" applyBorder="1" applyAlignment="1">
      <alignment horizontal="center" vertical="center" wrapText="1"/>
    </xf>
    <xf numFmtId="4" fontId="17" fillId="9" borderId="1" xfId="0" applyNumberFormat="1" applyFont="1" applyFill="1" applyBorder="1" applyAlignment="1">
      <alignment horizontal="center" vertical="center" wrapText="1" shrinkToFit="1"/>
    </xf>
    <xf numFmtId="4" fontId="17" fillId="9" borderId="1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/>
    </xf>
    <xf numFmtId="169" fontId="9" fillId="9" borderId="1" xfId="103" applyNumberFormat="1" applyFont="1" applyFill="1" applyBorder="1" applyAlignment="1">
      <alignment horizontal="center" vertical="center" wrapText="1"/>
    </xf>
    <xf numFmtId="0" fontId="9" fillId="0" borderId="1" xfId="189" applyFont="1" applyBorder="1" applyAlignment="1">
      <alignment horizontal="center" wrapText="1"/>
    </xf>
    <xf numFmtId="0" fontId="33" fillId="0" borderId="1" xfId="0" applyFont="1" applyBorder="1" applyAlignment="1">
      <alignment horizontal="center" vertical="center" wrapText="1"/>
    </xf>
    <xf numFmtId="2" fontId="25" fillId="0" borderId="0" xfId="0" applyNumberFormat="1" applyFont="1"/>
    <xf numFmtId="0" fontId="9" fillId="8" borderId="1" xfId="172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" fontId="34" fillId="4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7" fillId="7" borderId="1" xfId="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9" fillId="10" borderId="1" xfId="0" applyNumberFormat="1" applyFont="1" applyFill="1" applyBorder="1" applyAlignment="1">
      <alignment horizontal="center" vertical="center" wrapText="1" shrinkToFit="1"/>
    </xf>
    <xf numFmtId="49" fontId="9" fillId="10" borderId="1" xfId="0" applyNumberFormat="1" applyFont="1" applyFill="1" applyBorder="1" applyAlignment="1">
      <alignment horizontal="center" vertical="center" wrapText="1"/>
    </xf>
    <xf numFmtId="0" fontId="9" fillId="10" borderId="1" xfId="103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center" vertical="center" wrapText="1" shrinkToFit="1"/>
    </xf>
    <xf numFmtId="0" fontId="9" fillId="10" borderId="1" xfId="17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10" borderId="1" xfId="172" applyFont="1" applyFill="1" applyBorder="1" applyAlignment="1" applyProtection="1">
      <alignment horizontal="center" vertical="center" wrapText="1"/>
      <protection locked="0"/>
    </xf>
    <xf numFmtId="4" fontId="9" fillId="10" borderId="1" xfId="103" applyNumberFormat="1" applyFont="1" applyFill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wrapText="1"/>
    </xf>
    <xf numFmtId="4" fontId="0" fillId="0" borderId="0" xfId="0" applyNumberFormat="1" applyAlignment="1">
      <alignment wrapText="1"/>
    </xf>
    <xf numFmtId="0" fontId="35" fillId="0" borderId="0" xfId="0" applyFont="1" applyAlignment="1">
      <alignment horizontal="center" vertical="center" wrapText="1"/>
    </xf>
    <xf numFmtId="4" fontId="35" fillId="0" borderId="0" xfId="0" applyNumberFormat="1" applyFont="1" applyAlignment="1">
      <alignment horizontal="center" vertical="center" wrapText="1"/>
    </xf>
    <xf numFmtId="0" fontId="41" fillId="11" borderId="1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4" fontId="41" fillId="2" borderId="1" xfId="0" applyNumberFormat="1" applyFont="1" applyFill="1" applyBorder="1" applyAlignment="1">
      <alignment horizontal="center" vertical="center" wrapText="1"/>
    </xf>
    <xf numFmtId="1" fontId="42" fillId="4" borderId="1" xfId="0" applyNumberFormat="1" applyFont="1" applyFill="1" applyBorder="1" applyAlignment="1">
      <alignment horizontal="center" vertical="center" wrapText="1"/>
    </xf>
    <xf numFmtId="4" fontId="42" fillId="4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top" wrapText="1"/>
    </xf>
    <xf numFmtId="0" fontId="41" fillId="11" borderId="5" xfId="0" applyFont="1" applyFill="1" applyBorder="1" applyAlignment="1">
      <alignment horizontal="center" vertical="center" wrapText="1"/>
    </xf>
    <xf numFmtId="4" fontId="41" fillId="11" borderId="1" xfId="0" applyNumberFormat="1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4" fontId="42" fillId="11" borderId="1" xfId="0" applyNumberFormat="1" applyFont="1" applyFill="1" applyBorder="1" applyAlignment="1">
      <alignment horizontal="center" vertical="center" wrapText="1"/>
    </xf>
    <xf numFmtId="4" fontId="41" fillId="2" borderId="1" xfId="0" applyNumberFormat="1" applyFont="1" applyFill="1" applyBorder="1" applyAlignment="1">
      <alignment vertical="center" wrapText="1"/>
    </xf>
    <xf numFmtId="0" fontId="47" fillId="0" borderId="1" xfId="189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51" fillId="0" borderId="0" xfId="0" applyFont="1" applyAlignment="1">
      <alignment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21" fillId="4" borderId="10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37" fillId="7" borderId="9" xfId="0" applyFont="1" applyFill="1" applyBorder="1" applyAlignment="1">
      <alignment horizontal="center" vertical="center" wrapText="1"/>
    </xf>
    <xf numFmtId="0" fontId="37" fillId="7" borderId="10" xfId="0" applyFont="1" applyFill="1" applyBorder="1" applyAlignment="1">
      <alignment horizontal="center" vertical="center" wrapText="1"/>
    </xf>
    <xf numFmtId="0" fontId="37" fillId="7" borderId="11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" fontId="35" fillId="0" borderId="3" xfId="0" applyNumberFormat="1" applyFont="1" applyBorder="1" applyAlignment="1">
      <alignment horizontal="center" vertical="center" wrapText="1"/>
    </xf>
    <xf numFmtId="4" fontId="35" fillId="0" borderId="4" xfId="0" applyNumberFormat="1" applyFont="1" applyBorder="1" applyAlignment="1">
      <alignment horizontal="center" vertical="center" wrapText="1"/>
    </xf>
    <xf numFmtId="4" fontId="35" fillId="0" borderId="5" xfId="0" applyNumberFormat="1" applyFont="1" applyBorder="1" applyAlignment="1">
      <alignment horizontal="center" vertical="center" wrapText="1"/>
    </xf>
    <xf numFmtId="0" fontId="36" fillId="0" borderId="3" xfId="172" applyFont="1" applyFill="1" applyBorder="1" applyAlignment="1" applyProtection="1">
      <alignment horizontal="center" vertical="center" wrapText="1"/>
      <protection locked="0"/>
    </xf>
    <xf numFmtId="0" fontId="36" fillId="0" borderId="4" xfId="172" applyFont="1" applyFill="1" applyBorder="1" applyAlignment="1" applyProtection="1">
      <alignment horizontal="center" vertical="center" wrapText="1"/>
      <protection locked="0"/>
    </xf>
    <xf numFmtId="0" fontId="36" fillId="0" borderId="5" xfId="172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4" fontId="34" fillId="4" borderId="3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5" xfId="0" applyNumberFormat="1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1" fontId="34" fillId="4" borderId="14" xfId="0" applyNumberFormat="1" applyFont="1" applyFill="1" applyBorder="1" applyAlignment="1">
      <alignment horizontal="center" vertical="center" wrapText="1"/>
    </xf>
    <xf numFmtId="1" fontId="34" fillId="4" borderId="15" xfId="0" applyNumberFormat="1" applyFont="1" applyFill="1" applyBorder="1" applyAlignment="1">
      <alignment horizontal="center" vertical="center" wrapText="1"/>
    </xf>
    <xf numFmtId="1" fontId="34" fillId="4" borderId="8" xfId="0" applyNumberFormat="1" applyFont="1" applyFill="1" applyBorder="1" applyAlignment="1">
      <alignment horizontal="center" vertical="center" wrapText="1"/>
    </xf>
    <xf numFmtId="1" fontId="34" fillId="4" borderId="13" xfId="0" applyNumberFormat="1" applyFont="1" applyFill="1" applyBorder="1" applyAlignment="1">
      <alignment horizontal="center" vertical="center" wrapText="1"/>
    </xf>
    <xf numFmtId="1" fontId="34" fillId="4" borderId="9" xfId="0" applyNumberFormat="1" applyFont="1" applyFill="1" applyBorder="1" applyAlignment="1">
      <alignment horizontal="center" vertical="center" wrapText="1"/>
    </xf>
    <xf numFmtId="1" fontId="34" fillId="4" borderId="10" xfId="0" applyNumberFormat="1" applyFont="1" applyFill="1" applyBorder="1" applyAlignment="1">
      <alignment horizontal="center" vertical="center" wrapText="1"/>
    </xf>
    <xf numFmtId="1" fontId="34" fillId="4" borderId="11" xfId="0" applyNumberFormat="1" applyFont="1" applyFill="1" applyBorder="1" applyAlignment="1">
      <alignment horizontal="center" vertical="center" wrapText="1"/>
    </xf>
    <xf numFmtId="1" fontId="34" fillId="4" borderId="1" xfId="0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4" fontId="34" fillId="4" borderId="1" xfId="0" applyNumberFormat="1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4" xfId="0" applyFont="1" applyFill="1" applyBorder="1" applyAlignment="1" applyProtection="1">
      <alignment horizontal="center" vertical="center" wrapText="1"/>
    </xf>
    <xf numFmtId="0" fontId="19" fillId="5" borderId="5" xfId="0" applyFont="1" applyFill="1" applyBorder="1" applyAlignment="1" applyProtection="1">
      <alignment horizontal="center" vertical="center" wrapText="1"/>
    </xf>
    <xf numFmtId="3" fontId="19" fillId="5" borderId="3" xfId="0" applyNumberFormat="1" applyFont="1" applyFill="1" applyBorder="1" applyAlignment="1" applyProtection="1">
      <alignment horizontal="center" vertical="center" wrapText="1"/>
    </xf>
    <xf numFmtId="3" fontId="19" fillId="5" borderId="5" xfId="0" applyNumberFormat="1" applyFont="1" applyFill="1" applyBorder="1" applyAlignment="1" applyProtection="1">
      <alignment horizontal="center" vertical="center" wrapText="1"/>
    </xf>
    <xf numFmtId="3" fontId="19" fillId="5" borderId="1" xfId="0" applyNumberFormat="1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center" vertical="center" wrapText="1"/>
    </xf>
    <xf numFmtId="3" fontId="19" fillId="5" borderId="6" xfId="0" applyNumberFormat="1" applyFont="1" applyFill="1" applyBorder="1" applyAlignment="1" applyProtection="1">
      <alignment horizontal="center" vertical="center" wrapText="1"/>
    </xf>
    <xf numFmtId="3" fontId="19" fillId="5" borderId="7" xfId="0" applyNumberFormat="1" applyFont="1" applyFill="1" applyBorder="1" applyAlignment="1" applyProtection="1">
      <alignment horizontal="center" vertical="center" wrapText="1"/>
    </xf>
    <xf numFmtId="3" fontId="19" fillId="5" borderId="8" xfId="0" applyNumberFormat="1" applyFont="1" applyFill="1" applyBorder="1" applyAlignment="1" applyProtection="1">
      <alignment horizontal="center" vertical="center" wrapText="1"/>
    </xf>
    <xf numFmtId="3" fontId="19" fillId="5" borderId="2" xfId="0" applyNumberFormat="1" applyFont="1" applyFill="1" applyBorder="1" applyAlignment="1" applyProtection="1">
      <alignment horizontal="center" vertical="center" wrapText="1"/>
    </xf>
    <xf numFmtId="3" fontId="19" fillId="5" borderId="9" xfId="0" applyNumberFormat="1" applyFont="1" applyFill="1" applyBorder="1" applyAlignment="1" applyProtection="1">
      <alignment horizontal="center" vertical="center" wrapText="1"/>
    </xf>
    <xf numFmtId="3" fontId="19" fillId="5" borderId="11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" fontId="19" fillId="5" borderId="1" xfId="0" applyNumberFormat="1" applyFont="1" applyFill="1" applyBorder="1" applyAlignment="1" applyProtection="1">
      <alignment horizontal="center" vertical="center" wrapText="1"/>
    </xf>
    <xf numFmtId="0" fontId="9" fillId="0" borderId="9" xfId="172" applyFont="1" applyFill="1" applyBorder="1" applyAlignment="1" applyProtection="1">
      <alignment horizontal="center" vertical="center" wrapText="1"/>
      <protection locked="0"/>
    </xf>
    <xf numFmtId="0" fontId="9" fillId="0" borderId="11" xfId="172" applyFont="1" applyFill="1" applyBorder="1" applyAlignment="1" applyProtection="1">
      <alignment horizontal="center" vertical="center" wrapText="1"/>
      <protection locked="0"/>
    </xf>
    <xf numFmtId="0" fontId="9" fillId="10" borderId="1" xfId="172" applyFont="1" applyFill="1" applyBorder="1" applyAlignment="1" applyProtection="1">
      <alignment horizontal="center" vertical="center" wrapText="1"/>
      <protection locked="0"/>
    </xf>
    <xf numFmtId="0" fontId="9" fillId="8" borderId="1" xfId="172" applyFont="1" applyFill="1" applyBorder="1" applyAlignment="1" applyProtection="1">
      <alignment horizontal="center" vertical="center" wrapText="1"/>
      <protection locked="0"/>
    </xf>
    <xf numFmtId="0" fontId="9" fillId="0" borderId="1" xfId="172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9" fillId="0" borderId="3" xfId="172" applyFont="1" applyFill="1" applyBorder="1" applyAlignment="1" applyProtection="1">
      <alignment horizontal="center" vertical="center" wrapText="1"/>
      <protection locked="0"/>
    </xf>
    <xf numFmtId="0" fontId="9" fillId="0" borderId="4" xfId="172" applyFont="1" applyFill="1" applyBorder="1" applyAlignment="1" applyProtection="1">
      <alignment horizontal="center" vertical="center" wrapText="1"/>
      <protection locked="0"/>
    </xf>
    <xf numFmtId="0" fontId="9" fillId="0" borderId="5" xfId="172" applyFont="1" applyFill="1" applyBorder="1" applyAlignment="1" applyProtection="1">
      <alignment horizontal="center" vertical="center" wrapText="1"/>
      <protection locked="0"/>
    </xf>
    <xf numFmtId="0" fontId="9" fillId="0" borderId="3" xfId="103" applyFont="1" applyFill="1" applyBorder="1" applyAlignment="1">
      <alignment horizontal="center" vertical="center" wrapText="1"/>
    </xf>
    <xf numFmtId="0" fontId="9" fillId="0" borderId="4" xfId="103" applyFont="1" applyFill="1" applyBorder="1" applyAlignment="1">
      <alignment horizontal="center" vertical="center" wrapText="1"/>
    </xf>
    <xf numFmtId="0" fontId="9" fillId="0" borderId="5" xfId="103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horizontal="center" vertical="center" wrapText="1"/>
    </xf>
    <xf numFmtId="1" fontId="34" fillId="4" borderId="3" xfId="0" applyNumberFormat="1" applyFont="1" applyFill="1" applyBorder="1" applyAlignment="1">
      <alignment horizontal="center" vertical="center" wrapText="1"/>
    </xf>
    <xf numFmtId="1" fontId="34" fillId="4" borderId="5" xfId="0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" fontId="41" fillId="2" borderId="3" xfId="0" applyNumberFormat="1" applyFont="1" applyFill="1" applyBorder="1" applyAlignment="1">
      <alignment horizontal="center" vertical="center" wrapText="1"/>
    </xf>
    <xf numFmtId="4" fontId="41" fillId="2" borderId="4" xfId="0" applyNumberFormat="1" applyFont="1" applyFill="1" applyBorder="1" applyAlignment="1">
      <alignment horizontal="center" vertical="center" wrapText="1"/>
    </xf>
    <xf numFmtId="4" fontId="41" fillId="2" borderId="5" xfId="0" applyNumberFormat="1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4" fontId="42" fillId="4" borderId="9" xfId="0" applyNumberFormat="1" applyFont="1" applyFill="1" applyBorder="1" applyAlignment="1">
      <alignment horizontal="center" vertical="center" wrapText="1"/>
    </xf>
    <xf numFmtId="4" fontId="42" fillId="4" borderId="11" xfId="0" applyNumberFormat="1" applyFont="1" applyFill="1" applyBorder="1" applyAlignment="1">
      <alignment horizontal="center" vertical="center" wrapText="1"/>
    </xf>
  </cellXfs>
  <cellStyles count="190">
    <cellStyle name="40% - Акцент2 2" xfId="99"/>
    <cellStyle name="40% — акцент2 2" xfId="175"/>
    <cellStyle name="Excel Built-in Normal" xfId="3"/>
    <cellStyle name="Excel Built-in Normal 1" xfId="17"/>
    <cellStyle name="Excel Built-in Normal 2" xfId="16"/>
    <cellStyle name="Excel Built-in Normal 3" xfId="163"/>
    <cellStyle name="Normal" xfId="182"/>
    <cellStyle name="TableStyleLight1" xfId="5"/>
    <cellStyle name="Гиперссылка" xfId="189" builtinId="8"/>
    <cellStyle name="Гиперссылка 2" xfId="112"/>
    <cellStyle name="Обычный" xfId="0" builtinId="0"/>
    <cellStyle name="Обычный 10" xfId="10"/>
    <cellStyle name="Обычный 10 2" xfId="113"/>
    <cellStyle name="Обычный 10 2 2" xfId="114"/>
    <cellStyle name="Обычный 10 2 2 2" xfId="115"/>
    <cellStyle name="Обычный 10 2 3" xfId="116"/>
    <cellStyle name="Обычный 10 3" xfId="117"/>
    <cellStyle name="Обычный 10 3 2" xfId="118"/>
    <cellStyle name="Обычный 10 4" xfId="119"/>
    <cellStyle name="Обычный 10 4 13" xfId="170"/>
    <cellStyle name="Обычный 10 4 2" xfId="161"/>
    <cellStyle name="Обычный 10 5" xfId="120"/>
    <cellStyle name="Обычный 10 5 2" xfId="121"/>
    <cellStyle name="Обычный 10 5 3" xfId="122"/>
    <cellStyle name="Обычный 103" xfId="53"/>
    <cellStyle name="Обычный 104" xfId="54"/>
    <cellStyle name="Обычный 105" xfId="55"/>
    <cellStyle name="Обычный 106" xfId="56"/>
    <cellStyle name="Обычный 108" xfId="63"/>
    <cellStyle name="Обычный 11" xfId="9"/>
    <cellStyle name="Обычный 11 2 2" xfId="180"/>
    <cellStyle name="Обычный 111" xfId="23"/>
    <cellStyle name="Обычный 112" xfId="61"/>
    <cellStyle name="Обычный 113" xfId="62"/>
    <cellStyle name="Обычный 114" xfId="58"/>
    <cellStyle name="Обычный 115" xfId="57"/>
    <cellStyle name="Обычный 116" xfId="60"/>
    <cellStyle name="Обычный 117" xfId="59"/>
    <cellStyle name="Обычный 12" xfId="96"/>
    <cellStyle name="Обычный 12 2" xfId="123"/>
    <cellStyle name="Обычный 121" xfId="71"/>
    <cellStyle name="Обычный 122" xfId="64"/>
    <cellStyle name="Обычный 123" xfId="66"/>
    <cellStyle name="Обычный 124" xfId="65"/>
    <cellStyle name="Обычный 125" xfId="68"/>
    <cellStyle name="Обычный 126" xfId="67"/>
    <cellStyle name="Обычный 127" xfId="69"/>
    <cellStyle name="Обычный 13" xfId="38"/>
    <cellStyle name="Обычный 13 2 2" xfId="124"/>
    <cellStyle name="Обычный 132" xfId="97"/>
    <cellStyle name="Обычный 133" xfId="98"/>
    <cellStyle name="Обычный 134" xfId="72"/>
    <cellStyle name="Обычный 137" xfId="22"/>
    <cellStyle name="Обычный 138" xfId="73"/>
    <cellStyle name="Обычный 139" xfId="74"/>
    <cellStyle name="Обычный 14" xfId="45"/>
    <cellStyle name="Обычный 14 2" xfId="101"/>
    <cellStyle name="Обычный 14 2 2" xfId="125"/>
    <cellStyle name="Обычный 140" xfId="84"/>
    <cellStyle name="Обычный 145" xfId="87"/>
    <cellStyle name="Обычный 147" xfId="86"/>
    <cellStyle name="Обычный 148" xfId="88"/>
    <cellStyle name="Обычный 149" xfId="89"/>
    <cellStyle name="Обычный 15" xfId="8"/>
    <cellStyle name="Обычный 150" xfId="90"/>
    <cellStyle name="Обычный 151" xfId="91"/>
    <cellStyle name="Обычный 153" xfId="92"/>
    <cellStyle name="Обычный 16" xfId="102"/>
    <cellStyle name="Обычный 17" xfId="103"/>
    <cellStyle name="Обычный 18" xfId="51"/>
    <cellStyle name="Обычный 19" xfId="50"/>
    <cellStyle name="Обычный 2" xfId="2"/>
    <cellStyle name="Обычный 2 11" xfId="167"/>
    <cellStyle name="Обычный 2 2" xfId="4"/>
    <cellStyle name="Обычный 2 2 2" xfId="108"/>
    <cellStyle name="Обычный 2 2 2 2" xfId="126"/>
    <cellStyle name="Обычный 2 2 2 2 2" xfId="127"/>
    <cellStyle name="Обычный 2 2 2 2 3" xfId="169"/>
    <cellStyle name="Обычный 2 2 2 3" xfId="128"/>
    <cellStyle name="Обычный 2 2 2 3 2" xfId="178"/>
    <cellStyle name="Обычный 2 2 2 4" xfId="129"/>
    <cellStyle name="Обычный 2 2 3" xfId="130"/>
    <cellStyle name="Обычный 2 3" xfId="18"/>
    <cellStyle name="Обычный 2 3 2" xfId="131"/>
    <cellStyle name="Обычный 2 3 2 2" xfId="132"/>
    <cellStyle name="Обычный 2 3 3" xfId="133"/>
    <cellStyle name="Обычный 2 3 4" xfId="134"/>
    <cellStyle name="Обычный 2 3 7" xfId="177"/>
    <cellStyle name="Обычный 2 4" xfId="19"/>
    <cellStyle name="Обычный 2 4 2" xfId="176"/>
    <cellStyle name="Обычный 2 5" xfId="1"/>
    <cellStyle name="Обычный 2 6" xfId="104"/>
    <cellStyle name="Обычный 2 6 2" xfId="111"/>
    <cellStyle name="Обычный 2 6 3" xfId="172"/>
    <cellStyle name="Обычный 2 7 2" xfId="135"/>
    <cellStyle name="Обычный 20" xfId="187"/>
    <cellStyle name="Обычный 21" xfId="52"/>
    <cellStyle name="Обычный 23" xfId="160"/>
    <cellStyle name="Обычный 24" xfId="136"/>
    <cellStyle name="Обычный 3" xfId="11"/>
    <cellStyle name="Обычный 3 2" xfId="20"/>
    <cellStyle name="Обычный 3 2 2" xfId="137"/>
    <cellStyle name="Обычный 3 2 2 2" xfId="138"/>
    <cellStyle name="Обычный 3 2 3" xfId="139"/>
    <cellStyle name="Обычный 3 2 4" xfId="140"/>
    <cellStyle name="Обычный 3 3" xfId="12"/>
    <cellStyle name="Обычный 3 3 2" xfId="141"/>
    <cellStyle name="Обычный 3 3 2 2" xfId="142"/>
    <cellStyle name="Обычный 3 3 3" xfId="143"/>
    <cellStyle name="Обычный 3 3 4" xfId="144"/>
    <cellStyle name="Обычный 3 4" xfId="105"/>
    <cellStyle name="Обычный 3 5" xfId="179"/>
    <cellStyle name="Обычный 3 6" xfId="181"/>
    <cellStyle name="Обычный 31 4" xfId="106"/>
    <cellStyle name="Обычный 33" xfId="77"/>
    <cellStyle name="Обычный 34" xfId="70"/>
    <cellStyle name="Обычный 35" xfId="75"/>
    <cellStyle name="Обычный 36" xfId="76"/>
    <cellStyle name="Обычный 37" xfId="78"/>
    <cellStyle name="Обычный 38" xfId="80"/>
    <cellStyle name="Обычный 39" xfId="79"/>
    <cellStyle name="Обычный 4" xfId="14"/>
    <cellStyle name="Обычный 4 2" xfId="145"/>
    <cellStyle name="Обычный 4 3" xfId="183"/>
    <cellStyle name="Обычный 41" xfId="81"/>
    <cellStyle name="Обычный 42" xfId="95"/>
    <cellStyle name="Обычный 43" xfId="82"/>
    <cellStyle name="Обычный 44" xfId="83"/>
    <cellStyle name="Обычный 45" xfId="85"/>
    <cellStyle name="Обычный 47" xfId="93"/>
    <cellStyle name="Обычный 49" xfId="24"/>
    <cellStyle name="Обычный 5" xfId="6"/>
    <cellStyle name="Обычный 5 2" xfId="146"/>
    <cellStyle name="Обычный 5 2 2" xfId="147"/>
    <cellStyle name="Обычный 5 2 2 2" xfId="148"/>
    <cellStyle name="Обычный 5 2 3" xfId="149"/>
    <cellStyle name="Обычный 5 3" xfId="150"/>
    <cellStyle name="Обычный 5 4" xfId="151"/>
    <cellStyle name="Обычный 5 4 2" xfId="152"/>
    <cellStyle name="Обычный 5 5" xfId="153"/>
    <cellStyle name="Обычный 5 6" xfId="154"/>
    <cellStyle name="Обычный 50" xfId="25"/>
    <cellStyle name="Обычный 54" xfId="27"/>
    <cellStyle name="Обычный 55" xfId="28"/>
    <cellStyle name="Обычный 57" xfId="26"/>
    <cellStyle name="Обычный 6" xfId="13"/>
    <cellStyle name="Обычный 6 2" xfId="155"/>
    <cellStyle name="Обычный 6 3" xfId="165"/>
    <cellStyle name="Обычный 67" xfId="29"/>
    <cellStyle name="Обычный 68" xfId="30"/>
    <cellStyle name="Обычный 69" xfId="40"/>
    <cellStyle name="Обычный 7" xfId="7"/>
    <cellStyle name="Обычный 70" xfId="41"/>
    <cellStyle name="Обычный 71" xfId="46"/>
    <cellStyle name="Обычный 72" xfId="31"/>
    <cellStyle name="Обычный 73" xfId="32"/>
    <cellStyle name="Обычный 76" xfId="33"/>
    <cellStyle name="Обычный 79" xfId="34"/>
    <cellStyle name="Обычный 8" xfId="15"/>
    <cellStyle name="Обычный 81" xfId="35"/>
    <cellStyle name="Обычный 82" xfId="36"/>
    <cellStyle name="Обычный 83" xfId="37"/>
    <cellStyle name="Обычный 84" xfId="39"/>
    <cellStyle name="Обычный 85" xfId="44"/>
    <cellStyle name="Обычный 87" xfId="42"/>
    <cellStyle name="Обычный 88" xfId="43"/>
    <cellStyle name="Обычный 89" xfId="47"/>
    <cellStyle name="Обычный 9" xfId="21"/>
    <cellStyle name="Обычный 9 10 2" xfId="171"/>
    <cellStyle name="Обычный 9 2" xfId="100"/>
    <cellStyle name="Обычный 9 2 2" xfId="156"/>
    <cellStyle name="Обычный 9 2 3" xfId="157"/>
    <cellStyle name="Обычный 9 3" xfId="94"/>
    <cellStyle name="Обычный 9 4" xfId="174"/>
    <cellStyle name="Обычный 93" xfId="48"/>
    <cellStyle name="Обычный 94" xfId="49"/>
    <cellStyle name="Стиль 1" xfId="184"/>
    <cellStyle name="Финансовый" xfId="188" builtinId="3"/>
    <cellStyle name="Финансовый 2" xfId="107"/>
    <cellStyle name="Финансовый 2 17" xfId="166"/>
    <cellStyle name="Финансовый 2 2" xfId="158"/>
    <cellStyle name="Финансовый 2 2 2" xfId="164"/>
    <cellStyle name="Финансовый 2 3" xfId="186"/>
    <cellStyle name="Финансовый 3" xfId="109"/>
    <cellStyle name="Финансовый 3 2" xfId="162"/>
    <cellStyle name="Финансовый 3 3" xfId="185"/>
    <cellStyle name="Финансовый 4" xfId="110"/>
    <cellStyle name="Финансовый 5" xfId="159"/>
    <cellStyle name="Финансовый 6" xfId="168"/>
    <cellStyle name="Финансовый 7" xfId="173"/>
  </cellStyles>
  <dxfs count="0"/>
  <tableStyles count="0" defaultTableStyle="TableStyleMedium2" defaultPivotStyle="PivotStyleLight16"/>
  <colors>
    <mruColors>
      <color rgb="FF00FFCC"/>
      <color rgb="FF99CC00"/>
      <color rgb="FFF66E60"/>
      <color rgb="FFCCCCFF"/>
      <color rgb="FF9999FF"/>
      <color rgb="FF0099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s://www.nix.ru/computer_hardware_news/hardware_news_viewer.html?id=192077" TargetMode="External"/><Relationship Id="rId1" Type="http://schemas.openxmlformats.org/officeDocument/2006/relationships/hyperlink" Target="http://mossklad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I56"/>
  <sheetViews>
    <sheetView view="pageBreakPreview" zoomScale="60" zoomScaleNormal="50" zoomScalePageLayoutView="10" workbookViewId="0">
      <pane ySplit="3" topLeftCell="A33" activePane="bottomLeft" state="frozen"/>
      <selection pane="bottomLeft" activeCell="H48" sqref="H48"/>
    </sheetView>
  </sheetViews>
  <sheetFormatPr defaultRowHeight="18.75" outlineLevelRow="1"/>
  <cols>
    <col min="1" max="1" width="6.140625" style="24" customWidth="1"/>
    <col min="2" max="2" width="42.85546875" style="24" customWidth="1"/>
    <col min="3" max="3" width="12.140625" style="24" customWidth="1"/>
    <col min="4" max="4" width="30.140625" style="25" customWidth="1"/>
    <col min="5" max="5" width="30.7109375" style="24" customWidth="1"/>
    <col min="6" max="6" width="52" style="24" customWidth="1"/>
    <col min="7" max="7" width="12" style="24" customWidth="1"/>
    <col min="8" max="8" width="31.42578125" style="26" customWidth="1"/>
    <col min="9" max="9" width="17.5703125" style="24" customWidth="1"/>
    <col min="10" max="16384" width="9.140625" style="27"/>
  </cols>
  <sheetData>
    <row r="1" spans="1:9" s="15" customFormat="1" ht="64.5" customHeight="1">
      <c r="A1" s="164" t="s">
        <v>1096</v>
      </c>
      <c r="B1" s="164"/>
      <c r="C1" s="164"/>
      <c r="D1" s="164"/>
      <c r="E1" s="164"/>
      <c r="F1" s="164"/>
      <c r="G1" s="164"/>
      <c r="H1" s="164"/>
      <c r="I1" s="164"/>
    </row>
    <row r="2" spans="1:9" s="15" customFormat="1" ht="56.25">
      <c r="A2" s="10" t="s">
        <v>576</v>
      </c>
      <c r="B2" s="10" t="s">
        <v>7</v>
      </c>
      <c r="C2" s="11" t="s">
        <v>581</v>
      </c>
      <c r="D2" s="10" t="s">
        <v>577</v>
      </c>
      <c r="E2" s="12" t="s">
        <v>2</v>
      </c>
      <c r="F2" s="165" t="s">
        <v>3</v>
      </c>
      <c r="G2" s="166"/>
      <c r="H2" s="13" t="s">
        <v>578</v>
      </c>
      <c r="I2" s="14" t="s">
        <v>579</v>
      </c>
    </row>
    <row r="3" spans="1:9" s="15" customFormat="1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67">
        <v>6</v>
      </c>
      <c r="G3" s="168"/>
      <c r="H3" s="10">
        <v>7</v>
      </c>
      <c r="I3" s="10">
        <v>8</v>
      </c>
    </row>
    <row r="4" spans="1:9" s="21" customFormat="1">
      <c r="A4" s="16" t="s">
        <v>35</v>
      </c>
      <c r="B4" s="17"/>
      <c r="C4" s="17"/>
      <c r="D4" s="17"/>
      <c r="E4" s="17"/>
      <c r="F4" s="17"/>
      <c r="G4" s="18"/>
      <c r="H4" s="19">
        <f>H5+H7+H10+H13+H22+H24+H28+H31+H34+H37+H40+H42+H44+H49+H51+H55</f>
        <v>17114.0757902</v>
      </c>
      <c r="I4" s="20"/>
    </row>
    <row r="5" spans="1:9" s="4" customFormat="1">
      <c r="A5" s="161" t="s">
        <v>36</v>
      </c>
      <c r="B5" s="162"/>
      <c r="C5" s="162"/>
      <c r="D5" s="162"/>
      <c r="E5" s="163"/>
      <c r="F5" s="173"/>
      <c r="G5" s="174"/>
      <c r="H5" s="22">
        <f>H6</f>
        <v>1036.7160080000001</v>
      </c>
      <c r="I5" s="23"/>
    </row>
    <row r="6" spans="1:9" s="4" customFormat="1" ht="132" customHeight="1" outlineLevel="1">
      <c r="A6" s="28">
        <f>SUBTOTAL(103,B6:$B$6)</f>
        <v>1</v>
      </c>
      <c r="B6" s="29" t="s">
        <v>54</v>
      </c>
      <c r="C6" s="30"/>
      <c r="D6" s="30" t="s">
        <v>49</v>
      </c>
      <c r="E6" s="30" t="s">
        <v>37</v>
      </c>
      <c r="F6" s="169" t="s">
        <v>1067</v>
      </c>
      <c r="G6" s="170"/>
      <c r="H6" s="31">
        <v>1036.7160080000001</v>
      </c>
      <c r="I6" s="32" t="s">
        <v>10</v>
      </c>
    </row>
    <row r="7" spans="1:9" s="4" customFormat="1" ht="19.5" customHeight="1">
      <c r="A7" s="161" t="s">
        <v>38</v>
      </c>
      <c r="B7" s="162"/>
      <c r="C7" s="162"/>
      <c r="D7" s="162"/>
      <c r="E7" s="163"/>
      <c r="F7" s="173" t="s">
        <v>586</v>
      </c>
      <c r="G7" s="174"/>
      <c r="H7" s="22">
        <f>H8+H9</f>
        <v>1037.53872</v>
      </c>
      <c r="I7" s="23"/>
    </row>
    <row r="8" spans="1:9" s="4" customFormat="1" ht="56.25" outlineLevel="1">
      <c r="A8" s="28">
        <v>2</v>
      </c>
      <c r="B8" s="29" t="s">
        <v>55</v>
      </c>
      <c r="C8" s="30" t="s">
        <v>40</v>
      </c>
      <c r="D8" s="30" t="s">
        <v>925</v>
      </c>
      <c r="E8" s="30" t="s">
        <v>42</v>
      </c>
      <c r="F8" s="169" t="s">
        <v>924</v>
      </c>
      <c r="G8" s="170"/>
      <c r="H8" s="31">
        <v>427.14272</v>
      </c>
      <c r="I8" s="32" t="s">
        <v>10</v>
      </c>
    </row>
    <row r="9" spans="1:9" s="4" customFormat="1" ht="56.25" outlineLevel="1">
      <c r="A9" s="28">
        <v>3</v>
      </c>
      <c r="B9" s="29" t="s">
        <v>55</v>
      </c>
      <c r="C9" s="30" t="s">
        <v>40</v>
      </c>
      <c r="D9" s="30" t="s">
        <v>46</v>
      </c>
      <c r="E9" s="30" t="s">
        <v>41</v>
      </c>
      <c r="F9" s="169" t="s">
        <v>1068</v>
      </c>
      <c r="G9" s="170"/>
      <c r="H9" s="31">
        <v>610.39599999999996</v>
      </c>
      <c r="I9" s="32" t="s">
        <v>10</v>
      </c>
    </row>
    <row r="10" spans="1:9" s="4" customFormat="1" ht="19.5" customHeight="1">
      <c r="A10" s="161" t="s">
        <v>43</v>
      </c>
      <c r="B10" s="162"/>
      <c r="C10" s="162"/>
      <c r="D10" s="162"/>
      <c r="E10" s="163"/>
      <c r="F10" s="173" t="s">
        <v>586</v>
      </c>
      <c r="G10" s="174"/>
      <c r="H10" s="22">
        <f>H11+H12</f>
        <v>777.28</v>
      </c>
      <c r="I10" s="23"/>
    </row>
    <row r="11" spans="1:9" s="4" customFormat="1" ht="77.25" customHeight="1" outlineLevel="1">
      <c r="A11" s="28">
        <v>4</v>
      </c>
      <c r="B11" s="29" t="s">
        <v>44</v>
      </c>
      <c r="C11" s="30" t="s">
        <v>40</v>
      </c>
      <c r="D11" s="30" t="s">
        <v>45</v>
      </c>
      <c r="E11" s="30" t="s">
        <v>47</v>
      </c>
      <c r="F11" s="169" t="s">
        <v>1089</v>
      </c>
      <c r="G11" s="170"/>
      <c r="H11" s="31">
        <v>496.47</v>
      </c>
      <c r="I11" s="32" t="s">
        <v>10</v>
      </c>
    </row>
    <row r="12" spans="1:9" s="4" customFormat="1" ht="75" customHeight="1" outlineLevel="1">
      <c r="A12" s="28">
        <v>5</v>
      </c>
      <c r="B12" s="29" t="s">
        <v>44</v>
      </c>
      <c r="C12" s="30" t="s">
        <v>40</v>
      </c>
      <c r="D12" s="30" t="s">
        <v>926</v>
      </c>
      <c r="E12" s="30" t="s">
        <v>50</v>
      </c>
      <c r="F12" s="169" t="s">
        <v>1069</v>
      </c>
      <c r="G12" s="170"/>
      <c r="H12" s="31">
        <v>280.81</v>
      </c>
      <c r="I12" s="32" t="s">
        <v>10</v>
      </c>
    </row>
    <row r="13" spans="1:9" s="4" customFormat="1" ht="19.5" customHeight="1">
      <c r="A13" s="161" t="s">
        <v>51</v>
      </c>
      <c r="B13" s="162"/>
      <c r="C13" s="162"/>
      <c r="D13" s="162"/>
      <c r="E13" s="163"/>
      <c r="F13" s="173" t="s">
        <v>586</v>
      </c>
      <c r="G13" s="174"/>
      <c r="H13" s="22">
        <f>SUM(H14:H21)</f>
        <v>1249.9151999999999</v>
      </c>
      <c r="I13" s="23"/>
    </row>
    <row r="14" spans="1:9" s="4" customFormat="1" ht="96" customHeight="1" outlineLevel="1">
      <c r="A14" s="28">
        <v>6</v>
      </c>
      <c r="B14" s="29" t="s">
        <v>52</v>
      </c>
      <c r="C14" s="30" t="s">
        <v>5</v>
      </c>
      <c r="D14" s="30" t="s">
        <v>927</v>
      </c>
      <c r="E14" s="30" t="s">
        <v>58</v>
      </c>
      <c r="F14" s="169" t="s">
        <v>1070</v>
      </c>
      <c r="G14" s="170"/>
      <c r="H14" s="31">
        <v>184.27199999999999</v>
      </c>
      <c r="I14" s="32" t="s">
        <v>10</v>
      </c>
    </row>
    <row r="15" spans="1:9" s="4" customFormat="1" ht="56.25" outlineLevel="1">
      <c r="A15" s="28">
        <v>7</v>
      </c>
      <c r="B15" s="29" t="s">
        <v>53</v>
      </c>
      <c r="C15" s="30" t="s">
        <v>40</v>
      </c>
      <c r="D15" s="30" t="s">
        <v>56</v>
      </c>
      <c r="E15" s="30" t="s">
        <v>57</v>
      </c>
      <c r="F15" s="169" t="s">
        <v>1071</v>
      </c>
      <c r="G15" s="170"/>
      <c r="H15" s="31">
        <v>3.36</v>
      </c>
      <c r="I15" s="32" t="s">
        <v>10</v>
      </c>
    </row>
    <row r="16" spans="1:9" s="4" customFormat="1" ht="56.25" customHeight="1" outlineLevel="1">
      <c r="A16" s="28">
        <v>8</v>
      </c>
      <c r="B16" s="29" t="s">
        <v>53</v>
      </c>
      <c r="C16" s="30" t="s">
        <v>40</v>
      </c>
      <c r="D16" s="30" t="s">
        <v>928</v>
      </c>
      <c r="E16" s="30" t="s">
        <v>61</v>
      </c>
      <c r="F16" s="169" t="s">
        <v>1090</v>
      </c>
      <c r="G16" s="170"/>
      <c r="H16" s="31">
        <v>91.5</v>
      </c>
      <c r="I16" s="32" t="s">
        <v>10</v>
      </c>
    </row>
    <row r="17" spans="1:9" s="4" customFormat="1" ht="168.75" customHeight="1" outlineLevel="1">
      <c r="A17" s="28">
        <v>9</v>
      </c>
      <c r="B17" s="29" t="s">
        <v>63</v>
      </c>
      <c r="C17" s="30"/>
      <c r="D17" s="30" t="s">
        <v>62</v>
      </c>
      <c r="E17" s="30" t="s">
        <v>64</v>
      </c>
      <c r="F17" s="169" t="s">
        <v>1091</v>
      </c>
      <c r="G17" s="170"/>
      <c r="H17" s="31">
        <v>366.30119999999999</v>
      </c>
      <c r="I17" s="32" t="s">
        <v>10</v>
      </c>
    </row>
    <row r="18" spans="1:9" s="4" customFormat="1" ht="37.5" outlineLevel="1">
      <c r="A18" s="28">
        <v>10</v>
      </c>
      <c r="B18" s="29" t="s">
        <v>65</v>
      </c>
      <c r="C18" s="30"/>
      <c r="D18" s="30" t="s">
        <v>929</v>
      </c>
      <c r="E18" s="30" t="s">
        <v>67</v>
      </c>
      <c r="F18" s="169" t="s">
        <v>1072</v>
      </c>
      <c r="G18" s="170"/>
      <c r="H18" s="31">
        <v>12.2</v>
      </c>
      <c r="I18" s="32" t="s">
        <v>10</v>
      </c>
    </row>
    <row r="19" spans="1:9" s="4" customFormat="1" ht="56.25" customHeight="1" outlineLevel="1">
      <c r="A19" s="28">
        <v>11</v>
      </c>
      <c r="B19" s="29" t="s">
        <v>68</v>
      </c>
      <c r="C19" s="30"/>
      <c r="D19" s="30" t="s">
        <v>930</v>
      </c>
      <c r="E19" s="30" t="s">
        <v>70</v>
      </c>
      <c r="F19" s="169" t="s">
        <v>1073</v>
      </c>
      <c r="G19" s="170"/>
      <c r="H19" s="31">
        <v>60.752000000000002</v>
      </c>
      <c r="I19" s="32" t="s">
        <v>10</v>
      </c>
    </row>
    <row r="20" spans="1:9" s="4" customFormat="1" ht="65.25" customHeight="1" outlineLevel="1">
      <c r="A20" s="28">
        <v>12</v>
      </c>
      <c r="B20" s="29" t="s">
        <v>68</v>
      </c>
      <c r="C20" s="30"/>
      <c r="D20" s="30" t="s">
        <v>931</v>
      </c>
      <c r="E20" s="30" t="s">
        <v>72</v>
      </c>
      <c r="F20" s="169" t="s">
        <v>1074</v>
      </c>
      <c r="G20" s="170"/>
      <c r="H20" s="31">
        <v>95.3</v>
      </c>
      <c r="I20" s="32" t="s">
        <v>10</v>
      </c>
    </row>
    <row r="21" spans="1:9" s="4" customFormat="1" ht="113.25" customHeight="1" outlineLevel="1">
      <c r="A21" s="28">
        <v>13</v>
      </c>
      <c r="B21" s="29" t="s">
        <v>68</v>
      </c>
      <c r="C21" s="30"/>
      <c r="D21" s="30" t="s">
        <v>932</v>
      </c>
      <c r="E21" s="30" t="s">
        <v>74</v>
      </c>
      <c r="F21" s="169" t="s">
        <v>1092</v>
      </c>
      <c r="G21" s="170"/>
      <c r="H21" s="31">
        <v>436.23</v>
      </c>
      <c r="I21" s="32" t="s">
        <v>10</v>
      </c>
    </row>
    <row r="22" spans="1:9" s="4" customFormat="1">
      <c r="A22" s="161" t="s">
        <v>75</v>
      </c>
      <c r="B22" s="162"/>
      <c r="C22" s="162"/>
      <c r="D22" s="162"/>
      <c r="E22" s="163"/>
      <c r="F22" s="173" t="s">
        <v>586</v>
      </c>
      <c r="G22" s="174"/>
      <c r="H22" s="22">
        <f>H23</f>
        <v>1433.88</v>
      </c>
      <c r="I22" s="23"/>
    </row>
    <row r="23" spans="1:9" s="4" customFormat="1" ht="75" outlineLevel="1">
      <c r="A23" s="28">
        <v>14</v>
      </c>
      <c r="B23" s="29" t="s">
        <v>76</v>
      </c>
      <c r="C23" s="30" t="s">
        <v>5</v>
      </c>
      <c r="D23" s="30" t="s">
        <v>77</v>
      </c>
      <c r="E23" s="30" t="s">
        <v>78</v>
      </c>
      <c r="F23" s="169" t="s">
        <v>1075</v>
      </c>
      <c r="G23" s="170"/>
      <c r="H23" s="31">
        <v>1433.88</v>
      </c>
      <c r="I23" s="32" t="s">
        <v>10</v>
      </c>
    </row>
    <row r="24" spans="1:9" s="4" customFormat="1" ht="19.5" customHeight="1">
      <c r="A24" s="161" t="s">
        <v>79</v>
      </c>
      <c r="B24" s="162"/>
      <c r="C24" s="162"/>
      <c r="D24" s="162"/>
      <c r="E24" s="163"/>
      <c r="F24" s="173" t="s">
        <v>586</v>
      </c>
      <c r="G24" s="174"/>
      <c r="H24" s="22">
        <f>SUM(H25:H27)</f>
        <v>1944.4090000000001</v>
      </c>
      <c r="I24" s="23"/>
    </row>
    <row r="25" spans="1:9" s="4" customFormat="1" ht="249" customHeight="1" outlineLevel="1">
      <c r="A25" s="28">
        <v>15</v>
      </c>
      <c r="B25" s="29" t="s">
        <v>80</v>
      </c>
      <c r="C25" s="30" t="s">
        <v>40</v>
      </c>
      <c r="D25" s="30" t="s">
        <v>81</v>
      </c>
      <c r="E25" s="30" t="s">
        <v>82</v>
      </c>
      <c r="F25" s="169" t="s">
        <v>1076</v>
      </c>
      <c r="G25" s="170"/>
      <c r="H25" s="31">
        <v>708.16600000000005</v>
      </c>
      <c r="I25" s="32" t="s">
        <v>10</v>
      </c>
    </row>
    <row r="26" spans="1:9" s="4" customFormat="1" ht="228" customHeight="1" outlineLevel="1">
      <c r="A26" s="28">
        <v>16</v>
      </c>
      <c r="B26" s="29" t="s">
        <v>84</v>
      </c>
      <c r="C26" s="30" t="s">
        <v>40</v>
      </c>
      <c r="D26" s="30" t="s">
        <v>93</v>
      </c>
      <c r="E26" s="30" t="s">
        <v>83</v>
      </c>
      <c r="F26" s="169" t="s">
        <v>1077</v>
      </c>
      <c r="G26" s="170"/>
      <c r="H26" s="31">
        <v>545.34299999999996</v>
      </c>
      <c r="I26" s="32" t="s">
        <v>10</v>
      </c>
    </row>
    <row r="27" spans="1:9" s="4" customFormat="1" ht="123" customHeight="1" outlineLevel="1">
      <c r="A27" s="28">
        <v>17</v>
      </c>
      <c r="B27" s="29" t="s">
        <v>85</v>
      </c>
      <c r="C27" s="30"/>
      <c r="D27" s="30" t="s">
        <v>86</v>
      </c>
      <c r="E27" s="30" t="s">
        <v>87</v>
      </c>
      <c r="F27" s="169" t="s">
        <v>1078</v>
      </c>
      <c r="G27" s="170"/>
      <c r="H27" s="31">
        <v>690.9</v>
      </c>
      <c r="I27" s="32" t="s">
        <v>10</v>
      </c>
    </row>
    <row r="28" spans="1:9" s="4" customFormat="1">
      <c r="A28" s="161" t="s">
        <v>88</v>
      </c>
      <c r="B28" s="162"/>
      <c r="C28" s="162"/>
      <c r="D28" s="162"/>
      <c r="E28" s="163"/>
      <c r="F28" s="173" t="s">
        <v>586</v>
      </c>
      <c r="G28" s="174"/>
      <c r="H28" s="22">
        <f>H29+H30</f>
        <v>642.18200000000002</v>
      </c>
      <c r="I28" s="23"/>
    </row>
    <row r="29" spans="1:9" s="4" customFormat="1" ht="186.75" customHeight="1" outlineLevel="1">
      <c r="A29" s="28">
        <v>18</v>
      </c>
      <c r="B29" s="29" t="s">
        <v>89</v>
      </c>
      <c r="C29" s="30" t="s">
        <v>40</v>
      </c>
      <c r="D29" s="30" t="s">
        <v>91</v>
      </c>
      <c r="E29" s="30" t="s">
        <v>90</v>
      </c>
      <c r="F29" s="169" t="s">
        <v>1079</v>
      </c>
      <c r="G29" s="170"/>
      <c r="H29" s="31">
        <v>368.38200000000001</v>
      </c>
      <c r="I29" s="32" t="s">
        <v>10</v>
      </c>
    </row>
    <row r="30" spans="1:9" s="4" customFormat="1" ht="37.5" customHeight="1" outlineLevel="1">
      <c r="A30" s="28">
        <v>19</v>
      </c>
      <c r="B30" s="29" t="s">
        <v>92</v>
      </c>
      <c r="C30" s="30"/>
      <c r="D30" s="30" t="s">
        <v>94</v>
      </c>
      <c r="E30" s="30" t="s">
        <v>95</v>
      </c>
      <c r="F30" s="169" t="s">
        <v>1080</v>
      </c>
      <c r="G30" s="170"/>
      <c r="H30" s="31">
        <v>273.8</v>
      </c>
      <c r="I30" s="32" t="s">
        <v>10</v>
      </c>
    </row>
    <row r="31" spans="1:9" s="4" customFormat="1">
      <c r="A31" s="161" t="s">
        <v>96</v>
      </c>
      <c r="B31" s="162"/>
      <c r="C31" s="162"/>
      <c r="D31" s="162"/>
      <c r="E31" s="163"/>
      <c r="F31" s="173" t="s">
        <v>586</v>
      </c>
      <c r="G31" s="174"/>
      <c r="H31" s="22">
        <f>H32+H33</f>
        <v>324.30756400000001</v>
      </c>
      <c r="I31" s="23"/>
    </row>
    <row r="32" spans="1:9" s="4" customFormat="1" ht="101.25" customHeight="1" outlineLevel="1">
      <c r="A32" s="28">
        <v>20</v>
      </c>
      <c r="B32" s="29" t="s">
        <v>97</v>
      </c>
      <c r="C32" s="30" t="s">
        <v>40</v>
      </c>
      <c r="D32" s="30" t="s">
        <v>98</v>
      </c>
      <c r="E32" s="30" t="s">
        <v>99</v>
      </c>
      <c r="F32" s="169" t="s">
        <v>1081</v>
      </c>
      <c r="G32" s="170"/>
      <c r="H32" s="31">
        <v>245.137564</v>
      </c>
      <c r="I32" s="32" t="s">
        <v>10</v>
      </c>
    </row>
    <row r="33" spans="1:9" s="4" customFormat="1" ht="37.5" outlineLevel="1">
      <c r="A33" s="28">
        <v>21</v>
      </c>
      <c r="B33" s="29" t="s">
        <v>97</v>
      </c>
      <c r="C33" s="30" t="s">
        <v>40</v>
      </c>
      <c r="D33" s="30" t="s">
        <v>933</v>
      </c>
      <c r="E33" s="30" t="s">
        <v>41</v>
      </c>
      <c r="F33" s="169" t="s">
        <v>1082</v>
      </c>
      <c r="G33" s="170"/>
      <c r="H33" s="31">
        <v>79.17</v>
      </c>
      <c r="I33" s="32" t="s">
        <v>10</v>
      </c>
    </row>
    <row r="34" spans="1:9" s="4" customFormat="1">
      <c r="A34" s="161" t="s">
        <v>101</v>
      </c>
      <c r="B34" s="162"/>
      <c r="C34" s="162"/>
      <c r="D34" s="162"/>
      <c r="E34" s="163"/>
      <c r="F34" s="173" t="s">
        <v>586</v>
      </c>
      <c r="G34" s="174"/>
      <c r="H34" s="22">
        <f>H35+H36</f>
        <v>549.66</v>
      </c>
      <c r="I34" s="23"/>
    </row>
    <row r="35" spans="1:9" s="4" customFormat="1" ht="194.25" customHeight="1" outlineLevel="1">
      <c r="A35" s="28">
        <v>22</v>
      </c>
      <c r="B35" s="29" t="s">
        <v>102</v>
      </c>
      <c r="C35" s="30" t="s">
        <v>40</v>
      </c>
      <c r="D35" s="30" t="s">
        <v>103</v>
      </c>
      <c r="E35" s="30" t="s">
        <v>104</v>
      </c>
      <c r="F35" s="169" t="s">
        <v>1083</v>
      </c>
      <c r="G35" s="170"/>
      <c r="H35" s="31">
        <v>422.61</v>
      </c>
      <c r="I35" s="32" t="s">
        <v>10</v>
      </c>
    </row>
    <row r="36" spans="1:9" s="4" customFormat="1" ht="79.5" customHeight="1" outlineLevel="1">
      <c r="A36" s="28">
        <v>23</v>
      </c>
      <c r="B36" s="29" t="s">
        <v>102</v>
      </c>
      <c r="C36" s="30" t="s">
        <v>40</v>
      </c>
      <c r="D36" s="30" t="s">
        <v>105</v>
      </c>
      <c r="E36" s="30" t="s">
        <v>106</v>
      </c>
      <c r="F36" s="169" t="s">
        <v>1084</v>
      </c>
      <c r="G36" s="170"/>
      <c r="H36" s="31">
        <v>127.05</v>
      </c>
      <c r="I36" s="32" t="s">
        <v>10</v>
      </c>
    </row>
    <row r="37" spans="1:9" s="4" customFormat="1">
      <c r="A37" s="161" t="s">
        <v>107</v>
      </c>
      <c r="B37" s="162"/>
      <c r="C37" s="162"/>
      <c r="D37" s="162"/>
      <c r="E37" s="163"/>
      <c r="F37" s="173" t="s">
        <v>586</v>
      </c>
      <c r="G37" s="174"/>
      <c r="H37" s="22">
        <f>H38+H39</f>
        <v>2042.8554799999999</v>
      </c>
      <c r="I37" s="23"/>
    </row>
    <row r="38" spans="1:9" s="4" customFormat="1" ht="78.75" customHeight="1" outlineLevel="1">
      <c r="A38" s="28">
        <v>24</v>
      </c>
      <c r="B38" s="29" t="s">
        <v>108</v>
      </c>
      <c r="C38" s="30"/>
      <c r="D38" s="30" t="s">
        <v>109</v>
      </c>
      <c r="E38" s="30" t="s">
        <v>110</v>
      </c>
      <c r="F38" s="169" t="s">
        <v>1085</v>
      </c>
      <c r="G38" s="170"/>
      <c r="H38" s="31">
        <v>329.75848000000002</v>
      </c>
      <c r="I38" s="32" t="s">
        <v>10</v>
      </c>
    </row>
    <row r="39" spans="1:9" s="4" customFormat="1" ht="228" customHeight="1" outlineLevel="1">
      <c r="A39" s="28">
        <v>25</v>
      </c>
      <c r="B39" s="29" t="s">
        <v>112</v>
      </c>
      <c r="C39" s="30" t="s">
        <v>113</v>
      </c>
      <c r="D39" s="30" t="s">
        <v>111</v>
      </c>
      <c r="E39" s="30" t="s">
        <v>114</v>
      </c>
      <c r="F39" s="169" t="s">
        <v>1086</v>
      </c>
      <c r="G39" s="170"/>
      <c r="H39" s="31">
        <v>1713.097</v>
      </c>
      <c r="I39" s="32" t="s">
        <v>10</v>
      </c>
    </row>
    <row r="40" spans="1:9" s="4" customFormat="1">
      <c r="A40" s="161" t="s">
        <v>115</v>
      </c>
      <c r="B40" s="162"/>
      <c r="C40" s="162"/>
      <c r="D40" s="162"/>
      <c r="E40" s="163"/>
      <c r="F40" s="173" t="s">
        <v>586</v>
      </c>
      <c r="G40" s="174"/>
      <c r="H40" s="22">
        <f>H41</f>
        <v>225.178045</v>
      </c>
      <c r="I40" s="23"/>
    </row>
    <row r="41" spans="1:9" s="4" customFormat="1" ht="134.25" customHeight="1" outlineLevel="1">
      <c r="A41" s="28">
        <v>26</v>
      </c>
      <c r="B41" s="29" t="s">
        <v>116</v>
      </c>
      <c r="C41" s="30" t="s">
        <v>5</v>
      </c>
      <c r="D41" s="30" t="s">
        <v>117</v>
      </c>
      <c r="E41" s="30" t="s">
        <v>118</v>
      </c>
      <c r="F41" s="169" t="s">
        <v>1087</v>
      </c>
      <c r="G41" s="170"/>
      <c r="H41" s="31">
        <v>225.178045</v>
      </c>
      <c r="I41" s="32" t="s">
        <v>10</v>
      </c>
    </row>
    <row r="42" spans="1:9" s="4" customFormat="1" ht="19.5" customHeight="1">
      <c r="A42" s="161" t="s">
        <v>119</v>
      </c>
      <c r="B42" s="162"/>
      <c r="C42" s="162"/>
      <c r="D42" s="162"/>
      <c r="E42" s="163"/>
      <c r="F42" s="173" t="s">
        <v>586</v>
      </c>
      <c r="G42" s="174"/>
      <c r="H42" s="22">
        <f>H43</f>
        <v>545.41606999999999</v>
      </c>
      <c r="I42" s="23"/>
    </row>
    <row r="43" spans="1:9" s="4" customFormat="1" ht="77.25" customHeight="1" outlineLevel="1">
      <c r="A43" s="28">
        <v>27</v>
      </c>
      <c r="B43" s="29" t="s">
        <v>120</v>
      </c>
      <c r="C43" s="30"/>
      <c r="D43" s="30" t="s">
        <v>121</v>
      </c>
      <c r="E43" s="30" t="s">
        <v>70</v>
      </c>
      <c r="F43" s="169" t="s">
        <v>1088</v>
      </c>
      <c r="G43" s="170"/>
      <c r="H43" s="31">
        <v>545.41606999999999</v>
      </c>
      <c r="I43" s="32" t="s">
        <v>10</v>
      </c>
    </row>
    <row r="44" spans="1:9" s="4" customFormat="1" ht="19.5" customHeight="1">
      <c r="A44" s="161" t="s">
        <v>122</v>
      </c>
      <c r="B44" s="162"/>
      <c r="C44" s="162"/>
      <c r="D44" s="162"/>
      <c r="E44" s="163"/>
      <c r="F44" s="173" t="s">
        <v>586</v>
      </c>
      <c r="G44" s="174"/>
      <c r="H44" s="22">
        <f>H45+H46+H47+H48</f>
        <v>1211.67552</v>
      </c>
      <c r="I44" s="23"/>
    </row>
    <row r="45" spans="1:9" s="4" customFormat="1" ht="75.75" customHeight="1" outlineLevel="1">
      <c r="A45" s="28">
        <v>28</v>
      </c>
      <c r="B45" s="29" t="s">
        <v>123</v>
      </c>
      <c r="C45" s="30" t="s">
        <v>5</v>
      </c>
      <c r="D45" s="30" t="s">
        <v>124</v>
      </c>
      <c r="E45" s="30" t="s">
        <v>126</v>
      </c>
      <c r="F45" s="169" t="s">
        <v>125</v>
      </c>
      <c r="G45" s="170"/>
      <c r="H45" s="31">
        <v>492.37099999999998</v>
      </c>
      <c r="I45" s="32" t="s">
        <v>10</v>
      </c>
    </row>
    <row r="46" spans="1:9" s="4" customFormat="1" ht="56.25" outlineLevel="1">
      <c r="A46" s="28">
        <v>29</v>
      </c>
      <c r="B46" s="29" t="s">
        <v>127</v>
      </c>
      <c r="C46" s="30" t="s">
        <v>40</v>
      </c>
      <c r="D46" s="30" t="s">
        <v>128</v>
      </c>
      <c r="E46" s="30" t="s">
        <v>129</v>
      </c>
      <c r="F46" s="169" t="s">
        <v>130</v>
      </c>
      <c r="G46" s="170"/>
      <c r="H46" s="31">
        <v>177.27</v>
      </c>
      <c r="I46" s="32" t="s">
        <v>10</v>
      </c>
    </row>
    <row r="47" spans="1:9" s="4" customFormat="1" ht="56.25" outlineLevel="1">
      <c r="A47" s="28">
        <v>30</v>
      </c>
      <c r="B47" s="29" t="s">
        <v>131</v>
      </c>
      <c r="C47" s="30" t="s">
        <v>5</v>
      </c>
      <c r="D47" s="30" t="s">
        <v>132</v>
      </c>
      <c r="E47" s="30" t="s">
        <v>133</v>
      </c>
      <c r="F47" s="169" t="s">
        <v>134</v>
      </c>
      <c r="G47" s="170"/>
      <c r="H47" s="31">
        <v>241.95452</v>
      </c>
      <c r="I47" s="32" t="s">
        <v>10</v>
      </c>
    </row>
    <row r="48" spans="1:9" s="4" customFormat="1" ht="161.25" customHeight="1" outlineLevel="1">
      <c r="A48" s="121">
        <v>31</v>
      </c>
      <c r="B48" s="122" t="s">
        <v>1156</v>
      </c>
      <c r="C48" s="123" t="s">
        <v>40</v>
      </c>
      <c r="D48" s="124" t="s">
        <v>1154</v>
      </c>
      <c r="E48" s="125" t="s">
        <v>1155</v>
      </c>
      <c r="F48" s="171" t="s">
        <v>1153</v>
      </c>
      <c r="G48" s="172"/>
      <c r="H48" s="126">
        <v>300.08</v>
      </c>
      <c r="I48" s="127" t="s">
        <v>10</v>
      </c>
    </row>
    <row r="49" spans="1:9" s="4" customFormat="1">
      <c r="A49" s="161" t="s">
        <v>135</v>
      </c>
      <c r="B49" s="162"/>
      <c r="C49" s="162"/>
      <c r="D49" s="162"/>
      <c r="E49" s="163"/>
      <c r="F49" s="173" t="s">
        <v>586</v>
      </c>
      <c r="G49" s="174"/>
      <c r="H49" s="22">
        <f>H50</f>
        <v>1302.7430400000001</v>
      </c>
      <c r="I49" s="23"/>
    </row>
    <row r="50" spans="1:9" s="4" customFormat="1" ht="60.75" customHeight="1" outlineLevel="1">
      <c r="A50" s="28">
        <v>32</v>
      </c>
      <c r="B50" s="87" t="s">
        <v>1094</v>
      </c>
      <c r="C50" s="86" t="s">
        <v>40</v>
      </c>
      <c r="D50" s="86" t="s">
        <v>1095</v>
      </c>
      <c r="E50" s="78" t="s">
        <v>136</v>
      </c>
      <c r="F50" s="169" t="s">
        <v>137</v>
      </c>
      <c r="G50" s="170"/>
      <c r="H50" s="31">
        <v>1302.7430400000001</v>
      </c>
      <c r="I50" s="32" t="s">
        <v>10</v>
      </c>
    </row>
    <row r="51" spans="1:9" s="4" customFormat="1" ht="19.5" customHeight="1">
      <c r="A51" s="161" t="s">
        <v>138</v>
      </c>
      <c r="B51" s="162"/>
      <c r="C51" s="162"/>
      <c r="D51" s="162"/>
      <c r="E51" s="163"/>
      <c r="F51" s="173" t="s">
        <v>586</v>
      </c>
      <c r="G51" s="174"/>
      <c r="H51" s="22">
        <f>H52+H53+H54</f>
        <v>696.1873832</v>
      </c>
      <c r="I51" s="23"/>
    </row>
    <row r="52" spans="1:9" s="4" customFormat="1" ht="174.75" customHeight="1" outlineLevel="1">
      <c r="A52" s="28">
        <v>33</v>
      </c>
      <c r="B52" s="29" t="s">
        <v>139</v>
      </c>
      <c r="C52" s="30" t="s">
        <v>140</v>
      </c>
      <c r="D52" s="30" t="s">
        <v>934</v>
      </c>
      <c r="E52" s="30" t="s">
        <v>142</v>
      </c>
      <c r="F52" s="169" t="s">
        <v>1093</v>
      </c>
      <c r="G52" s="170"/>
      <c r="H52" s="31">
        <v>442.30187319999999</v>
      </c>
      <c r="I52" s="32" t="s">
        <v>10</v>
      </c>
    </row>
    <row r="53" spans="1:9" s="4" customFormat="1" ht="56.25" outlineLevel="1">
      <c r="A53" s="28">
        <v>34</v>
      </c>
      <c r="B53" s="29" t="s">
        <v>143</v>
      </c>
      <c r="C53" s="30" t="s">
        <v>40</v>
      </c>
      <c r="D53" s="30" t="s">
        <v>144</v>
      </c>
      <c r="E53" s="30" t="s">
        <v>41</v>
      </c>
      <c r="F53" s="169" t="s">
        <v>594</v>
      </c>
      <c r="G53" s="170"/>
      <c r="H53" s="31">
        <v>171.18751</v>
      </c>
      <c r="I53" s="32" t="s">
        <v>10</v>
      </c>
    </row>
    <row r="54" spans="1:9" s="4" customFormat="1" ht="56.25" outlineLevel="1">
      <c r="A54" s="28">
        <v>35</v>
      </c>
      <c r="B54" s="29" t="s">
        <v>143</v>
      </c>
      <c r="C54" s="30" t="s">
        <v>40</v>
      </c>
      <c r="D54" s="30" t="s">
        <v>145</v>
      </c>
      <c r="E54" s="30" t="s">
        <v>41</v>
      </c>
      <c r="F54" s="169" t="s">
        <v>146</v>
      </c>
      <c r="G54" s="170"/>
      <c r="H54" s="31">
        <v>82.697999999999993</v>
      </c>
      <c r="I54" s="32" t="s">
        <v>10</v>
      </c>
    </row>
    <row r="55" spans="1:9" s="4" customFormat="1">
      <c r="A55" s="161" t="s">
        <v>147</v>
      </c>
      <c r="B55" s="162"/>
      <c r="C55" s="162"/>
      <c r="D55" s="162"/>
      <c r="E55" s="163"/>
      <c r="F55" s="173" t="s">
        <v>586</v>
      </c>
      <c r="G55" s="174"/>
      <c r="H55" s="22">
        <f>H56</f>
        <v>2094.1317600000002</v>
      </c>
      <c r="I55" s="23"/>
    </row>
    <row r="56" spans="1:9" s="4" customFormat="1" ht="75" outlineLevel="1">
      <c r="A56" s="28">
        <v>36</v>
      </c>
      <c r="B56" s="29" t="s">
        <v>148</v>
      </c>
      <c r="C56" s="30"/>
      <c r="D56" s="30" t="s">
        <v>49</v>
      </c>
      <c r="E56" s="30" t="s">
        <v>149</v>
      </c>
      <c r="F56" s="169" t="s">
        <v>150</v>
      </c>
      <c r="G56" s="170"/>
      <c r="H56" s="31">
        <v>2094.1317600000002</v>
      </c>
      <c r="I56" s="32" t="s">
        <v>10</v>
      </c>
    </row>
  </sheetData>
  <autoFilter ref="A3:I56"/>
  <customSheetViews>
    <customSheetView guid="{CAAFC7DA-DF33-43D7-A0D5-50CE9ABC9CD2}" scale="60" showPageBreaks="1" fitToPage="1" printArea="1" showAutoFilter="1" state="hidden" view="pageBreakPreview">
      <pane ySplit="3" topLeftCell="A33" activePane="bottomLeft" state="frozen"/>
      <selection pane="bottomLeft" activeCell="H48" sqref="H48"/>
      <rowBreaks count="5" manualBreakCount="5">
        <brk id="12" max="8" man="1"/>
        <brk id="23" max="8" man="1"/>
        <brk id="27" max="8" man="1"/>
        <brk id="35" max="8" man="1"/>
        <brk id="48" max="8" man="1"/>
      </rowBreaks>
      <pageMargins left="0.78740157480314965" right="0.78740157480314965" top="1.1811023622047245" bottom="0.39370078740157483" header="0.31496062992125984" footer="0.31496062992125984"/>
      <printOptions horizontalCentered="1"/>
      <pageSetup paperSize="9" scale="54" fitToHeight="0" orientation="landscape" r:id="rId1"/>
      <autoFilter ref="A3:I56"/>
    </customSheetView>
    <customSheetView guid="{4275F83B-F43E-40DD-9D4E-CA00C280E52B}" scale="60" showPageBreaks="1" fitToPage="1" printArea="1" showAutoFilter="1" state="hidden" view="pageBreakPreview">
      <pane ySplit="3" topLeftCell="A33" activePane="bottomLeft" state="frozen"/>
      <selection pane="bottomLeft" activeCell="H48" sqref="H48"/>
      <rowBreaks count="5" manualBreakCount="5">
        <brk id="12" max="8" man="1"/>
        <brk id="23" max="8" man="1"/>
        <brk id="27" max="8" man="1"/>
        <brk id="35" max="8" man="1"/>
        <brk id="48" max="8" man="1"/>
      </rowBreaks>
      <pageMargins left="0.78740157480314965" right="0.78740157480314965" top="1.1811023622047245" bottom="0.39370078740157483" header="0.31496062992125984" footer="0.31496062992125984"/>
      <printOptions horizontalCentered="1"/>
      <pageSetup paperSize="9" scale="54" fitToHeight="0" orientation="landscape" r:id="rId2"/>
      <autoFilter ref="A3:I56"/>
    </customSheetView>
  </customSheetViews>
  <mergeCells count="71">
    <mergeCell ref="F55:G55"/>
    <mergeCell ref="F56:G56"/>
    <mergeCell ref="F7:G7"/>
    <mergeCell ref="F5:G5"/>
    <mergeCell ref="F10:G10"/>
    <mergeCell ref="F13:G13"/>
    <mergeCell ref="F22:G22"/>
    <mergeCell ref="F24:G24"/>
    <mergeCell ref="F28:G28"/>
    <mergeCell ref="F31:G31"/>
    <mergeCell ref="F37:G37"/>
    <mergeCell ref="F40:G40"/>
    <mergeCell ref="F42:G42"/>
    <mergeCell ref="F47:G47"/>
    <mergeCell ref="F39:G39"/>
    <mergeCell ref="F41:G41"/>
    <mergeCell ref="F54:G54"/>
    <mergeCell ref="F49:G49"/>
    <mergeCell ref="F51:G51"/>
    <mergeCell ref="F43:G43"/>
    <mergeCell ref="F45:G45"/>
    <mergeCell ref="F46:G46"/>
    <mergeCell ref="F44:G44"/>
    <mergeCell ref="F50:G50"/>
    <mergeCell ref="F52:G52"/>
    <mergeCell ref="F53:G53"/>
    <mergeCell ref="F38:G38"/>
    <mergeCell ref="F48:G48"/>
    <mergeCell ref="F30:G30"/>
    <mergeCell ref="F32:G32"/>
    <mergeCell ref="F33:G33"/>
    <mergeCell ref="F35:G35"/>
    <mergeCell ref="F36:G36"/>
    <mergeCell ref="F34:G34"/>
    <mergeCell ref="F23:G23"/>
    <mergeCell ref="F25:G25"/>
    <mergeCell ref="F26:G26"/>
    <mergeCell ref="F27:G27"/>
    <mergeCell ref="F29:G29"/>
    <mergeCell ref="A34:E34"/>
    <mergeCell ref="F2:G2"/>
    <mergeCell ref="F3:G3"/>
    <mergeCell ref="F6:G6"/>
    <mergeCell ref="F8:G8"/>
    <mergeCell ref="F9:G9"/>
    <mergeCell ref="F11:G11"/>
    <mergeCell ref="F12:G12"/>
    <mergeCell ref="F14:G14"/>
    <mergeCell ref="F15:G15"/>
    <mergeCell ref="F16:G16"/>
    <mergeCell ref="F17:G17"/>
    <mergeCell ref="F18:G18"/>
    <mergeCell ref="F19:G19"/>
    <mergeCell ref="F20:G20"/>
    <mergeCell ref="F21:G21"/>
    <mergeCell ref="A37:E37"/>
    <mergeCell ref="A51:E51"/>
    <mergeCell ref="A55:E55"/>
    <mergeCell ref="A1:I1"/>
    <mergeCell ref="A5:E5"/>
    <mergeCell ref="A42:E42"/>
    <mergeCell ref="A44:E44"/>
    <mergeCell ref="A49:E49"/>
    <mergeCell ref="A7:E7"/>
    <mergeCell ref="A10:E10"/>
    <mergeCell ref="A13:E13"/>
    <mergeCell ref="A22:E22"/>
    <mergeCell ref="A24:E24"/>
    <mergeCell ref="A40:E40"/>
    <mergeCell ref="A28:E28"/>
    <mergeCell ref="A31:E31"/>
  </mergeCells>
  <printOptions horizontalCentered="1"/>
  <pageMargins left="0.78740157480314965" right="0.78740157480314965" top="1.1811023622047245" bottom="0.39370078740157483" header="0.31496062992125984" footer="0.31496062992125984"/>
  <pageSetup paperSize="9" scale="54" fitToHeight="0" orientation="landscape" r:id="rId3"/>
  <rowBreaks count="5" manualBreakCount="5">
    <brk id="12" max="8" man="1"/>
    <brk id="23" max="8" man="1"/>
    <brk id="27" max="8" man="1"/>
    <brk id="35" max="8" man="1"/>
    <brk id="4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N609"/>
  <sheetViews>
    <sheetView view="pageBreakPreview" zoomScale="70" zoomScaleNormal="55" zoomScaleSheetLayoutView="70" workbookViewId="0">
      <pane ySplit="3" topLeftCell="A595" activePane="bottomLeft" state="frozen"/>
      <selection pane="bottomLeft" activeCell="L604" sqref="L604"/>
    </sheetView>
  </sheetViews>
  <sheetFormatPr defaultRowHeight="18.75" outlineLevelRow="1"/>
  <cols>
    <col min="1" max="1" width="5.42578125" style="64" customWidth="1"/>
    <col min="2" max="3" width="25.7109375" style="48" customWidth="1"/>
    <col min="4" max="5" width="60" style="48" customWidth="1"/>
    <col min="6" max="6" width="12.28515625" style="48" bestFit="1" customWidth="1"/>
    <col min="7" max="7" width="18" style="48" bestFit="1" customWidth="1"/>
    <col min="8" max="8" width="14.140625" style="48" bestFit="1" customWidth="1"/>
    <col min="9" max="9" width="13" style="48" bestFit="1" customWidth="1"/>
    <col min="10" max="10" width="9.5703125" style="48" bestFit="1" customWidth="1"/>
    <col min="11" max="11" width="21.28515625" style="48" customWidth="1"/>
    <col min="12" max="12" width="19.85546875" style="48" bestFit="1" customWidth="1"/>
    <col min="13" max="13" width="14" style="48" customWidth="1"/>
    <col min="14" max="14" width="11.85546875" style="48" bestFit="1" customWidth="1"/>
    <col min="15" max="16384" width="9.140625" style="48"/>
  </cols>
  <sheetData>
    <row r="1" spans="1:14" ht="109.5" customHeight="1">
      <c r="A1" s="184" t="s">
        <v>1066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4" ht="20.25" customHeight="1">
      <c r="A2" s="187" t="s">
        <v>576</v>
      </c>
      <c r="B2" s="187" t="s">
        <v>11</v>
      </c>
      <c r="C2" s="188" t="s">
        <v>12</v>
      </c>
      <c r="D2" s="187" t="s">
        <v>0</v>
      </c>
      <c r="E2" s="187" t="s">
        <v>1</v>
      </c>
      <c r="F2" s="185" t="s">
        <v>4</v>
      </c>
      <c r="G2" s="185"/>
      <c r="H2" s="185"/>
      <c r="I2" s="185"/>
      <c r="J2" s="187" t="s">
        <v>1056</v>
      </c>
      <c r="K2" s="186" t="s">
        <v>1057</v>
      </c>
      <c r="L2" s="186" t="s">
        <v>1058</v>
      </c>
    </row>
    <row r="3" spans="1:14" ht="87" customHeight="1">
      <c r="A3" s="188"/>
      <c r="B3" s="187"/>
      <c r="C3" s="188"/>
      <c r="D3" s="187"/>
      <c r="E3" s="187"/>
      <c r="F3" s="49" t="s">
        <v>1060</v>
      </c>
      <c r="G3" s="49" t="s">
        <v>1061</v>
      </c>
      <c r="H3" s="49" t="s">
        <v>1062</v>
      </c>
      <c r="I3" s="49" t="s">
        <v>31</v>
      </c>
      <c r="J3" s="187"/>
      <c r="K3" s="186"/>
      <c r="L3" s="186"/>
    </row>
    <row r="4" spans="1:14" ht="23.25" customHeight="1">
      <c r="A4" s="50" t="s">
        <v>35</v>
      </c>
      <c r="B4" s="51"/>
      <c r="C4" s="52"/>
      <c r="D4" s="53"/>
      <c r="E4" s="53"/>
      <c r="F4" s="54">
        <f>F5+F34+F39+F54+F114+F134+F247+F265+F286+F311+F379+F394+F414+F513+F563+F591</f>
        <v>0</v>
      </c>
      <c r="G4" s="54">
        <f>G5+G34+G39+G54+G114+G134+G247+G265+G286+G311+G379+G394+G414+G513+G563+G591</f>
        <v>99525.540999999997</v>
      </c>
      <c r="H4" s="54">
        <f>H5+H34+H39+H54+H114+H134+H247+H265+H286+H311+H379+H394+H414+H513+H563+H591</f>
        <v>0</v>
      </c>
      <c r="I4" s="54">
        <f t="shared" ref="I4" si="0">F4+G4+H4</f>
        <v>99525.540999999997</v>
      </c>
      <c r="J4" s="53"/>
      <c r="K4" s="54"/>
      <c r="L4" s="54">
        <f>L5+L34+L39+L54+L114+L134+L247+L265+L286+L311+L379+L394+L414+L513+L563+L591</f>
        <v>17884.516875600002</v>
      </c>
      <c r="M4" s="112">
        <v>16813.995790200002</v>
      </c>
      <c r="N4" s="112">
        <f>M4-L4</f>
        <v>-1070.5210853999997</v>
      </c>
    </row>
    <row r="5" spans="1:14">
      <c r="A5" s="55" t="s">
        <v>185</v>
      </c>
      <c r="B5" s="56"/>
      <c r="C5" s="57"/>
      <c r="D5" s="56"/>
      <c r="E5" s="56"/>
      <c r="F5" s="58">
        <f>SUM(F6:F33)</f>
        <v>0</v>
      </c>
      <c r="G5" s="58">
        <f t="shared" ref="G5:H5" si="1">SUM(G6:G33)</f>
        <v>339.42999999999995</v>
      </c>
      <c r="H5" s="58">
        <f t="shared" si="1"/>
        <v>0</v>
      </c>
      <c r="I5" s="58">
        <f t="shared" ref="I5" si="2">F5+G5+H5</f>
        <v>339.42999999999995</v>
      </c>
      <c r="J5" s="56"/>
      <c r="K5" s="58"/>
      <c r="L5" s="58">
        <f>SUM(L6:L33)</f>
        <v>1218.7882</v>
      </c>
    </row>
    <row r="6" spans="1:14" outlineLevel="1">
      <c r="A6" s="182">
        <v>1</v>
      </c>
      <c r="B6" s="181" t="s">
        <v>54</v>
      </c>
      <c r="C6" s="181" t="s">
        <v>49</v>
      </c>
      <c r="D6" s="86" t="s">
        <v>151</v>
      </c>
      <c r="E6" s="86" t="s">
        <v>151</v>
      </c>
      <c r="F6" s="1">
        <v>0</v>
      </c>
      <c r="G6" s="1">
        <v>6</v>
      </c>
      <c r="H6" s="1">
        <v>0</v>
      </c>
      <c r="I6" s="1">
        <f>F6+G6+H6</f>
        <v>6</v>
      </c>
      <c r="J6" s="1" t="s">
        <v>6</v>
      </c>
      <c r="K6" s="1">
        <v>4.8499999999999996</v>
      </c>
      <c r="L6" s="1">
        <f t="shared" ref="L6:L33" si="3">K6*I6</f>
        <v>29.099999999999998</v>
      </c>
      <c r="M6" s="95"/>
    </row>
    <row r="7" spans="1:14" outlineLevel="1">
      <c r="A7" s="182"/>
      <c r="B7" s="181"/>
      <c r="C7" s="181"/>
      <c r="D7" s="86" t="s">
        <v>152</v>
      </c>
      <c r="E7" s="86" t="s">
        <v>152</v>
      </c>
      <c r="F7" s="1">
        <v>0</v>
      </c>
      <c r="G7" s="1">
        <v>2</v>
      </c>
      <c r="H7" s="1">
        <v>0</v>
      </c>
      <c r="I7" s="1">
        <f t="shared" ref="I7:I258" si="4">F7+G7+H7</f>
        <v>2</v>
      </c>
      <c r="J7" s="1" t="s">
        <v>6</v>
      </c>
      <c r="K7" s="1">
        <v>9.9830000000000005</v>
      </c>
      <c r="L7" s="1">
        <f t="shared" si="3"/>
        <v>19.966000000000001</v>
      </c>
      <c r="M7" s="95"/>
    </row>
    <row r="8" spans="1:14" outlineLevel="1">
      <c r="A8" s="182"/>
      <c r="B8" s="181"/>
      <c r="C8" s="181"/>
      <c r="D8" s="86" t="s">
        <v>153</v>
      </c>
      <c r="E8" s="86" t="s">
        <v>153</v>
      </c>
      <c r="F8" s="1">
        <v>0</v>
      </c>
      <c r="G8" s="1">
        <v>1</v>
      </c>
      <c r="H8" s="1">
        <v>0</v>
      </c>
      <c r="I8" s="1">
        <f t="shared" si="4"/>
        <v>1</v>
      </c>
      <c r="J8" s="1" t="s">
        <v>6</v>
      </c>
      <c r="K8" s="1">
        <v>30.75</v>
      </c>
      <c r="L8" s="1">
        <f t="shared" si="3"/>
        <v>30.75</v>
      </c>
      <c r="M8" s="95"/>
    </row>
    <row r="9" spans="1:14" outlineLevel="1">
      <c r="A9" s="182"/>
      <c r="B9" s="181"/>
      <c r="C9" s="181"/>
      <c r="D9" s="86" t="s">
        <v>154</v>
      </c>
      <c r="E9" s="86" t="s">
        <v>154</v>
      </c>
      <c r="F9" s="1">
        <v>0</v>
      </c>
      <c r="G9" s="1">
        <v>1</v>
      </c>
      <c r="H9" s="1">
        <v>0</v>
      </c>
      <c r="I9" s="1">
        <f t="shared" si="4"/>
        <v>1</v>
      </c>
      <c r="J9" s="1" t="s">
        <v>6</v>
      </c>
      <c r="K9" s="1">
        <v>52.26</v>
      </c>
      <c r="L9" s="1">
        <f t="shared" si="3"/>
        <v>52.26</v>
      </c>
      <c r="M9" s="95"/>
    </row>
    <row r="10" spans="1:14" outlineLevel="1">
      <c r="A10" s="182"/>
      <c r="B10" s="181"/>
      <c r="C10" s="181"/>
      <c r="D10" s="86" t="s">
        <v>155</v>
      </c>
      <c r="E10" s="86" t="s">
        <v>155</v>
      </c>
      <c r="F10" s="1">
        <v>0</v>
      </c>
      <c r="G10" s="1">
        <v>20</v>
      </c>
      <c r="H10" s="1">
        <v>0</v>
      </c>
      <c r="I10" s="1">
        <f t="shared" si="4"/>
        <v>20</v>
      </c>
      <c r="J10" s="1" t="s">
        <v>6</v>
      </c>
      <c r="K10" s="1">
        <v>0.63600000000000001</v>
      </c>
      <c r="L10" s="1">
        <f t="shared" si="3"/>
        <v>12.72</v>
      </c>
      <c r="M10" s="95"/>
    </row>
    <row r="11" spans="1:14" outlineLevel="1">
      <c r="A11" s="182"/>
      <c r="B11" s="181"/>
      <c r="C11" s="181"/>
      <c r="D11" s="86" t="s">
        <v>1098</v>
      </c>
      <c r="E11" s="86" t="s">
        <v>1098</v>
      </c>
      <c r="F11" s="1">
        <v>0</v>
      </c>
      <c r="G11" s="1">
        <v>2</v>
      </c>
      <c r="H11" s="1">
        <v>0</v>
      </c>
      <c r="I11" s="1">
        <f t="shared" si="4"/>
        <v>2</v>
      </c>
      <c r="J11" s="1" t="s">
        <v>6</v>
      </c>
      <c r="K11" s="1">
        <v>91.100999999999999</v>
      </c>
      <c r="L11" s="1">
        <f t="shared" si="3"/>
        <v>182.202</v>
      </c>
      <c r="M11" s="95"/>
    </row>
    <row r="12" spans="1:14" outlineLevel="1">
      <c r="A12" s="182"/>
      <c r="B12" s="181"/>
      <c r="C12" s="181"/>
      <c r="D12" s="86" t="s">
        <v>1099</v>
      </c>
      <c r="E12" s="86" t="s">
        <v>1099</v>
      </c>
      <c r="F12" s="1">
        <v>0</v>
      </c>
      <c r="G12" s="1">
        <v>1</v>
      </c>
      <c r="H12" s="1">
        <v>0</v>
      </c>
      <c r="I12" s="1">
        <f t="shared" si="4"/>
        <v>1</v>
      </c>
      <c r="J12" s="1" t="s">
        <v>6</v>
      </c>
      <c r="K12" s="1">
        <v>63.64</v>
      </c>
      <c r="L12" s="1">
        <f t="shared" si="3"/>
        <v>63.64</v>
      </c>
      <c r="M12" s="95"/>
    </row>
    <row r="13" spans="1:14" ht="37.5" outlineLevel="1">
      <c r="A13" s="182"/>
      <c r="B13" s="181"/>
      <c r="C13" s="181"/>
      <c r="D13" s="86" t="s">
        <v>156</v>
      </c>
      <c r="E13" s="63" t="s">
        <v>156</v>
      </c>
      <c r="F13" s="1">
        <v>0</v>
      </c>
      <c r="G13" s="1">
        <v>5</v>
      </c>
      <c r="H13" s="1">
        <v>0</v>
      </c>
      <c r="I13" s="1">
        <f t="shared" si="4"/>
        <v>5</v>
      </c>
      <c r="J13" s="1" t="s">
        <v>6</v>
      </c>
      <c r="K13" s="1">
        <v>29.28</v>
      </c>
      <c r="L13" s="1">
        <f t="shared" si="3"/>
        <v>146.4</v>
      </c>
      <c r="M13" s="95"/>
    </row>
    <row r="14" spans="1:14" ht="37.5" outlineLevel="1">
      <c r="A14" s="182"/>
      <c r="B14" s="181"/>
      <c r="C14" s="181"/>
      <c r="D14" s="86" t="s">
        <v>157</v>
      </c>
      <c r="E14" s="63" t="s">
        <v>157</v>
      </c>
      <c r="F14" s="1">
        <v>0</v>
      </c>
      <c r="G14" s="1">
        <v>3</v>
      </c>
      <c r="H14" s="1">
        <v>0</v>
      </c>
      <c r="I14" s="1">
        <f t="shared" si="4"/>
        <v>3</v>
      </c>
      <c r="J14" s="1" t="s">
        <v>6</v>
      </c>
      <c r="K14" s="1">
        <v>20.181999999999999</v>
      </c>
      <c r="L14" s="1">
        <f t="shared" si="3"/>
        <v>60.545999999999992</v>
      </c>
      <c r="M14" s="95"/>
    </row>
    <row r="15" spans="1:14" outlineLevel="1">
      <c r="A15" s="182"/>
      <c r="B15" s="181"/>
      <c r="C15" s="181"/>
      <c r="D15" s="86" t="s">
        <v>158</v>
      </c>
      <c r="E15" s="63" t="s">
        <v>158</v>
      </c>
      <c r="F15" s="1">
        <v>0</v>
      </c>
      <c r="G15" s="1">
        <v>6</v>
      </c>
      <c r="H15" s="1">
        <v>0</v>
      </c>
      <c r="I15" s="1">
        <f t="shared" si="4"/>
        <v>6</v>
      </c>
      <c r="J15" s="1" t="s">
        <v>6</v>
      </c>
      <c r="K15" s="1">
        <v>1.2090000000000001</v>
      </c>
      <c r="L15" s="1">
        <f t="shared" si="3"/>
        <v>7.2540000000000004</v>
      </c>
      <c r="M15" s="95"/>
    </row>
    <row r="16" spans="1:14" outlineLevel="1">
      <c r="A16" s="182"/>
      <c r="B16" s="181"/>
      <c r="C16" s="181"/>
      <c r="D16" s="86" t="s">
        <v>159</v>
      </c>
      <c r="E16" s="63" t="s">
        <v>159</v>
      </c>
      <c r="F16" s="1">
        <v>0</v>
      </c>
      <c r="G16" s="1">
        <v>5</v>
      </c>
      <c r="H16" s="1">
        <v>0</v>
      </c>
      <c r="I16" s="1">
        <f t="shared" si="4"/>
        <v>5</v>
      </c>
      <c r="J16" s="1" t="s">
        <v>6</v>
      </c>
      <c r="K16" s="1">
        <v>0.38800000000000001</v>
      </c>
      <c r="L16" s="1">
        <f t="shared" si="3"/>
        <v>1.94</v>
      </c>
      <c r="M16" s="95"/>
    </row>
    <row r="17" spans="1:13" outlineLevel="1">
      <c r="A17" s="182"/>
      <c r="B17" s="181"/>
      <c r="C17" s="181"/>
      <c r="D17" s="86" t="s">
        <v>160</v>
      </c>
      <c r="E17" s="63" t="s">
        <v>160</v>
      </c>
      <c r="F17" s="1">
        <v>0</v>
      </c>
      <c r="G17" s="1">
        <v>1</v>
      </c>
      <c r="H17" s="1">
        <v>0</v>
      </c>
      <c r="I17" s="1">
        <f t="shared" si="4"/>
        <v>1</v>
      </c>
      <c r="J17" s="1" t="s">
        <v>6</v>
      </c>
      <c r="K17" s="1">
        <v>6.5949999999999998</v>
      </c>
      <c r="L17" s="1">
        <f t="shared" si="3"/>
        <v>6.5949999999999998</v>
      </c>
      <c r="M17" s="95"/>
    </row>
    <row r="18" spans="1:13" outlineLevel="1">
      <c r="A18" s="182"/>
      <c r="B18" s="181"/>
      <c r="C18" s="181"/>
      <c r="D18" s="97" t="s">
        <v>1111</v>
      </c>
      <c r="E18" s="98" t="s">
        <v>1111</v>
      </c>
      <c r="F18" s="99">
        <v>0</v>
      </c>
      <c r="G18" s="99">
        <v>0.69</v>
      </c>
      <c r="H18" s="99">
        <v>0</v>
      </c>
      <c r="I18" s="99">
        <f t="shared" si="4"/>
        <v>0.69</v>
      </c>
      <c r="J18" s="99" t="s">
        <v>1110</v>
      </c>
      <c r="K18" s="99">
        <v>122</v>
      </c>
      <c r="L18" s="99">
        <f t="shared" si="3"/>
        <v>84.179999999999993</v>
      </c>
      <c r="M18" s="95"/>
    </row>
    <row r="19" spans="1:13" outlineLevel="1">
      <c r="A19" s="182"/>
      <c r="B19" s="181"/>
      <c r="C19" s="181"/>
      <c r="D19" s="97" t="s">
        <v>1112</v>
      </c>
      <c r="E19" s="98" t="s">
        <v>1112</v>
      </c>
      <c r="F19" s="99">
        <v>0</v>
      </c>
      <c r="G19" s="99">
        <v>0.75</v>
      </c>
      <c r="H19" s="99">
        <v>0</v>
      </c>
      <c r="I19" s="99">
        <f t="shared" si="4"/>
        <v>0.75</v>
      </c>
      <c r="J19" s="99" t="s">
        <v>1110</v>
      </c>
      <c r="K19" s="99">
        <v>122</v>
      </c>
      <c r="L19" s="99">
        <f t="shared" si="3"/>
        <v>91.5</v>
      </c>
      <c r="M19" s="95"/>
    </row>
    <row r="20" spans="1:13" outlineLevel="1">
      <c r="A20" s="182"/>
      <c r="B20" s="181"/>
      <c r="C20" s="181"/>
      <c r="D20" s="100" t="s">
        <v>1113</v>
      </c>
      <c r="E20" s="101" t="s">
        <v>1113</v>
      </c>
      <c r="F20" s="102">
        <v>0</v>
      </c>
      <c r="G20" s="102">
        <v>0.17</v>
      </c>
      <c r="H20" s="102">
        <v>0</v>
      </c>
      <c r="I20" s="102">
        <f t="shared" si="4"/>
        <v>0.17</v>
      </c>
      <c r="J20" s="102" t="s">
        <v>1110</v>
      </c>
      <c r="K20" s="102">
        <v>63</v>
      </c>
      <c r="L20" s="102">
        <f t="shared" si="3"/>
        <v>10.71</v>
      </c>
      <c r="M20" s="95"/>
    </row>
    <row r="21" spans="1:13" outlineLevel="1">
      <c r="A21" s="182"/>
      <c r="B21" s="181"/>
      <c r="C21" s="181"/>
      <c r="D21" s="100" t="s">
        <v>1114</v>
      </c>
      <c r="E21" s="101" t="s">
        <v>1114</v>
      </c>
      <c r="F21" s="102">
        <v>0</v>
      </c>
      <c r="G21" s="102">
        <v>0.32</v>
      </c>
      <c r="H21" s="102">
        <v>0</v>
      </c>
      <c r="I21" s="102">
        <f t="shared" si="4"/>
        <v>0.32</v>
      </c>
      <c r="J21" s="102" t="s">
        <v>1110</v>
      </c>
      <c r="K21" s="102">
        <v>63</v>
      </c>
      <c r="L21" s="102">
        <f t="shared" si="3"/>
        <v>20.16</v>
      </c>
      <c r="M21" s="95"/>
    </row>
    <row r="22" spans="1:13" outlineLevel="1">
      <c r="A22" s="182"/>
      <c r="B22" s="181"/>
      <c r="C22" s="181"/>
      <c r="D22" s="100" t="s">
        <v>1115</v>
      </c>
      <c r="E22" s="101" t="s">
        <v>1115</v>
      </c>
      <c r="F22" s="102">
        <v>0</v>
      </c>
      <c r="G22" s="102">
        <v>0.3</v>
      </c>
      <c r="H22" s="102">
        <v>0</v>
      </c>
      <c r="I22" s="102">
        <f t="shared" si="4"/>
        <v>0.3</v>
      </c>
      <c r="J22" s="102" t="s">
        <v>1110</v>
      </c>
      <c r="K22" s="102">
        <v>63</v>
      </c>
      <c r="L22" s="102">
        <f t="shared" si="3"/>
        <v>18.899999999999999</v>
      </c>
      <c r="M22" s="95"/>
    </row>
    <row r="23" spans="1:13" outlineLevel="1">
      <c r="A23" s="182"/>
      <c r="B23" s="181"/>
      <c r="C23" s="181"/>
      <c r="D23" s="100" t="s">
        <v>1116</v>
      </c>
      <c r="E23" s="101" t="s">
        <v>1116</v>
      </c>
      <c r="F23" s="102">
        <v>0</v>
      </c>
      <c r="G23" s="102">
        <v>0.3</v>
      </c>
      <c r="H23" s="102">
        <v>0</v>
      </c>
      <c r="I23" s="102">
        <f t="shared" ref="I23" si="5">F23+G23+H23</f>
        <v>0.3</v>
      </c>
      <c r="J23" s="102" t="s">
        <v>1110</v>
      </c>
      <c r="K23" s="102">
        <v>63</v>
      </c>
      <c r="L23" s="102">
        <f t="shared" si="3"/>
        <v>18.899999999999999</v>
      </c>
      <c r="M23" s="95"/>
    </row>
    <row r="24" spans="1:13" outlineLevel="1">
      <c r="A24" s="182"/>
      <c r="B24" s="181"/>
      <c r="C24" s="181"/>
      <c r="D24" s="63" t="s">
        <v>161</v>
      </c>
      <c r="E24" s="63" t="s">
        <v>161</v>
      </c>
      <c r="F24" s="1">
        <v>0</v>
      </c>
      <c r="G24" s="1">
        <v>3</v>
      </c>
      <c r="H24" s="1">
        <v>0</v>
      </c>
      <c r="I24" s="1">
        <f t="shared" si="4"/>
        <v>3</v>
      </c>
      <c r="J24" s="1" t="s">
        <v>165</v>
      </c>
      <c r="K24" s="1">
        <v>56.113</v>
      </c>
      <c r="L24" s="1">
        <f t="shared" si="3"/>
        <v>168.339</v>
      </c>
      <c r="M24" s="95"/>
    </row>
    <row r="25" spans="1:13" outlineLevel="1">
      <c r="A25" s="182"/>
      <c r="B25" s="181"/>
      <c r="C25" s="181"/>
      <c r="D25" s="63" t="s">
        <v>162</v>
      </c>
      <c r="E25" s="63" t="s">
        <v>162</v>
      </c>
      <c r="F25" s="1">
        <v>0</v>
      </c>
      <c r="G25" s="1">
        <v>1</v>
      </c>
      <c r="H25" s="1">
        <v>0</v>
      </c>
      <c r="I25" s="1">
        <f t="shared" si="4"/>
        <v>1</v>
      </c>
      <c r="J25" s="1" t="s">
        <v>165</v>
      </c>
      <c r="K25" s="1">
        <v>24.574999999999999</v>
      </c>
      <c r="L25" s="1">
        <f t="shared" si="3"/>
        <v>24.574999999999999</v>
      </c>
      <c r="M25" s="95"/>
    </row>
    <row r="26" spans="1:13" outlineLevel="1">
      <c r="A26" s="182"/>
      <c r="B26" s="181"/>
      <c r="C26" s="181"/>
      <c r="D26" s="63" t="s">
        <v>162</v>
      </c>
      <c r="E26" s="63" t="s">
        <v>162</v>
      </c>
      <c r="F26" s="1">
        <v>0</v>
      </c>
      <c r="G26" s="1">
        <v>1</v>
      </c>
      <c r="H26" s="1">
        <v>0</v>
      </c>
      <c r="I26" s="1">
        <f t="shared" si="4"/>
        <v>1</v>
      </c>
      <c r="J26" s="1" t="s">
        <v>165</v>
      </c>
      <c r="K26" s="1">
        <v>40.807000000000002</v>
      </c>
      <c r="L26" s="1">
        <f t="shared" si="3"/>
        <v>40.807000000000002</v>
      </c>
      <c r="M26" s="95"/>
    </row>
    <row r="27" spans="1:13" outlineLevel="1">
      <c r="A27" s="182"/>
      <c r="B27" s="181"/>
      <c r="C27" s="181"/>
      <c r="D27" s="101" t="s">
        <v>1144</v>
      </c>
      <c r="E27" s="101" t="s">
        <v>1144</v>
      </c>
      <c r="F27" s="102">
        <v>0</v>
      </c>
      <c r="G27" s="102">
        <v>245</v>
      </c>
      <c r="H27" s="102">
        <v>0</v>
      </c>
      <c r="I27" s="102">
        <f t="shared" si="4"/>
        <v>245</v>
      </c>
      <c r="J27" s="102" t="s">
        <v>177</v>
      </c>
      <c r="K27" s="102">
        <f>104.6/1000</f>
        <v>0.1046</v>
      </c>
      <c r="L27" s="102">
        <f t="shared" ref="L27" si="6">K27*I27</f>
        <v>25.626999999999999</v>
      </c>
      <c r="M27" s="95"/>
    </row>
    <row r="28" spans="1:13" outlineLevel="1">
      <c r="A28" s="182"/>
      <c r="B28" s="181"/>
      <c r="C28" s="181"/>
      <c r="D28" s="86" t="s">
        <v>1102</v>
      </c>
      <c r="E28" s="63" t="s">
        <v>1100</v>
      </c>
      <c r="F28" s="1">
        <v>0</v>
      </c>
      <c r="G28" s="1">
        <v>0.52</v>
      </c>
      <c r="H28" s="1">
        <v>0</v>
      </c>
      <c r="I28" s="1">
        <f t="shared" si="4"/>
        <v>0.52</v>
      </c>
      <c r="J28" s="1" t="s">
        <v>166</v>
      </c>
      <c r="K28" s="1">
        <v>36</v>
      </c>
      <c r="L28" s="1">
        <f t="shared" si="3"/>
        <v>18.72</v>
      </c>
      <c r="M28" s="95"/>
    </row>
    <row r="29" spans="1:13" outlineLevel="1">
      <c r="A29" s="182"/>
      <c r="B29" s="181"/>
      <c r="C29" s="181"/>
      <c r="D29" s="86" t="s">
        <v>1101</v>
      </c>
      <c r="E29" s="63" t="s">
        <v>1101</v>
      </c>
      <c r="F29" s="1">
        <v>0</v>
      </c>
      <c r="G29" s="1">
        <v>0.38</v>
      </c>
      <c r="H29" s="1">
        <v>0</v>
      </c>
      <c r="I29" s="1">
        <f t="shared" si="4"/>
        <v>0.38</v>
      </c>
      <c r="J29" s="1" t="s">
        <v>166</v>
      </c>
      <c r="K29" s="1">
        <v>37.24</v>
      </c>
      <c r="L29" s="1">
        <f t="shared" si="3"/>
        <v>14.151200000000001</v>
      </c>
      <c r="M29" s="95"/>
    </row>
    <row r="30" spans="1:13" ht="37.5" outlineLevel="1">
      <c r="A30" s="182"/>
      <c r="B30" s="181"/>
      <c r="C30" s="181"/>
      <c r="D30" s="86" t="s">
        <v>163</v>
      </c>
      <c r="E30" s="63" t="s">
        <v>163</v>
      </c>
      <c r="F30" s="1">
        <v>0</v>
      </c>
      <c r="G30" s="1">
        <v>22</v>
      </c>
      <c r="H30" s="1">
        <v>0</v>
      </c>
      <c r="I30" s="1">
        <f t="shared" si="4"/>
        <v>22</v>
      </c>
      <c r="J30" s="1" t="s">
        <v>6</v>
      </c>
      <c r="K30" s="1">
        <v>1.38</v>
      </c>
      <c r="L30" s="1">
        <f t="shared" si="3"/>
        <v>30.36</v>
      </c>
      <c r="M30" s="95"/>
    </row>
    <row r="31" spans="1:13" ht="37.5" outlineLevel="1">
      <c r="A31" s="182"/>
      <c r="B31" s="181"/>
      <c r="C31" s="181"/>
      <c r="D31" s="86" t="s">
        <v>1103</v>
      </c>
      <c r="E31" s="86" t="s">
        <v>1103</v>
      </c>
      <c r="F31" s="1">
        <v>0</v>
      </c>
      <c r="G31" s="1">
        <v>3</v>
      </c>
      <c r="H31" s="1">
        <v>0</v>
      </c>
      <c r="I31" s="1">
        <f t="shared" si="4"/>
        <v>3</v>
      </c>
      <c r="J31" s="1" t="s">
        <v>6</v>
      </c>
      <c r="K31" s="1">
        <v>2.5739999999999998</v>
      </c>
      <c r="L31" s="1">
        <f t="shared" si="3"/>
        <v>7.7219999999999995</v>
      </c>
      <c r="M31" s="95"/>
    </row>
    <row r="32" spans="1:13" ht="37.5" outlineLevel="1">
      <c r="A32" s="182"/>
      <c r="B32" s="181"/>
      <c r="C32" s="181"/>
      <c r="D32" s="86" t="s">
        <v>1104</v>
      </c>
      <c r="E32" s="86" t="s">
        <v>1104</v>
      </c>
      <c r="F32" s="1">
        <v>0</v>
      </c>
      <c r="G32" s="1">
        <v>3</v>
      </c>
      <c r="H32" s="1">
        <v>0</v>
      </c>
      <c r="I32" s="1">
        <f t="shared" si="4"/>
        <v>3</v>
      </c>
      <c r="J32" s="1" t="s">
        <v>6</v>
      </c>
      <c r="K32" s="1">
        <v>0.56799999999999995</v>
      </c>
      <c r="L32" s="1">
        <f t="shared" si="3"/>
        <v>1.7039999999999997</v>
      </c>
      <c r="M32" s="95"/>
    </row>
    <row r="33" spans="1:13" ht="37.5" outlineLevel="1">
      <c r="A33" s="182"/>
      <c r="B33" s="181"/>
      <c r="C33" s="181"/>
      <c r="D33" s="86" t="s">
        <v>1105</v>
      </c>
      <c r="E33" s="86" t="s">
        <v>1105</v>
      </c>
      <c r="F33" s="1">
        <v>0</v>
      </c>
      <c r="G33" s="1">
        <v>5</v>
      </c>
      <c r="H33" s="1">
        <v>0</v>
      </c>
      <c r="I33" s="1">
        <f t="shared" si="4"/>
        <v>5</v>
      </c>
      <c r="J33" s="1" t="s">
        <v>6</v>
      </c>
      <c r="K33" s="1">
        <v>5.8120000000000003</v>
      </c>
      <c r="L33" s="1">
        <f t="shared" si="3"/>
        <v>29.060000000000002</v>
      </c>
      <c r="M33" s="95"/>
    </row>
    <row r="34" spans="1:13">
      <c r="A34" s="55" t="s">
        <v>38</v>
      </c>
      <c r="B34" s="56"/>
      <c r="C34" s="57"/>
      <c r="D34" s="56"/>
      <c r="E34" s="56"/>
      <c r="F34" s="58">
        <f>SUM(F35:F38)</f>
        <v>0</v>
      </c>
      <c r="G34" s="58">
        <f t="shared" ref="G34:H34" si="7">SUM(G35:G38)</f>
        <v>47</v>
      </c>
      <c r="H34" s="58">
        <f t="shared" si="7"/>
        <v>0</v>
      </c>
      <c r="I34" s="58">
        <f t="shared" ref="I34" si="8">F34+G34+H34</f>
        <v>47</v>
      </c>
      <c r="J34" s="56"/>
      <c r="K34" s="58"/>
      <c r="L34" s="58">
        <f>SUM(L35:L38)</f>
        <v>1037.53872</v>
      </c>
      <c r="M34" s="95"/>
    </row>
    <row r="35" spans="1:13" outlineLevel="1">
      <c r="A35" s="182">
        <v>2</v>
      </c>
      <c r="B35" s="183" t="s">
        <v>55</v>
      </c>
      <c r="C35" s="181" t="s">
        <v>39</v>
      </c>
      <c r="D35" s="86" t="s">
        <v>1106</v>
      </c>
      <c r="E35" s="86" t="s">
        <v>1106</v>
      </c>
      <c r="F35" s="1">
        <v>0</v>
      </c>
      <c r="G35" s="1">
        <v>1</v>
      </c>
      <c r="H35" s="1">
        <v>0</v>
      </c>
      <c r="I35" s="1">
        <f t="shared" si="4"/>
        <v>1</v>
      </c>
      <c r="J35" s="1" t="s">
        <v>164</v>
      </c>
      <c r="K35" s="1">
        <v>78.142719999999997</v>
      </c>
      <c r="L35" s="1">
        <f t="shared" ref="L35:L38" si="9">K35*I35</f>
        <v>78.142719999999997</v>
      </c>
      <c r="M35" s="95"/>
    </row>
    <row r="36" spans="1:13" outlineLevel="1">
      <c r="A36" s="182"/>
      <c r="B36" s="183"/>
      <c r="C36" s="181"/>
      <c r="D36" s="86" t="s">
        <v>1107</v>
      </c>
      <c r="E36" s="86" t="s">
        <v>1107</v>
      </c>
      <c r="F36" s="1">
        <v>0</v>
      </c>
      <c r="G36" s="1">
        <v>4</v>
      </c>
      <c r="H36" s="1">
        <v>0</v>
      </c>
      <c r="I36" s="1">
        <f t="shared" si="4"/>
        <v>4</v>
      </c>
      <c r="J36" s="1" t="s">
        <v>6</v>
      </c>
      <c r="K36" s="1">
        <v>86.8</v>
      </c>
      <c r="L36" s="1">
        <f t="shared" si="9"/>
        <v>347.2</v>
      </c>
      <c r="M36" s="95"/>
    </row>
    <row r="37" spans="1:13" ht="37.5" outlineLevel="1">
      <c r="A37" s="182"/>
      <c r="B37" s="183"/>
      <c r="C37" s="181"/>
      <c r="D37" s="86" t="s">
        <v>1108</v>
      </c>
      <c r="E37" s="86" t="s">
        <v>1108</v>
      </c>
      <c r="F37" s="1">
        <v>0</v>
      </c>
      <c r="G37" s="1">
        <v>40</v>
      </c>
      <c r="H37" s="1">
        <v>0</v>
      </c>
      <c r="I37" s="1">
        <f t="shared" si="4"/>
        <v>40</v>
      </c>
      <c r="J37" s="1" t="s">
        <v>167</v>
      </c>
      <c r="K37" s="1">
        <v>4.4999999999999998E-2</v>
      </c>
      <c r="L37" s="1">
        <f t="shared" si="9"/>
        <v>1.7999999999999998</v>
      </c>
      <c r="M37" s="95"/>
    </row>
    <row r="38" spans="1:13" ht="93.75" outlineLevel="1">
      <c r="A38" s="67">
        <v>3</v>
      </c>
      <c r="B38" s="30" t="s">
        <v>55</v>
      </c>
      <c r="C38" s="30" t="s">
        <v>46</v>
      </c>
      <c r="D38" s="86" t="s">
        <v>1109</v>
      </c>
      <c r="E38" s="86" t="s">
        <v>1109</v>
      </c>
      <c r="F38" s="1">
        <v>0</v>
      </c>
      <c r="G38" s="1">
        <v>2</v>
      </c>
      <c r="H38" s="1">
        <v>0</v>
      </c>
      <c r="I38" s="1">
        <f t="shared" si="4"/>
        <v>2</v>
      </c>
      <c r="J38" s="1" t="s">
        <v>164</v>
      </c>
      <c r="K38" s="1">
        <v>305.19799999999998</v>
      </c>
      <c r="L38" s="1">
        <f t="shared" si="9"/>
        <v>610.39599999999996</v>
      </c>
      <c r="M38" s="95"/>
    </row>
    <row r="39" spans="1:13">
      <c r="A39" s="55" t="s">
        <v>43</v>
      </c>
      <c r="B39" s="56"/>
      <c r="C39" s="57"/>
      <c r="D39" s="56"/>
      <c r="E39" s="56"/>
      <c r="F39" s="58">
        <f>SUM(F40:F53)</f>
        <v>0</v>
      </c>
      <c r="G39" s="58">
        <f t="shared" ref="G39:H39" si="10">SUM(G40:G53)</f>
        <v>10395</v>
      </c>
      <c r="H39" s="58">
        <f t="shared" si="10"/>
        <v>0</v>
      </c>
      <c r="I39" s="58">
        <f t="shared" si="4"/>
        <v>10395</v>
      </c>
      <c r="J39" s="56"/>
      <c r="K39" s="58"/>
      <c r="L39" s="58">
        <f>SUM(L40:L53)</f>
        <v>783.28799999999978</v>
      </c>
      <c r="M39" s="95"/>
    </row>
    <row r="40" spans="1:13" outlineLevel="1">
      <c r="A40" s="182">
        <v>4</v>
      </c>
      <c r="B40" s="181" t="s">
        <v>44</v>
      </c>
      <c r="C40" s="181" t="s">
        <v>45</v>
      </c>
      <c r="D40" s="86" t="s">
        <v>186</v>
      </c>
      <c r="E40" s="63" t="s">
        <v>186</v>
      </c>
      <c r="F40" s="1">
        <v>0</v>
      </c>
      <c r="G40" s="1">
        <v>1</v>
      </c>
      <c r="H40" s="1">
        <v>0</v>
      </c>
      <c r="I40" s="1">
        <f t="shared" si="4"/>
        <v>1</v>
      </c>
      <c r="J40" s="1" t="s">
        <v>164</v>
      </c>
      <c r="K40" s="1">
        <v>97.92</v>
      </c>
      <c r="L40" s="1">
        <f t="shared" ref="L40:L53" si="11">K40*I40</f>
        <v>97.92</v>
      </c>
      <c r="M40" s="95"/>
    </row>
    <row r="41" spans="1:13" outlineLevel="1">
      <c r="A41" s="182"/>
      <c r="B41" s="181"/>
      <c r="C41" s="181"/>
      <c r="D41" s="86" t="s">
        <v>187</v>
      </c>
      <c r="E41" s="63" t="s">
        <v>187</v>
      </c>
      <c r="F41" s="1">
        <v>0</v>
      </c>
      <c r="G41" s="1">
        <v>2</v>
      </c>
      <c r="H41" s="1">
        <v>0</v>
      </c>
      <c r="I41" s="1">
        <f t="shared" si="4"/>
        <v>2</v>
      </c>
      <c r="J41" s="1" t="s">
        <v>164</v>
      </c>
      <c r="K41" s="1">
        <v>80.569999999999993</v>
      </c>
      <c r="L41" s="1">
        <f t="shared" si="11"/>
        <v>161.13999999999999</v>
      </c>
      <c r="M41" s="95"/>
    </row>
    <row r="42" spans="1:13" outlineLevel="1">
      <c r="A42" s="182"/>
      <c r="B42" s="181"/>
      <c r="C42" s="181"/>
      <c r="D42" s="97" t="s">
        <v>1136</v>
      </c>
      <c r="E42" s="98" t="s">
        <v>1136</v>
      </c>
      <c r="F42" s="99">
        <v>0</v>
      </c>
      <c r="G42" s="99">
        <v>10000</v>
      </c>
      <c r="H42" s="99">
        <v>0</v>
      </c>
      <c r="I42" s="99">
        <f t="shared" si="4"/>
        <v>10000</v>
      </c>
      <c r="J42" s="99" t="s">
        <v>177</v>
      </c>
      <c r="K42" s="99">
        <v>8.8599999999999998E-3</v>
      </c>
      <c r="L42" s="99">
        <f t="shared" si="11"/>
        <v>88.6</v>
      </c>
      <c r="M42" s="95"/>
    </row>
    <row r="43" spans="1:13" outlineLevel="1">
      <c r="A43" s="182"/>
      <c r="B43" s="181"/>
      <c r="C43" s="181"/>
      <c r="D43" s="86" t="s">
        <v>184</v>
      </c>
      <c r="E43" s="63" t="s">
        <v>184</v>
      </c>
      <c r="F43" s="1">
        <v>0</v>
      </c>
      <c r="G43" s="1">
        <v>4</v>
      </c>
      <c r="H43" s="1">
        <v>0</v>
      </c>
      <c r="I43" s="1">
        <f t="shared" si="4"/>
        <v>4</v>
      </c>
      <c r="J43" s="1" t="s">
        <v>164</v>
      </c>
      <c r="K43" s="1">
        <v>26.481999999999999</v>
      </c>
      <c r="L43" s="1">
        <f t="shared" si="11"/>
        <v>105.928</v>
      </c>
      <c r="M43" s="95"/>
    </row>
    <row r="44" spans="1:13" outlineLevel="1">
      <c r="A44" s="182"/>
      <c r="B44" s="181"/>
      <c r="C44" s="181"/>
      <c r="D44" s="86" t="s">
        <v>168</v>
      </c>
      <c r="E44" s="63" t="s">
        <v>168</v>
      </c>
      <c r="F44" s="1">
        <v>0</v>
      </c>
      <c r="G44" s="1">
        <v>1</v>
      </c>
      <c r="H44" s="1">
        <v>0</v>
      </c>
      <c r="I44" s="1">
        <f t="shared" si="4"/>
        <v>1</v>
      </c>
      <c r="J44" s="1" t="s">
        <v>164</v>
      </c>
      <c r="K44" s="1">
        <v>48.89</v>
      </c>
      <c r="L44" s="1">
        <f t="shared" si="11"/>
        <v>48.89</v>
      </c>
      <c r="M44" s="95"/>
    </row>
    <row r="45" spans="1:13" outlineLevel="1">
      <c r="A45" s="181">
        <v>5</v>
      </c>
      <c r="B45" s="181" t="s">
        <v>44</v>
      </c>
      <c r="C45" s="181" t="s">
        <v>48</v>
      </c>
      <c r="D45" s="86" t="s">
        <v>188</v>
      </c>
      <c r="E45" s="63" t="s">
        <v>188</v>
      </c>
      <c r="F45" s="1">
        <v>0</v>
      </c>
      <c r="G45" s="1">
        <v>1</v>
      </c>
      <c r="H45" s="1">
        <v>0</v>
      </c>
      <c r="I45" s="1">
        <f t="shared" si="4"/>
        <v>1</v>
      </c>
      <c r="J45" s="1" t="s">
        <v>6</v>
      </c>
      <c r="K45" s="1">
        <v>15</v>
      </c>
      <c r="L45" s="1">
        <f t="shared" si="11"/>
        <v>15</v>
      </c>
      <c r="M45" s="95"/>
    </row>
    <row r="46" spans="1:13" outlineLevel="1">
      <c r="A46" s="181"/>
      <c r="B46" s="181"/>
      <c r="C46" s="181"/>
      <c r="D46" s="86" t="s">
        <v>189</v>
      </c>
      <c r="E46" s="63" t="s">
        <v>189</v>
      </c>
      <c r="F46" s="1">
        <v>0</v>
      </c>
      <c r="G46" s="1">
        <v>1</v>
      </c>
      <c r="H46" s="1">
        <v>0</v>
      </c>
      <c r="I46" s="1">
        <f t="shared" si="4"/>
        <v>1</v>
      </c>
      <c r="J46" s="1" t="s">
        <v>6</v>
      </c>
      <c r="K46" s="1">
        <v>58.61</v>
      </c>
      <c r="L46" s="1">
        <f t="shared" si="11"/>
        <v>58.61</v>
      </c>
      <c r="M46" s="95"/>
    </row>
    <row r="47" spans="1:13" outlineLevel="1">
      <c r="A47" s="181"/>
      <c r="B47" s="181"/>
      <c r="C47" s="181"/>
      <c r="D47" s="86" t="s">
        <v>190</v>
      </c>
      <c r="E47" s="63" t="s">
        <v>190</v>
      </c>
      <c r="F47" s="1">
        <v>0</v>
      </c>
      <c r="G47" s="1">
        <v>180</v>
      </c>
      <c r="H47" s="1">
        <v>0</v>
      </c>
      <c r="I47" s="1">
        <f t="shared" si="4"/>
        <v>180</v>
      </c>
      <c r="J47" s="1" t="s">
        <v>32</v>
      </c>
      <c r="K47" s="1">
        <v>0.06</v>
      </c>
      <c r="L47" s="1">
        <f t="shared" si="11"/>
        <v>10.799999999999999</v>
      </c>
      <c r="M47" s="95"/>
    </row>
    <row r="48" spans="1:13" outlineLevel="1">
      <c r="A48" s="181"/>
      <c r="B48" s="181"/>
      <c r="C48" s="181"/>
      <c r="D48" s="86" t="s">
        <v>1147</v>
      </c>
      <c r="E48" s="63" t="s">
        <v>191</v>
      </c>
      <c r="F48" s="1">
        <v>0</v>
      </c>
      <c r="G48" s="1">
        <v>1</v>
      </c>
      <c r="H48" s="1">
        <v>0</v>
      </c>
      <c r="I48" s="1">
        <f t="shared" si="4"/>
        <v>1</v>
      </c>
      <c r="J48" s="1" t="s">
        <v>6</v>
      </c>
      <c r="K48" s="1">
        <v>37</v>
      </c>
      <c r="L48" s="1">
        <f t="shared" si="11"/>
        <v>37</v>
      </c>
      <c r="M48" s="95"/>
    </row>
    <row r="49" spans="1:14" outlineLevel="1">
      <c r="A49" s="181"/>
      <c r="B49" s="181"/>
      <c r="C49" s="181"/>
      <c r="D49" s="86" t="s">
        <v>192</v>
      </c>
      <c r="E49" s="63" t="s">
        <v>192</v>
      </c>
      <c r="F49" s="1">
        <v>0</v>
      </c>
      <c r="G49" s="1">
        <v>180</v>
      </c>
      <c r="H49" s="1">
        <v>0</v>
      </c>
      <c r="I49" s="1">
        <f t="shared" si="4"/>
        <v>180</v>
      </c>
      <c r="J49" s="1" t="s">
        <v>32</v>
      </c>
      <c r="K49" s="1">
        <v>0.06</v>
      </c>
      <c r="L49" s="1">
        <f t="shared" si="11"/>
        <v>10.799999999999999</v>
      </c>
      <c r="M49" s="95"/>
    </row>
    <row r="50" spans="1:14" outlineLevel="1">
      <c r="A50" s="181"/>
      <c r="B50" s="181"/>
      <c r="C50" s="181"/>
      <c r="D50" s="86" t="s">
        <v>193</v>
      </c>
      <c r="E50" s="63" t="s">
        <v>193</v>
      </c>
      <c r="F50" s="1">
        <v>0</v>
      </c>
      <c r="G50" s="1">
        <v>9</v>
      </c>
      <c r="H50" s="1">
        <v>0</v>
      </c>
      <c r="I50" s="1">
        <f t="shared" si="4"/>
        <v>9</v>
      </c>
      <c r="J50" s="1" t="s">
        <v>6</v>
      </c>
      <c r="K50" s="1">
        <v>5.5</v>
      </c>
      <c r="L50" s="1">
        <f t="shared" si="11"/>
        <v>49.5</v>
      </c>
      <c r="M50" s="95"/>
    </row>
    <row r="51" spans="1:14" ht="37.5" outlineLevel="1">
      <c r="A51" s="181"/>
      <c r="B51" s="181"/>
      <c r="C51" s="181"/>
      <c r="D51" s="86" t="s">
        <v>194</v>
      </c>
      <c r="E51" s="63" t="s">
        <v>194</v>
      </c>
      <c r="F51" s="1">
        <v>0</v>
      </c>
      <c r="G51" s="1">
        <v>12</v>
      </c>
      <c r="H51" s="1">
        <v>0</v>
      </c>
      <c r="I51" s="1">
        <f t="shared" si="4"/>
        <v>12</v>
      </c>
      <c r="J51" s="1" t="s">
        <v>6</v>
      </c>
      <c r="K51" s="1">
        <v>3.65</v>
      </c>
      <c r="L51" s="1">
        <f t="shared" si="11"/>
        <v>43.8</v>
      </c>
      <c r="M51" s="95"/>
    </row>
    <row r="52" spans="1:14" outlineLevel="1">
      <c r="A52" s="181"/>
      <c r="B52" s="181"/>
      <c r="C52" s="181"/>
      <c r="D52" s="86" t="s">
        <v>195</v>
      </c>
      <c r="E52" s="63" t="s">
        <v>195</v>
      </c>
      <c r="F52" s="1">
        <v>0</v>
      </c>
      <c r="G52" s="1">
        <v>1</v>
      </c>
      <c r="H52" s="1">
        <v>0</v>
      </c>
      <c r="I52" s="1">
        <f t="shared" si="4"/>
        <v>1</v>
      </c>
      <c r="J52" s="1" t="s">
        <v>6</v>
      </c>
      <c r="K52" s="1">
        <v>19.5</v>
      </c>
      <c r="L52" s="1">
        <f t="shared" si="11"/>
        <v>19.5</v>
      </c>
      <c r="M52" s="95"/>
    </row>
    <row r="53" spans="1:14" outlineLevel="1">
      <c r="A53" s="181"/>
      <c r="B53" s="181"/>
      <c r="C53" s="181"/>
      <c r="D53" s="86" t="s">
        <v>196</v>
      </c>
      <c r="E53" s="63" t="s">
        <v>196</v>
      </c>
      <c r="F53" s="1">
        <v>0</v>
      </c>
      <c r="G53" s="1">
        <v>2</v>
      </c>
      <c r="H53" s="1">
        <v>0</v>
      </c>
      <c r="I53" s="1">
        <f t="shared" si="4"/>
        <v>2</v>
      </c>
      <c r="J53" s="1" t="s">
        <v>6</v>
      </c>
      <c r="K53" s="1">
        <v>17.899999999999999</v>
      </c>
      <c r="L53" s="1">
        <f t="shared" si="11"/>
        <v>35.799999999999997</v>
      </c>
      <c r="M53" s="95"/>
    </row>
    <row r="54" spans="1:14">
      <c r="A54" s="55" t="s">
        <v>51</v>
      </c>
      <c r="B54" s="56"/>
      <c r="C54" s="57"/>
      <c r="D54" s="56"/>
      <c r="E54" s="56"/>
      <c r="F54" s="58">
        <f>SUM(F55:F113)</f>
        <v>0</v>
      </c>
      <c r="G54" s="58">
        <f>SUM(G55:G113)</f>
        <v>20706.188999999995</v>
      </c>
      <c r="H54" s="58">
        <f>SUM(H55:H113)</f>
        <v>0</v>
      </c>
      <c r="I54" s="58">
        <f t="shared" si="4"/>
        <v>20706.188999999995</v>
      </c>
      <c r="J54" s="56"/>
      <c r="K54" s="58"/>
      <c r="L54" s="58">
        <f>SUM(L55:L113)</f>
        <v>1394.7831799999997</v>
      </c>
      <c r="M54" s="95"/>
    </row>
    <row r="55" spans="1:14" outlineLevel="1">
      <c r="A55" s="182">
        <v>6</v>
      </c>
      <c r="B55" s="181" t="s">
        <v>52</v>
      </c>
      <c r="C55" s="181" t="s">
        <v>60</v>
      </c>
      <c r="D55" s="86" t="s">
        <v>169</v>
      </c>
      <c r="E55" s="63" t="s">
        <v>169</v>
      </c>
      <c r="F55" s="1">
        <v>0</v>
      </c>
      <c r="G55" s="1">
        <v>8</v>
      </c>
      <c r="H55" s="1">
        <v>0</v>
      </c>
      <c r="I55" s="1">
        <f t="shared" si="4"/>
        <v>8</v>
      </c>
      <c r="J55" s="1" t="s">
        <v>6</v>
      </c>
      <c r="K55" s="1">
        <v>5</v>
      </c>
      <c r="L55" s="1">
        <f t="shared" ref="L55:L113" si="12">K55*I55</f>
        <v>40</v>
      </c>
      <c r="M55" s="95"/>
      <c r="N55" s="96"/>
    </row>
    <row r="56" spans="1:14" outlineLevel="1">
      <c r="A56" s="182"/>
      <c r="B56" s="181"/>
      <c r="C56" s="181"/>
      <c r="D56" s="86" t="s">
        <v>170</v>
      </c>
      <c r="E56" s="63" t="s">
        <v>170</v>
      </c>
      <c r="F56" s="1">
        <v>0</v>
      </c>
      <c r="G56" s="1">
        <v>2</v>
      </c>
      <c r="H56" s="1">
        <v>0</v>
      </c>
      <c r="I56" s="1">
        <f t="shared" si="4"/>
        <v>2</v>
      </c>
      <c r="J56" s="1" t="s">
        <v>6</v>
      </c>
      <c r="K56" s="1">
        <v>14</v>
      </c>
      <c r="L56" s="1">
        <f t="shared" si="12"/>
        <v>28</v>
      </c>
      <c r="M56" s="95"/>
      <c r="N56" s="96"/>
    </row>
    <row r="57" spans="1:14" ht="37.5" outlineLevel="1">
      <c r="A57" s="182"/>
      <c r="B57" s="181"/>
      <c r="C57" s="181"/>
      <c r="D57" s="86" t="s">
        <v>197</v>
      </c>
      <c r="E57" s="63" t="s">
        <v>197</v>
      </c>
      <c r="F57" s="1">
        <v>0</v>
      </c>
      <c r="G57" s="1">
        <v>1</v>
      </c>
      <c r="H57" s="1">
        <v>0</v>
      </c>
      <c r="I57" s="1">
        <f t="shared" si="4"/>
        <v>1</v>
      </c>
      <c r="J57" s="1" t="s">
        <v>6</v>
      </c>
      <c r="K57" s="1">
        <v>55</v>
      </c>
      <c r="L57" s="1">
        <f t="shared" si="12"/>
        <v>55</v>
      </c>
      <c r="M57" s="95"/>
      <c r="N57" s="96"/>
    </row>
    <row r="58" spans="1:14" outlineLevel="1">
      <c r="A58" s="182"/>
      <c r="B58" s="181"/>
      <c r="C58" s="181"/>
      <c r="D58" s="86" t="s">
        <v>171</v>
      </c>
      <c r="E58" s="63" t="s">
        <v>171</v>
      </c>
      <c r="F58" s="1">
        <v>0</v>
      </c>
      <c r="G58" s="1">
        <v>128</v>
      </c>
      <c r="H58" s="1">
        <v>0</v>
      </c>
      <c r="I58" s="1">
        <f t="shared" si="4"/>
        <v>128</v>
      </c>
      <c r="J58" s="1" t="s">
        <v>6</v>
      </c>
      <c r="K58" s="1">
        <v>0.09</v>
      </c>
      <c r="L58" s="1">
        <f t="shared" si="12"/>
        <v>11.52</v>
      </c>
      <c r="M58" s="95"/>
      <c r="N58" s="96"/>
    </row>
    <row r="59" spans="1:14" outlineLevel="1">
      <c r="A59" s="182"/>
      <c r="B59" s="181"/>
      <c r="C59" s="181"/>
      <c r="D59" s="86" t="s">
        <v>172</v>
      </c>
      <c r="E59" s="63" t="s">
        <v>172</v>
      </c>
      <c r="F59" s="1">
        <v>0</v>
      </c>
      <c r="G59" s="1">
        <v>128</v>
      </c>
      <c r="H59" s="1">
        <v>0</v>
      </c>
      <c r="I59" s="1">
        <f t="shared" si="4"/>
        <v>128</v>
      </c>
      <c r="J59" s="1" t="s">
        <v>6</v>
      </c>
      <c r="K59" s="1">
        <v>8.5000000000000006E-2</v>
      </c>
      <c r="L59" s="1">
        <f t="shared" si="12"/>
        <v>10.88</v>
      </c>
      <c r="M59" s="95"/>
      <c r="N59" s="96"/>
    </row>
    <row r="60" spans="1:14" outlineLevel="1">
      <c r="A60" s="182"/>
      <c r="B60" s="181"/>
      <c r="C60" s="181"/>
      <c r="D60" s="86" t="s">
        <v>173</v>
      </c>
      <c r="E60" s="63" t="s">
        <v>173</v>
      </c>
      <c r="F60" s="1">
        <v>0</v>
      </c>
      <c r="G60" s="1">
        <v>128</v>
      </c>
      <c r="H60" s="1">
        <v>0</v>
      </c>
      <c r="I60" s="1">
        <f t="shared" si="4"/>
        <v>128</v>
      </c>
      <c r="J60" s="1" t="s">
        <v>6</v>
      </c>
      <c r="K60" s="1">
        <v>4.0000000000000001E-3</v>
      </c>
      <c r="L60" s="1">
        <f t="shared" si="12"/>
        <v>0.51200000000000001</v>
      </c>
      <c r="M60" s="95"/>
      <c r="N60" s="96"/>
    </row>
    <row r="61" spans="1:14" ht="37.5" outlineLevel="1">
      <c r="A61" s="182"/>
      <c r="B61" s="181"/>
      <c r="C61" s="181"/>
      <c r="D61" s="86" t="s">
        <v>174</v>
      </c>
      <c r="E61" s="63" t="s">
        <v>174</v>
      </c>
      <c r="F61" s="1">
        <v>0</v>
      </c>
      <c r="G61" s="1">
        <v>2</v>
      </c>
      <c r="H61" s="1">
        <v>0</v>
      </c>
      <c r="I61" s="1">
        <f t="shared" si="4"/>
        <v>2</v>
      </c>
      <c r="J61" s="1" t="s">
        <v>6</v>
      </c>
      <c r="K61" s="1">
        <v>1.1000000000000001</v>
      </c>
      <c r="L61" s="1">
        <f t="shared" si="12"/>
        <v>2.2000000000000002</v>
      </c>
      <c r="M61" s="95"/>
      <c r="N61" s="96"/>
    </row>
    <row r="62" spans="1:14" outlineLevel="1">
      <c r="A62" s="182"/>
      <c r="B62" s="181"/>
      <c r="C62" s="181"/>
      <c r="D62" s="97" t="s">
        <v>1141</v>
      </c>
      <c r="E62" s="98" t="s">
        <v>1141</v>
      </c>
      <c r="F62" s="99">
        <v>0</v>
      </c>
      <c r="G62" s="99">
        <v>1300</v>
      </c>
      <c r="H62" s="99">
        <v>0</v>
      </c>
      <c r="I62" s="99">
        <f t="shared" si="4"/>
        <v>1300</v>
      </c>
      <c r="J62" s="99" t="s">
        <v>6</v>
      </c>
      <c r="K62" s="99">
        <f>19.07/1000</f>
        <v>1.907E-2</v>
      </c>
      <c r="L62" s="99">
        <f t="shared" si="12"/>
        <v>24.791</v>
      </c>
      <c r="M62" s="95"/>
      <c r="N62" s="96"/>
    </row>
    <row r="63" spans="1:14" outlineLevel="1">
      <c r="A63" s="182"/>
      <c r="B63" s="181"/>
      <c r="C63" s="181"/>
      <c r="D63" s="86" t="s">
        <v>175</v>
      </c>
      <c r="E63" s="63" t="s">
        <v>175</v>
      </c>
      <c r="F63" s="1">
        <v>0</v>
      </c>
      <c r="G63" s="1">
        <v>0.2</v>
      </c>
      <c r="H63" s="1">
        <v>0</v>
      </c>
      <c r="I63" s="1">
        <f t="shared" si="4"/>
        <v>0.2</v>
      </c>
      <c r="J63" s="1" t="s">
        <v>198</v>
      </c>
      <c r="K63" s="1">
        <v>0.38</v>
      </c>
      <c r="L63" s="1">
        <f t="shared" si="12"/>
        <v>7.6000000000000012E-2</v>
      </c>
      <c r="M63" s="95"/>
      <c r="N63" s="96"/>
    </row>
    <row r="64" spans="1:14" outlineLevel="1">
      <c r="A64" s="182"/>
      <c r="B64" s="181"/>
      <c r="C64" s="181"/>
      <c r="D64" s="97" t="s">
        <v>1136</v>
      </c>
      <c r="E64" s="98" t="s">
        <v>1136</v>
      </c>
      <c r="F64" s="99">
        <v>0</v>
      </c>
      <c r="G64" s="99">
        <v>100</v>
      </c>
      <c r="H64" s="99">
        <v>0</v>
      </c>
      <c r="I64" s="99">
        <f t="shared" si="4"/>
        <v>100</v>
      </c>
      <c r="J64" s="99" t="s">
        <v>177</v>
      </c>
      <c r="K64" s="99">
        <f>11.9/1000</f>
        <v>1.1900000000000001E-2</v>
      </c>
      <c r="L64" s="99">
        <f t="shared" si="12"/>
        <v>1.1900000000000002</v>
      </c>
      <c r="M64" s="95"/>
      <c r="N64" s="96"/>
    </row>
    <row r="65" spans="1:14" outlineLevel="1">
      <c r="A65" s="182"/>
      <c r="B65" s="181"/>
      <c r="C65" s="181"/>
      <c r="D65" s="86" t="s">
        <v>176</v>
      </c>
      <c r="E65" s="63" t="s">
        <v>176</v>
      </c>
      <c r="F65" s="1">
        <v>0</v>
      </c>
      <c r="G65" s="1">
        <v>45</v>
      </c>
      <c r="H65" s="1">
        <v>0</v>
      </c>
      <c r="I65" s="1">
        <f t="shared" si="4"/>
        <v>45</v>
      </c>
      <c r="J65" s="1" t="s">
        <v>177</v>
      </c>
      <c r="K65" s="1">
        <v>0.03</v>
      </c>
      <c r="L65" s="1">
        <f t="shared" si="12"/>
        <v>1.3499999999999999</v>
      </c>
      <c r="M65" s="95"/>
      <c r="N65" s="96"/>
    </row>
    <row r="66" spans="1:14" ht="37.5" outlineLevel="1">
      <c r="A66" s="182"/>
      <c r="B66" s="181"/>
      <c r="C66" s="181"/>
      <c r="D66" s="86" t="s">
        <v>1148</v>
      </c>
      <c r="E66" s="63" t="s">
        <v>1148</v>
      </c>
      <c r="F66" s="1">
        <v>0</v>
      </c>
      <c r="G66" s="1">
        <v>8</v>
      </c>
      <c r="H66" s="1">
        <v>0</v>
      </c>
      <c r="I66" s="1">
        <f t="shared" si="4"/>
        <v>8</v>
      </c>
      <c r="J66" s="1"/>
      <c r="K66" s="1">
        <v>2</v>
      </c>
      <c r="L66" s="1">
        <f t="shared" si="12"/>
        <v>16</v>
      </c>
      <c r="M66" s="95"/>
      <c r="N66" s="96"/>
    </row>
    <row r="67" spans="1:14" outlineLevel="1">
      <c r="A67" s="182"/>
      <c r="B67" s="181"/>
      <c r="C67" s="181"/>
      <c r="D67" s="86" t="s">
        <v>179</v>
      </c>
      <c r="E67" s="63" t="s">
        <v>179</v>
      </c>
      <c r="F67" s="1">
        <v>0</v>
      </c>
      <c r="G67" s="1">
        <v>6</v>
      </c>
      <c r="H67" s="1">
        <v>0</v>
      </c>
      <c r="I67" s="1">
        <f t="shared" si="4"/>
        <v>6</v>
      </c>
      <c r="J67" s="1" t="s">
        <v>180</v>
      </c>
      <c r="K67" s="1">
        <v>0.05</v>
      </c>
      <c r="L67" s="1">
        <f t="shared" si="12"/>
        <v>0.30000000000000004</v>
      </c>
      <c r="M67" s="95"/>
      <c r="N67" s="96"/>
    </row>
    <row r="68" spans="1:14" outlineLevel="1">
      <c r="A68" s="182"/>
      <c r="B68" s="181"/>
      <c r="C68" s="181"/>
      <c r="D68" s="86" t="s">
        <v>181</v>
      </c>
      <c r="E68" s="63" t="s">
        <v>181</v>
      </c>
      <c r="F68" s="1">
        <v>0</v>
      </c>
      <c r="G68" s="1">
        <v>21</v>
      </c>
      <c r="H68" s="1">
        <v>0</v>
      </c>
      <c r="I68" s="1">
        <f t="shared" si="4"/>
        <v>21</v>
      </c>
      <c r="J68" s="1" t="s">
        <v>177</v>
      </c>
      <c r="K68" s="1">
        <v>0.04</v>
      </c>
      <c r="L68" s="1">
        <f t="shared" si="12"/>
        <v>0.84</v>
      </c>
      <c r="M68" s="95"/>
      <c r="N68" s="96"/>
    </row>
    <row r="69" spans="1:14" outlineLevel="1">
      <c r="A69" s="182"/>
      <c r="B69" s="181"/>
      <c r="C69" s="181"/>
      <c r="D69" s="86" t="s">
        <v>182</v>
      </c>
      <c r="E69" s="63" t="s">
        <v>182</v>
      </c>
      <c r="F69" s="1">
        <v>0</v>
      </c>
      <c r="G69" s="1">
        <v>5</v>
      </c>
      <c r="H69" s="1">
        <v>0</v>
      </c>
      <c r="I69" s="1">
        <f t="shared" si="4"/>
        <v>5</v>
      </c>
      <c r="J69" s="1" t="s">
        <v>177</v>
      </c>
      <c r="K69" s="1">
        <v>0.6</v>
      </c>
      <c r="L69" s="1">
        <f t="shared" si="12"/>
        <v>3</v>
      </c>
      <c r="M69" s="95"/>
      <c r="N69" s="96"/>
    </row>
    <row r="70" spans="1:14" outlineLevel="1">
      <c r="A70" s="182">
        <v>7</v>
      </c>
      <c r="B70" s="181" t="s">
        <v>53</v>
      </c>
      <c r="C70" s="181" t="s">
        <v>56</v>
      </c>
      <c r="D70" s="30" t="s">
        <v>199</v>
      </c>
      <c r="E70" s="63" t="s">
        <v>199</v>
      </c>
      <c r="F70" s="1">
        <v>0</v>
      </c>
      <c r="G70" s="1">
        <v>2</v>
      </c>
      <c r="H70" s="1">
        <v>0</v>
      </c>
      <c r="I70" s="1">
        <f t="shared" si="4"/>
        <v>2</v>
      </c>
      <c r="J70" s="1" t="s">
        <v>6</v>
      </c>
      <c r="K70" s="1">
        <v>0.08</v>
      </c>
      <c r="L70" s="1">
        <f t="shared" si="12"/>
        <v>0.16</v>
      </c>
      <c r="M70" s="95"/>
      <c r="N70" s="96"/>
    </row>
    <row r="71" spans="1:14" ht="75" outlineLevel="1">
      <c r="A71" s="182"/>
      <c r="B71" s="181"/>
      <c r="C71" s="181"/>
      <c r="D71" s="86" t="s">
        <v>183</v>
      </c>
      <c r="E71" s="63" t="s">
        <v>183</v>
      </c>
      <c r="F71" s="1">
        <v>0</v>
      </c>
      <c r="G71" s="1">
        <v>4</v>
      </c>
      <c r="H71" s="1">
        <v>0</v>
      </c>
      <c r="I71" s="1">
        <f t="shared" si="4"/>
        <v>4</v>
      </c>
      <c r="J71" s="1" t="s">
        <v>6</v>
      </c>
      <c r="K71" s="1">
        <v>0.8</v>
      </c>
      <c r="L71" s="1">
        <f t="shared" si="12"/>
        <v>3.2</v>
      </c>
      <c r="M71" s="95"/>
      <c r="N71" s="96"/>
    </row>
    <row r="72" spans="1:14" outlineLevel="1">
      <c r="A72" s="181">
        <v>8</v>
      </c>
      <c r="B72" s="181" t="s">
        <v>53</v>
      </c>
      <c r="C72" s="181" t="s">
        <v>59</v>
      </c>
      <c r="D72" s="86" t="s">
        <v>200</v>
      </c>
      <c r="E72" s="63" t="s">
        <v>200</v>
      </c>
      <c r="F72" s="1">
        <v>0</v>
      </c>
      <c r="G72" s="1">
        <v>1</v>
      </c>
      <c r="H72" s="1">
        <v>0</v>
      </c>
      <c r="I72" s="1">
        <f t="shared" si="4"/>
        <v>1</v>
      </c>
      <c r="J72" s="1" t="s">
        <v>6</v>
      </c>
      <c r="K72" s="1">
        <v>42</v>
      </c>
      <c r="L72" s="1">
        <f t="shared" si="12"/>
        <v>42</v>
      </c>
      <c r="M72" s="95"/>
      <c r="N72" s="96"/>
    </row>
    <row r="73" spans="1:14" outlineLevel="1">
      <c r="A73" s="181"/>
      <c r="B73" s="181"/>
      <c r="C73" s="181"/>
      <c r="D73" s="86" t="s">
        <v>201</v>
      </c>
      <c r="E73" s="63" t="s">
        <v>201</v>
      </c>
      <c r="F73" s="1">
        <v>0</v>
      </c>
      <c r="G73" s="1">
        <v>1</v>
      </c>
      <c r="H73" s="1">
        <v>0</v>
      </c>
      <c r="I73" s="1">
        <f t="shared" si="4"/>
        <v>1</v>
      </c>
      <c r="J73" s="1" t="s">
        <v>6</v>
      </c>
      <c r="K73" s="1">
        <v>4.5</v>
      </c>
      <c r="L73" s="1">
        <f t="shared" si="12"/>
        <v>4.5</v>
      </c>
      <c r="M73" s="95"/>
      <c r="N73" s="96"/>
    </row>
    <row r="74" spans="1:14" outlineLevel="1">
      <c r="A74" s="181"/>
      <c r="B74" s="181"/>
      <c r="C74" s="181"/>
      <c r="D74" s="86" t="s">
        <v>1149</v>
      </c>
      <c r="E74" s="86" t="s">
        <v>1149</v>
      </c>
      <c r="F74" s="1">
        <v>0</v>
      </c>
      <c r="G74" s="1">
        <v>1</v>
      </c>
      <c r="H74" s="1">
        <v>0</v>
      </c>
      <c r="I74" s="1">
        <f t="shared" si="4"/>
        <v>1</v>
      </c>
      <c r="J74" s="1" t="s">
        <v>6</v>
      </c>
      <c r="K74" s="1">
        <v>45</v>
      </c>
      <c r="L74" s="1">
        <f t="shared" si="12"/>
        <v>45</v>
      </c>
      <c r="M74" s="95"/>
      <c r="N74" s="96"/>
    </row>
    <row r="75" spans="1:14" outlineLevel="1">
      <c r="A75" s="181">
        <v>9</v>
      </c>
      <c r="B75" s="181" t="s">
        <v>63</v>
      </c>
      <c r="C75" s="181" t="s">
        <v>62</v>
      </c>
      <c r="D75" s="97" t="s">
        <v>1136</v>
      </c>
      <c r="E75" s="98" t="s">
        <v>1136</v>
      </c>
      <c r="F75" s="99">
        <v>0</v>
      </c>
      <c r="G75" s="99">
        <v>1450</v>
      </c>
      <c r="H75" s="99">
        <v>0</v>
      </c>
      <c r="I75" s="99">
        <f t="shared" si="4"/>
        <v>1450</v>
      </c>
      <c r="J75" s="99" t="s">
        <v>177</v>
      </c>
      <c r="K75" s="99">
        <v>1.1900000000000001E-2</v>
      </c>
      <c r="L75" s="99">
        <f t="shared" si="12"/>
        <v>17.255000000000003</v>
      </c>
      <c r="M75" s="95"/>
      <c r="N75" s="96"/>
    </row>
    <row r="76" spans="1:14" outlineLevel="1">
      <c r="A76" s="181"/>
      <c r="B76" s="181"/>
      <c r="C76" s="181"/>
      <c r="D76" s="30" t="s">
        <v>175</v>
      </c>
      <c r="E76" s="86" t="s">
        <v>175</v>
      </c>
      <c r="F76" s="1">
        <v>0</v>
      </c>
      <c r="G76" s="1">
        <v>5</v>
      </c>
      <c r="H76" s="1">
        <v>0</v>
      </c>
      <c r="I76" s="1">
        <f t="shared" si="4"/>
        <v>5</v>
      </c>
      <c r="J76" s="1" t="s">
        <v>198</v>
      </c>
      <c r="K76" s="1">
        <v>0.38</v>
      </c>
      <c r="L76" s="1">
        <f t="shared" si="12"/>
        <v>1.9</v>
      </c>
      <c r="M76" s="95"/>
      <c r="N76" s="96"/>
    </row>
    <row r="77" spans="1:14" outlineLevel="1">
      <c r="A77" s="181"/>
      <c r="B77" s="181"/>
      <c r="C77" s="181"/>
      <c r="D77" s="30" t="s">
        <v>202</v>
      </c>
      <c r="E77" s="63" t="s">
        <v>202</v>
      </c>
      <c r="F77" s="1">
        <v>0</v>
      </c>
      <c r="G77" s="1">
        <v>181</v>
      </c>
      <c r="H77" s="1">
        <v>0</v>
      </c>
      <c r="I77" s="1">
        <f t="shared" si="4"/>
        <v>181</v>
      </c>
      <c r="J77" s="1" t="s">
        <v>167</v>
      </c>
      <c r="K77" s="1">
        <v>0.2</v>
      </c>
      <c r="L77" s="1">
        <f t="shared" si="12"/>
        <v>36.200000000000003</v>
      </c>
      <c r="M77" s="95"/>
      <c r="N77" s="96"/>
    </row>
    <row r="78" spans="1:14" outlineLevel="1">
      <c r="A78" s="181"/>
      <c r="B78" s="181"/>
      <c r="C78" s="181"/>
      <c r="D78" s="30" t="s">
        <v>203</v>
      </c>
      <c r="E78" s="63" t="s">
        <v>203</v>
      </c>
      <c r="F78" s="1">
        <v>0</v>
      </c>
      <c r="G78" s="1">
        <v>76</v>
      </c>
      <c r="H78" s="1">
        <v>0</v>
      </c>
      <c r="I78" s="1">
        <f t="shared" si="4"/>
        <v>76</v>
      </c>
      <c r="J78" s="1" t="s">
        <v>177</v>
      </c>
      <c r="K78" s="1">
        <v>0.06</v>
      </c>
      <c r="L78" s="1">
        <f t="shared" si="12"/>
        <v>4.5599999999999996</v>
      </c>
      <c r="M78" s="95"/>
      <c r="N78" s="96"/>
    </row>
    <row r="79" spans="1:14" ht="37.5" outlineLevel="1">
      <c r="A79" s="181"/>
      <c r="B79" s="181"/>
      <c r="C79" s="181"/>
      <c r="D79" s="86" t="s">
        <v>204</v>
      </c>
      <c r="E79" s="63" t="s">
        <v>204</v>
      </c>
      <c r="F79" s="1">
        <v>0</v>
      </c>
      <c r="G79" s="1">
        <v>206</v>
      </c>
      <c r="H79" s="1">
        <v>0</v>
      </c>
      <c r="I79" s="1">
        <f t="shared" si="4"/>
        <v>206</v>
      </c>
      <c r="J79" s="1" t="s">
        <v>216</v>
      </c>
      <c r="K79" s="1">
        <v>0.14000000000000001</v>
      </c>
      <c r="L79" s="1">
        <f t="shared" si="12"/>
        <v>28.840000000000003</v>
      </c>
      <c r="M79" s="95"/>
      <c r="N79" s="96"/>
    </row>
    <row r="80" spans="1:14" ht="37.5" outlineLevel="1">
      <c r="A80" s="181"/>
      <c r="B80" s="181"/>
      <c r="C80" s="181"/>
      <c r="D80" s="86" t="s">
        <v>205</v>
      </c>
      <c r="E80" s="63" t="s">
        <v>205</v>
      </c>
      <c r="F80" s="1">
        <v>0</v>
      </c>
      <c r="G80" s="1">
        <v>210</v>
      </c>
      <c r="H80" s="1">
        <v>0</v>
      </c>
      <c r="I80" s="1">
        <f t="shared" si="4"/>
        <v>210</v>
      </c>
      <c r="J80" s="1" t="s">
        <v>216</v>
      </c>
      <c r="K80" s="1">
        <v>0.14000000000000001</v>
      </c>
      <c r="L80" s="1">
        <f t="shared" si="12"/>
        <v>29.400000000000002</v>
      </c>
      <c r="M80" s="95"/>
      <c r="N80" s="96"/>
    </row>
    <row r="81" spans="1:14" ht="37.5" outlineLevel="1">
      <c r="A81" s="181"/>
      <c r="B81" s="181"/>
      <c r="C81" s="181"/>
      <c r="D81" s="30" t="s">
        <v>206</v>
      </c>
      <c r="E81" s="63" t="s">
        <v>206</v>
      </c>
      <c r="F81" s="1">
        <v>0</v>
      </c>
      <c r="G81" s="1">
        <v>33.479999999999997</v>
      </c>
      <c r="H81" s="1">
        <v>0</v>
      </c>
      <c r="I81" s="1">
        <f t="shared" si="4"/>
        <v>33.479999999999997</v>
      </c>
      <c r="J81" s="1" t="s">
        <v>177</v>
      </c>
      <c r="K81" s="1">
        <v>0.04</v>
      </c>
      <c r="L81" s="1">
        <f t="shared" si="12"/>
        <v>1.3391999999999999</v>
      </c>
      <c r="M81" s="95"/>
      <c r="N81" s="96"/>
    </row>
    <row r="82" spans="1:14" ht="93.75" outlineLevel="1">
      <c r="A82" s="181"/>
      <c r="B82" s="181"/>
      <c r="C82" s="181"/>
      <c r="D82" s="86" t="s">
        <v>207</v>
      </c>
      <c r="E82" s="63" t="s">
        <v>207</v>
      </c>
      <c r="F82" s="1">
        <v>0</v>
      </c>
      <c r="G82" s="1">
        <v>0.5</v>
      </c>
      <c r="H82" s="1">
        <v>0</v>
      </c>
      <c r="I82" s="1">
        <f t="shared" si="4"/>
        <v>0.5</v>
      </c>
      <c r="J82" s="1" t="s">
        <v>198</v>
      </c>
      <c r="K82" s="1">
        <v>34</v>
      </c>
      <c r="L82" s="1">
        <f t="shared" si="12"/>
        <v>17</v>
      </c>
      <c r="M82" s="95"/>
      <c r="N82" s="96"/>
    </row>
    <row r="83" spans="1:14" outlineLevel="1">
      <c r="A83" s="181"/>
      <c r="B83" s="181"/>
      <c r="C83" s="181"/>
      <c r="D83" s="86" t="s">
        <v>208</v>
      </c>
      <c r="E83" s="63" t="s">
        <v>208</v>
      </c>
      <c r="F83" s="1">
        <v>0</v>
      </c>
      <c r="G83" s="1">
        <v>35</v>
      </c>
      <c r="H83" s="1">
        <v>0</v>
      </c>
      <c r="I83" s="1">
        <f t="shared" si="4"/>
        <v>35</v>
      </c>
      <c r="J83" s="1" t="s">
        <v>177</v>
      </c>
      <c r="K83" s="1">
        <v>0.19</v>
      </c>
      <c r="L83" s="1">
        <f t="shared" si="12"/>
        <v>6.65</v>
      </c>
      <c r="M83" s="95"/>
      <c r="N83" s="96"/>
    </row>
    <row r="84" spans="1:14" outlineLevel="1">
      <c r="A84" s="181"/>
      <c r="B84" s="181"/>
      <c r="C84" s="181"/>
      <c r="D84" s="86" t="s">
        <v>209</v>
      </c>
      <c r="E84" s="63" t="s">
        <v>209</v>
      </c>
      <c r="F84" s="1">
        <v>0</v>
      </c>
      <c r="G84" s="1">
        <v>120</v>
      </c>
      <c r="H84" s="1">
        <v>0</v>
      </c>
      <c r="I84" s="1">
        <f t="shared" si="4"/>
        <v>120</v>
      </c>
      <c r="J84" s="1" t="s">
        <v>217</v>
      </c>
      <c r="K84" s="1">
        <v>7.0000000000000007E-2</v>
      </c>
      <c r="L84" s="1">
        <f t="shared" si="12"/>
        <v>8.4</v>
      </c>
      <c r="M84" s="95"/>
      <c r="N84" s="96"/>
    </row>
    <row r="85" spans="1:14" ht="37.5" outlineLevel="1">
      <c r="A85" s="181"/>
      <c r="B85" s="181"/>
      <c r="C85" s="181"/>
      <c r="D85" s="86" t="s">
        <v>210</v>
      </c>
      <c r="E85" s="63" t="s">
        <v>210</v>
      </c>
      <c r="F85" s="1">
        <v>0</v>
      </c>
      <c r="G85" s="1">
        <v>0.64200000000000002</v>
      </c>
      <c r="H85" s="1">
        <v>0</v>
      </c>
      <c r="I85" s="1">
        <f t="shared" si="4"/>
        <v>0.64200000000000002</v>
      </c>
      <c r="J85" s="1" t="s">
        <v>167</v>
      </c>
      <c r="K85" s="1">
        <v>60</v>
      </c>
      <c r="L85" s="1">
        <f t="shared" si="12"/>
        <v>38.520000000000003</v>
      </c>
      <c r="M85" s="95"/>
      <c r="N85" s="96"/>
    </row>
    <row r="86" spans="1:14" ht="37.5" outlineLevel="1">
      <c r="A86" s="181"/>
      <c r="B86" s="181"/>
      <c r="C86" s="181"/>
      <c r="D86" s="86" t="s">
        <v>211</v>
      </c>
      <c r="E86" s="63" t="s">
        <v>211</v>
      </c>
      <c r="F86" s="1">
        <v>0</v>
      </c>
      <c r="G86" s="1">
        <v>0.16400000000000001</v>
      </c>
      <c r="H86" s="1">
        <v>0</v>
      </c>
      <c r="I86" s="1">
        <f t="shared" si="4"/>
        <v>0.16400000000000001</v>
      </c>
      <c r="J86" s="1" t="s">
        <v>167</v>
      </c>
      <c r="K86" s="1">
        <v>60</v>
      </c>
      <c r="L86" s="1">
        <f t="shared" si="12"/>
        <v>9.84</v>
      </c>
      <c r="M86" s="95"/>
      <c r="N86" s="96"/>
    </row>
    <row r="87" spans="1:14" outlineLevel="1">
      <c r="A87" s="181"/>
      <c r="B87" s="181"/>
      <c r="C87" s="181"/>
      <c r="D87" s="86" t="s">
        <v>212</v>
      </c>
      <c r="E87" s="63" t="s">
        <v>212</v>
      </c>
      <c r="F87" s="1">
        <v>0</v>
      </c>
      <c r="G87" s="1">
        <v>96</v>
      </c>
      <c r="H87" s="1">
        <v>0</v>
      </c>
      <c r="I87" s="1">
        <f t="shared" si="4"/>
        <v>96</v>
      </c>
      <c r="J87" s="1" t="s">
        <v>167</v>
      </c>
      <c r="K87" s="1">
        <v>0.28000000000000003</v>
      </c>
      <c r="L87" s="1">
        <f t="shared" si="12"/>
        <v>26.880000000000003</v>
      </c>
      <c r="M87" s="95"/>
      <c r="N87" s="96"/>
    </row>
    <row r="88" spans="1:14" outlineLevel="1">
      <c r="A88" s="181"/>
      <c r="B88" s="181"/>
      <c r="C88" s="181"/>
      <c r="D88" s="97" t="s">
        <v>1123</v>
      </c>
      <c r="E88" s="98" t="s">
        <v>1123</v>
      </c>
      <c r="F88" s="99">
        <v>0</v>
      </c>
      <c r="G88" s="99">
        <v>0.56999999999999995</v>
      </c>
      <c r="H88" s="99">
        <v>0</v>
      </c>
      <c r="I88" s="99">
        <f t="shared" si="4"/>
        <v>0.56999999999999995</v>
      </c>
      <c r="J88" s="99" t="s">
        <v>198</v>
      </c>
      <c r="K88" s="99">
        <v>68.561999999999998</v>
      </c>
      <c r="L88" s="99">
        <f t="shared" si="12"/>
        <v>39.080339999999993</v>
      </c>
      <c r="M88" s="95"/>
      <c r="N88" s="96"/>
    </row>
    <row r="89" spans="1:14" ht="56.25" outlineLevel="1">
      <c r="A89" s="181"/>
      <c r="B89" s="181"/>
      <c r="C89" s="181"/>
      <c r="D89" s="86" t="s">
        <v>213</v>
      </c>
      <c r="E89" s="63" t="s">
        <v>213</v>
      </c>
      <c r="F89" s="1">
        <v>0</v>
      </c>
      <c r="G89" s="1">
        <v>2</v>
      </c>
      <c r="H89" s="1">
        <v>0</v>
      </c>
      <c r="I89" s="1">
        <f t="shared" si="4"/>
        <v>2</v>
      </c>
      <c r="J89" s="1" t="s">
        <v>6</v>
      </c>
      <c r="K89" s="1">
        <v>2.5</v>
      </c>
      <c r="L89" s="1">
        <f t="shared" si="12"/>
        <v>5</v>
      </c>
      <c r="M89" s="95"/>
      <c r="N89" s="96"/>
    </row>
    <row r="90" spans="1:14" outlineLevel="1">
      <c r="A90" s="181"/>
      <c r="B90" s="181"/>
      <c r="C90" s="181"/>
      <c r="D90" s="86" t="s">
        <v>214</v>
      </c>
      <c r="E90" s="63" t="s">
        <v>214</v>
      </c>
      <c r="F90" s="1">
        <v>0</v>
      </c>
      <c r="G90" s="1">
        <v>1</v>
      </c>
      <c r="H90" s="1">
        <v>0</v>
      </c>
      <c r="I90" s="1">
        <f t="shared" si="4"/>
        <v>1</v>
      </c>
      <c r="J90" s="1" t="s">
        <v>6</v>
      </c>
      <c r="K90" s="1">
        <v>90</v>
      </c>
      <c r="L90" s="1">
        <f t="shared" si="12"/>
        <v>90</v>
      </c>
      <c r="M90" s="95"/>
      <c r="N90" s="96"/>
    </row>
    <row r="91" spans="1:14" ht="37.5" outlineLevel="1">
      <c r="A91" s="181"/>
      <c r="B91" s="181"/>
      <c r="C91" s="181"/>
      <c r="D91" s="86" t="s">
        <v>215</v>
      </c>
      <c r="E91" s="63" t="s">
        <v>215</v>
      </c>
      <c r="F91" s="1">
        <v>0</v>
      </c>
      <c r="G91" s="1">
        <v>1</v>
      </c>
      <c r="H91" s="1">
        <v>0</v>
      </c>
      <c r="I91" s="1">
        <f t="shared" si="4"/>
        <v>1</v>
      </c>
      <c r="J91" s="1" t="s">
        <v>6</v>
      </c>
      <c r="K91" s="1">
        <v>25</v>
      </c>
      <c r="L91" s="1">
        <f t="shared" si="12"/>
        <v>25</v>
      </c>
      <c r="M91" s="95"/>
      <c r="N91" s="96"/>
    </row>
    <row r="92" spans="1:14" ht="37.5" outlineLevel="1">
      <c r="A92" s="181"/>
      <c r="B92" s="181"/>
      <c r="C92" s="181"/>
      <c r="D92" s="86" t="s">
        <v>215</v>
      </c>
      <c r="E92" s="63" t="s">
        <v>215</v>
      </c>
      <c r="F92" s="1">
        <v>0</v>
      </c>
      <c r="G92" s="1">
        <v>1</v>
      </c>
      <c r="H92" s="1">
        <v>0</v>
      </c>
      <c r="I92" s="1">
        <f t="shared" si="4"/>
        <v>1</v>
      </c>
      <c r="J92" s="1" t="s">
        <v>6</v>
      </c>
      <c r="K92" s="1">
        <v>25</v>
      </c>
      <c r="L92" s="1">
        <f t="shared" si="12"/>
        <v>25</v>
      </c>
      <c r="M92" s="95"/>
      <c r="N92" s="96"/>
    </row>
    <row r="93" spans="1:14" outlineLevel="1">
      <c r="A93" s="181">
        <v>10</v>
      </c>
      <c r="B93" s="181" t="s">
        <v>65</v>
      </c>
      <c r="C93" s="181" t="s">
        <v>66</v>
      </c>
      <c r="D93" s="86" t="s">
        <v>218</v>
      </c>
      <c r="E93" s="63" t="s">
        <v>218</v>
      </c>
      <c r="F93" s="1">
        <v>0</v>
      </c>
      <c r="G93" s="1">
        <v>1</v>
      </c>
      <c r="H93" s="1">
        <v>0</v>
      </c>
      <c r="I93" s="1">
        <v>1</v>
      </c>
      <c r="J93" s="1" t="s">
        <v>6</v>
      </c>
      <c r="K93" s="1">
        <v>11</v>
      </c>
      <c r="L93" s="1">
        <f t="shared" si="12"/>
        <v>11</v>
      </c>
      <c r="M93" s="95"/>
      <c r="N93" s="96"/>
    </row>
    <row r="94" spans="1:14" outlineLevel="1">
      <c r="A94" s="181"/>
      <c r="B94" s="181"/>
      <c r="C94" s="181"/>
      <c r="D94" s="86" t="s">
        <v>219</v>
      </c>
      <c r="E94" s="63" t="s">
        <v>219</v>
      </c>
      <c r="F94" s="1">
        <v>0</v>
      </c>
      <c r="G94" s="1">
        <v>1</v>
      </c>
      <c r="H94" s="1">
        <v>0</v>
      </c>
      <c r="I94" s="1">
        <v>1</v>
      </c>
      <c r="J94" s="1" t="s">
        <v>6</v>
      </c>
      <c r="K94" s="1">
        <v>1.2</v>
      </c>
      <c r="L94" s="1">
        <f t="shared" si="12"/>
        <v>1.2</v>
      </c>
      <c r="M94" s="95"/>
      <c r="N94" s="96"/>
    </row>
    <row r="95" spans="1:14" outlineLevel="1">
      <c r="A95" s="182">
        <v>11</v>
      </c>
      <c r="B95" s="181" t="s">
        <v>68</v>
      </c>
      <c r="C95" s="181" t="s">
        <v>69</v>
      </c>
      <c r="D95" s="86" t="s">
        <v>220</v>
      </c>
      <c r="E95" s="63" t="s">
        <v>220</v>
      </c>
      <c r="F95" s="1">
        <v>0</v>
      </c>
      <c r="G95" s="1">
        <v>1</v>
      </c>
      <c r="H95" s="1">
        <v>0</v>
      </c>
      <c r="I95" s="1">
        <f t="shared" si="4"/>
        <v>1</v>
      </c>
      <c r="J95" s="1" t="s">
        <v>222</v>
      </c>
      <c r="K95" s="1">
        <v>42</v>
      </c>
      <c r="L95" s="1">
        <f t="shared" si="12"/>
        <v>42</v>
      </c>
      <c r="M95" s="95"/>
      <c r="N95" s="96"/>
    </row>
    <row r="96" spans="1:14" ht="56.25" outlineLevel="1">
      <c r="A96" s="182"/>
      <c r="B96" s="181"/>
      <c r="C96" s="181"/>
      <c r="D96" s="86" t="s">
        <v>221</v>
      </c>
      <c r="E96" s="63" t="s">
        <v>221</v>
      </c>
      <c r="F96" s="1">
        <v>0</v>
      </c>
      <c r="G96" s="1">
        <v>0.29299999999999998</v>
      </c>
      <c r="H96" s="1">
        <v>0</v>
      </c>
      <c r="I96" s="1">
        <f t="shared" si="4"/>
        <v>0.29299999999999998</v>
      </c>
      <c r="J96" s="1" t="s">
        <v>198</v>
      </c>
      <c r="K96" s="1">
        <v>64</v>
      </c>
      <c r="L96" s="1">
        <f t="shared" si="12"/>
        <v>18.751999999999999</v>
      </c>
      <c r="M96" s="95"/>
      <c r="N96" s="96"/>
    </row>
    <row r="97" spans="1:14" outlineLevel="1">
      <c r="A97" s="181">
        <v>12</v>
      </c>
      <c r="B97" s="181" t="s">
        <v>68</v>
      </c>
      <c r="C97" s="181" t="s">
        <v>71</v>
      </c>
      <c r="D97" s="30" t="s">
        <v>223</v>
      </c>
      <c r="E97" s="63" t="s">
        <v>223</v>
      </c>
      <c r="F97" s="1">
        <v>0</v>
      </c>
      <c r="G97" s="1">
        <v>8</v>
      </c>
      <c r="H97" s="1">
        <v>0</v>
      </c>
      <c r="I97" s="1">
        <f t="shared" si="4"/>
        <v>8</v>
      </c>
      <c r="J97" s="1" t="s">
        <v>216</v>
      </c>
      <c r="K97" s="1">
        <v>0.5</v>
      </c>
      <c r="L97" s="1">
        <f t="shared" si="12"/>
        <v>4</v>
      </c>
      <c r="M97" s="95"/>
      <c r="N97" s="96"/>
    </row>
    <row r="98" spans="1:14" ht="37.5" outlineLevel="1">
      <c r="A98" s="181"/>
      <c r="B98" s="181"/>
      <c r="C98" s="181"/>
      <c r="D98" s="30" t="s">
        <v>224</v>
      </c>
      <c r="E98" s="63" t="s">
        <v>224</v>
      </c>
      <c r="F98" s="1">
        <v>0</v>
      </c>
      <c r="G98" s="1">
        <v>70</v>
      </c>
      <c r="H98" s="1">
        <v>0</v>
      </c>
      <c r="I98" s="1">
        <f t="shared" si="4"/>
        <v>70</v>
      </c>
      <c r="J98" s="1" t="s">
        <v>216</v>
      </c>
      <c r="K98" s="1">
        <v>0.14000000000000001</v>
      </c>
      <c r="L98" s="1">
        <f t="shared" si="12"/>
        <v>9.8000000000000007</v>
      </c>
      <c r="M98" s="95"/>
      <c r="N98" s="96"/>
    </row>
    <row r="99" spans="1:14" ht="37.5" outlineLevel="1">
      <c r="A99" s="181"/>
      <c r="B99" s="181"/>
      <c r="C99" s="181"/>
      <c r="D99" s="86" t="s">
        <v>225</v>
      </c>
      <c r="E99" s="63" t="s">
        <v>225</v>
      </c>
      <c r="F99" s="1">
        <v>0</v>
      </c>
      <c r="G99" s="1">
        <v>72</v>
      </c>
      <c r="H99" s="1">
        <v>0</v>
      </c>
      <c r="I99" s="1">
        <f t="shared" si="4"/>
        <v>72</v>
      </c>
      <c r="J99" s="1" t="s">
        <v>216</v>
      </c>
      <c r="K99" s="1">
        <v>0.14000000000000001</v>
      </c>
      <c r="L99" s="1">
        <f t="shared" si="12"/>
        <v>10.080000000000002</v>
      </c>
      <c r="M99" s="95"/>
      <c r="N99" s="96"/>
    </row>
    <row r="100" spans="1:14" outlineLevel="1">
      <c r="A100" s="181"/>
      <c r="B100" s="181"/>
      <c r="C100" s="181"/>
      <c r="D100" s="86" t="s">
        <v>203</v>
      </c>
      <c r="E100" s="63" t="s">
        <v>203</v>
      </c>
      <c r="F100" s="1">
        <v>0</v>
      </c>
      <c r="G100" s="1">
        <v>21</v>
      </c>
      <c r="H100" s="1">
        <v>0</v>
      </c>
      <c r="I100" s="1">
        <f t="shared" si="4"/>
        <v>21</v>
      </c>
      <c r="J100" s="1" t="s">
        <v>177</v>
      </c>
      <c r="K100" s="1">
        <v>0.06</v>
      </c>
      <c r="L100" s="1">
        <f t="shared" si="12"/>
        <v>1.26</v>
      </c>
      <c r="M100" s="95"/>
      <c r="N100" s="96"/>
    </row>
    <row r="101" spans="1:14" outlineLevel="1">
      <c r="A101" s="181"/>
      <c r="B101" s="181"/>
      <c r="C101" s="181"/>
      <c r="D101" s="86" t="s">
        <v>1150</v>
      </c>
      <c r="E101" s="86" t="s">
        <v>1150</v>
      </c>
      <c r="F101" s="1">
        <v>0</v>
      </c>
      <c r="G101" s="1">
        <v>1</v>
      </c>
      <c r="H101" s="1">
        <v>0</v>
      </c>
      <c r="I101" s="1">
        <f t="shared" si="4"/>
        <v>1</v>
      </c>
      <c r="J101" s="1" t="s">
        <v>222</v>
      </c>
      <c r="K101" s="1">
        <v>42</v>
      </c>
      <c r="L101" s="1">
        <f t="shared" si="12"/>
        <v>42</v>
      </c>
      <c r="M101" s="95"/>
      <c r="N101" s="96"/>
    </row>
    <row r="102" spans="1:14" ht="56.25" outlineLevel="1">
      <c r="A102" s="181"/>
      <c r="B102" s="181"/>
      <c r="C102" s="181"/>
      <c r="D102" s="86" t="s">
        <v>221</v>
      </c>
      <c r="E102" s="63" t="s">
        <v>221</v>
      </c>
      <c r="F102" s="1">
        <v>0</v>
      </c>
      <c r="G102" s="1">
        <v>0.44</v>
      </c>
      <c r="H102" s="1">
        <v>0</v>
      </c>
      <c r="I102" s="1">
        <f t="shared" si="4"/>
        <v>0.44</v>
      </c>
      <c r="J102" s="1" t="s">
        <v>198</v>
      </c>
      <c r="K102" s="1">
        <v>64</v>
      </c>
      <c r="L102" s="1">
        <f t="shared" si="12"/>
        <v>28.16</v>
      </c>
      <c r="M102" s="95"/>
      <c r="N102" s="96"/>
    </row>
    <row r="103" spans="1:14" ht="18.75" customHeight="1" outlineLevel="1">
      <c r="A103" s="175">
        <v>13</v>
      </c>
      <c r="B103" s="175" t="s">
        <v>68</v>
      </c>
      <c r="C103" s="175" t="s">
        <v>73</v>
      </c>
      <c r="D103" s="97" t="s">
        <v>1136</v>
      </c>
      <c r="E103" s="98" t="s">
        <v>1136</v>
      </c>
      <c r="F103" s="99">
        <v>0</v>
      </c>
      <c r="G103" s="99">
        <v>15050</v>
      </c>
      <c r="H103" s="99">
        <v>0</v>
      </c>
      <c r="I103" s="99">
        <f t="shared" si="4"/>
        <v>15050</v>
      </c>
      <c r="J103" s="99" t="s">
        <v>177</v>
      </c>
      <c r="K103" s="99">
        <f>11.9/1000</f>
        <v>1.1900000000000001E-2</v>
      </c>
      <c r="L103" s="99">
        <f t="shared" si="12"/>
        <v>179.095</v>
      </c>
      <c r="M103" s="95"/>
      <c r="N103" s="96"/>
    </row>
    <row r="104" spans="1:14" outlineLevel="1">
      <c r="A104" s="176"/>
      <c r="B104" s="176"/>
      <c r="C104" s="176"/>
      <c r="D104" s="86" t="s">
        <v>175</v>
      </c>
      <c r="E104" s="86" t="s">
        <v>175</v>
      </c>
      <c r="F104" s="1">
        <v>0</v>
      </c>
      <c r="G104" s="1">
        <v>51.8</v>
      </c>
      <c r="H104" s="1">
        <v>0</v>
      </c>
      <c r="I104" s="1">
        <f t="shared" si="4"/>
        <v>51.8</v>
      </c>
      <c r="J104" s="1" t="s">
        <v>198</v>
      </c>
      <c r="K104" s="1">
        <v>0.38</v>
      </c>
      <c r="L104" s="1">
        <f t="shared" si="12"/>
        <v>19.683999999999997</v>
      </c>
      <c r="M104" s="95"/>
      <c r="N104" s="96"/>
    </row>
    <row r="105" spans="1:14" outlineLevel="1">
      <c r="A105" s="176"/>
      <c r="B105" s="176"/>
      <c r="C105" s="176"/>
      <c r="D105" s="97" t="s">
        <v>1137</v>
      </c>
      <c r="E105" s="98" t="s">
        <v>1137</v>
      </c>
      <c r="F105" s="99">
        <v>0</v>
      </c>
      <c r="G105" s="99">
        <v>72</v>
      </c>
      <c r="H105" s="99">
        <v>0</v>
      </c>
      <c r="I105" s="99">
        <f t="shared" si="4"/>
        <v>72</v>
      </c>
      <c r="J105" s="99" t="s">
        <v>177</v>
      </c>
      <c r="K105" s="99">
        <f>33.87/1000</f>
        <v>3.3869999999999997E-2</v>
      </c>
      <c r="L105" s="99">
        <f t="shared" si="12"/>
        <v>2.4386399999999999</v>
      </c>
      <c r="M105" s="95"/>
      <c r="N105" s="96"/>
    </row>
    <row r="106" spans="1:14" outlineLevel="1">
      <c r="A106" s="176"/>
      <c r="B106" s="176"/>
      <c r="C106" s="176"/>
      <c r="D106" s="86" t="s">
        <v>226</v>
      </c>
      <c r="E106" s="63" t="s">
        <v>226</v>
      </c>
      <c r="F106" s="1">
        <v>0</v>
      </c>
      <c r="G106" s="1">
        <v>6.6</v>
      </c>
      <c r="H106" s="1">
        <v>0</v>
      </c>
      <c r="I106" s="1">
        <f t="shared" si="4"/>
        <v>6.6</v>
      </c>
      <c r="J106" s="1" t="s">
        <v>198</v>
      </c>
      <c r="K106" s="1">
        <v>0.5</v>
      </c>
      <c r="L106" s="1">
        <f t="shared" si="12"/>
        <v>3.3</v>
      </c>
      <c r="M106" s="95"/>
      <c r="N106" s="96"/>
    </row>
    <row r="107" spans="1:14" ht="18.75" customHeight="1" outlineLevel="1">
      <c r="A107" s="176"/>
      <c r="B107" s="176"/>
      <c r="C107" s="176"/>
      <c r="D107" s="86" t="s">
        <v>223</v>
      </c>
      <c r="E107" s="63" t="s">
        <v>223</v>
      </c>
      <c r="F107" s="1">
        <v>0</v>
      </c>
      <c r="G107" s="1">
        <v>40</v>
      </c>
      <c r="H107" s="1">
        <v>0</v>
      </c>
      <c r="I107" s="1">
        <f t="shared" si="4"/>
        <v>40</v>
      </c>
      <c r="J107" s="1" t="s">
        <v>216</v>
      </c>
      <c r="K107" s="1">
        <v>0.5</v>
      </c>
      <c r="L107" s="1">
        <f t="shared" si="12"/>
        <v>20</v>
      </c>
      <c r="M107" s="95"/>
      <c r="N107" s="96"/>
    </row>
    <row r="108" spans="1:14" outlineLevel="1">
      <c r="A108" s="176"/>
      <c r="B108" s="176"/>
      <c r="C108" s="176"/>
      <c r="D108" s="86" t="s">
        <v>227</v>
      </c>
      <c r="E108" s="63" t="s">
        <v>227</v>
      </c>
      <c r="F108" s="1">
        <v>0</v>
      </c>
      <c r="G108" s="1">
        <v>12.5</v>
      </c>
      <c r="H108" s="1">
        <v>0</v>
      </c>
      <c r="I108" s="1">
        <f t="shared" si="4"/>
        <v>12.5</v>
      </c>
      <c r="J108" s="1" t="s">
        <v>177</v>
      </c>
      <c r="K108" s="1">
        <v>0.14000000000000001</v>
      </c>
      <c r="L108" s="1">
        <f t="shared" si="12"/>
        <v>1.7500000000000002</v>
      </c>
      <c r="M108" s="95"/>
      <c r="N108" s="96"/>
    </row>
    <row r="109" spans="1:14" ht="37.5" outlineLevel="1">
      <c r="A109" s="176"/>
      <c r="B109" s="176"/>
      <c r="C109" s="176"/>
      <c r="D109" s="86" t="s">
        <v>228</v>
      </c>
      <c r="E109" s="63" t="s">
        <v>228</v>
      </c>
      <c r="F109" s="1">
        <v>0</v>
      </c>
      <c r="G109" s="1">
        <v>408</v>
      </c>
      <c r="H109" s="1">
        <v>0</v>
      </c>
      <c r="I109" s="1">
        <f t="shared" si="4"/>
        <v>408</v>
      </c>
      <c r="J109" s="1" t="s">
        <v>216</v>
      </c>
      <c r="K109" s="1">
        <v>0.14000000000000001</v>
      </c>
      <c r="L109" s="1">
        <f t="shared" si="12"/>
        <v>57.120000000000005</v>
      </c>
      <c r="M109" s="95"/>
      <c r="N109" s="96"/>
    </row>
    <row r="110" spans="1:14" ht="37.5" outlineLevel="1">
      <c r="A110" s="176"/>
      <c r="B110" s="176"/>
      <c r="C110" s="176"/>
      <c r="D110" s="86" t="s">
        <v>205</v>
      </c>
      <c r="E110" s="63" t="s">
        <v>205</v>
      </c>
      <c r="F110" s="1">
        <v>0</v>
      </c>
      <c r="G110" s="1">
        <v>415</v>
      </c>
      <c r="H110" s="1">
        <v>0</v>
      </c>
      <c r="I110" s="1">
        <f t="shared" si="4"/>
        <v>415</v>
      </c>
      <c r="J110" s="1" t="s">
        <v>216</v>
      </c>
      <c r="K110" s="1">
        <v>0.14000000000000001</v>
      </c>
      <c r="L110" s="1">
        <f t="shared" si="12"/>
        <v>58.100000000000009</v>
      </c>
      <c r="M110" s="95"/>
      <c r="N110" s="96"/>
    </row>
    <row r="111" spans="1:14" outlineLevel="1">
      <c r="A111" s="176"/>
      <c r="B111" s="176"/>
      <c r="C111" s="176"/>
      <c r="D111" s="86" t="s">
        <v>203</v>
      </c>
      <c r="E111" s="63" t="s">
        <v>203</v>
      </c>
      <c r="F111" s="1">
        <v>0</v>
      </c>
      <c r="G111" s="1">
        <v>161</v>
      </c>
      <c r="H111" s="1">
        <v>0</v>
      </c>
      <c r="I111" s="1">
        <f t="shared" si="4"/>
        <v>161</v>
      </c>
      <c r="J111" s="1" t="s">
        <v>177</v>
      </c>
      <c r="K111" s="1">
        <v>0.06</v>
      </c>
      <c r="L111" s="1">
        <f t="shared" si="12"/>
        <v>9.66</v>
      </c>
      <c r="M111" s="95"/>
      <c r="N111" s="96"/>
    </row>
    <row r="112" spans="1:14" outlineLevel="1">
      <c r="A112" s="176"/>
      <c r="B112" s="176"/>
      <c r="C112" s="176"/>
      <c r="D112" s="86" t="s">
        <v>229</v>
      </c>
      <c r="E112" s="63" t="s">
        <v>229</v>
      </c>
      <c r="F112" s="1">
        <v>0</v>
      </c>
      <c r="G112" s="1">
        <v>2</v>
      </c>
      <c r="H112" s="1">
        <v>0</v>
      </c>
      <c r="I112" s="1">
        <f t="shared" si="4"/>
        <v>2</v>
      </c>
      <c r="J112" s="1" t="s">
        <v>6</v>
      </c>
      <c r="K112" s="1">
        <v>38</v>
      </c>
      <c r="L112" s="1">
        <f t="shared" si="12"/>
        <v>76</v>
      </c>
      <c r="M112" s="95"/>
      <c r="N112" s="96"/>
    </row>
    <row r="113" spans="1:14" outlineLevel="1">
      <c r="A113" s="177"/>
      <c r="B113" s="177"/>
      <c r="C113" s="177"/>
      <c r="D113" s="86" t="s">
        <v>230</v>
      </c>
      <c r="E113" s="63" t="s">
        <v>230</v>
      </c>
      <c r="F113" s="1">
        <v>0</v>
      </c>
      <c r="G113" s="1">
        <v>1</v>
      </c>
      <c r="H113" s="1">
        <v>0</v>
      </c>
      <c r="I113" s="1">
        <f t="shared" si="4"/>
        <v>1</v>
      </c>
      <c r="J113" s="1" t="s">
        <v>6</v>
      </c>
      <c r="K113" s="1">
        <v>98</v>
      </c>
      <c r="L113" s="1">
        <f t="shared" si="12"/>
        <v>98</v>
      </c>
      <c r="M113" s="95"/>
      <c r="N113" s="96"/>
    </row>
    <row r="114" spans="1:14">
      <c r="A114" s="55" t="s">
        <v>75</v>
      </c>
      <c r="B114" s="56"/>
      <c r="C114" s="57"/>
      <c r="D114" s="56"/>
      <c r="E114" s="56"/>
      <c r="F114" s="58">
        <f>SUM(F115:F133)</f>
        <v>0</v>
      </c>
      <c r="G114" s="58">
        <f t="shared" ref="G114:H114" si="13">SUM(G115:G133)</f>
        <v>3017.145</v>
      </c>
      <c r="H114" s="58">
        <f t="shared" si="13"/>
        <v>0</v>
      </c>
      <c r="I114" s="58">
        <f t="shared" si="4"/>
        <v>3017.145</v>
      </c>
      <c r="J114" s="56"/>
      <c r="K114" s="58"/>
      <c r="L114" s="58">
        <f>SUM(L115:L133)</f>
        <v>1383.9838999999999</v>
      </c>
      <c r="M114" s="95"/>
    </row>
    <row r="115" spans="1:14" outlineLevel="1">
      <c r="A115" s="181">
        <v>14</v>
      </c>
      <c r="B115" s="181" t="s">
        <v>76</v>
      </c>
      <c r="C115" s="181" t="s">
        <v>77</v>
      </c>
      <c r="D115" s="97" t="s">
        <v>1141</v>
      </c>
      <c r="E115" s="98" t="s">
        <v>1141</v>
      </c>
      <c r="F115" s="99">
        <v>0</v>
      </c>
      <c r="G115" s="99">
        <v>1500</v>
      </c>
      <c r="H115" s="99">
        <v>0</v>
      </c>
      <c r="I115" s="99">
        <f t="shared" si="4"/>
        <v>1500</v>
      </c>
      <c r="J115" s="99" t="s">
        <v>6</v>
      </c>
      <c r="K115" s="99">
        <v>1.907E-2</v>
      </c>
      <c r="L115" s="99">
        <f t="shared" ref="L115:L133" si="14">K115*I115</f>
        <v>28.605</v>
      </c>
      <c r="M115" s="95"/>
    </row>
    <row r="116" spans="1:14" outlineLevel="1">
      <c r="A116" s="181"/>
      <c r="B116" s="181"/>
      <c r="C116" s="181"/>
      <c r="D116" s="97" t="s">
        <v>1136</v>
      </c>
      <c r="E116" s="98" t="s">
        <v>1136</v>
      </c>
      <c r="F116" s="99">
        <v>0</v>
      </c>
      <c r="G116" s="99">
        <v>381</v>
      </c>
      <c r="H116" s="99">
        <v>0</v>
      </c>
      <c r="I116" s="99">
        <f t="shared" si="4"/>
        <v>381</v>
      </c>
      <c r="J116" s="99" t="s">
        <v>177</v>
      </c>
      <c r="K116" s="99">
        <v>1.1900000000000001E-2</v>
      </c>
      <c r="L116" s="99">
        <f t="shared" si="14"/>
        <v>4.5339</v>
      </c>
      <c r="M116" s="95"/>
    </row>
    <row r="117" spans="1:14" ht="56.25" outlineLevel="1">
      <c r="A117" s="181"/>
      <c r="B117" s="181"/>
      <c r="C117" s="181"/>
      <c r="D117" s="30" t="s">
        <v>178</v>
      </c>
      <c r="E117" s="63" t="s">
        <v>178</v>
      </c>
      <c r="F117" s="1">
        <v>0</v>
      </c>
      <c r="G117" s="1">
        <v>47</v>
      </c>
      <c r="H117" s="1">
        <v>0</v>
      </c>
      <c r="I117" s="1">
        <f t="shared" si="4"/>
        <v>47</v>
      </c>
      <c r="J117" s="1" t="s">
        <v>6</v>
      </c>
      <c r="K117" s="1">
        <v>2.4</v>
      </c>
      <c r="L117" s="1">
        <f t="shared" si="14"/>
        <v>112.8</v>
      </c>
      <c r="M117" s="95"/>
    </row>
    <row r="118" spans="1:14" outlineLevel="1">
      <c r="A118" s="181"/>
      <c r="B118" s="181"/>
      <c r="C118" s="181"/>
      <c r="D118" s="30" t="s">
        <v>231</v>
      </c>
      <c r="E118" s="63" t="s">
        <v>231</v>
      </c>
      <c r="F118" s="1">
        <v>0</v>
      </c>
      <c r="G118" s="1">
        <v>18</v>
      </c>
      <c r="H118" s="1">
        <v>0</v>
      </c>
      <c r="I118" s="1">
        <f t="shared" si="4"/>
        <v>18</v>
      </c>
      <c r="J118" s="1" t="s">
        <v>6</v>
      </c>
      <c r="K118" s="1">
        <v>9</v>
      </c>
      <c r="L118" s="1">
        <f t="shared" si="14"/>
        <v>162</v>
      </c>
      <c r="M118" s="95"/>
    </row>
    <row r="119" spans="1:14" outlineLevel="1">
      <c r="A119" s="181"/>
      <c r="B119" s="181"/>
      <c r="C119" s="181"/>
      <c r="D119" s="30" t="s">
        <v>232</v>
      </c>
      <c r="E119" s="63" t="s">
        <v>232</v>
      </c>
      <c r="F119" s="1">
        <v>0</v>
      </c>
      <c r="G119" s="1">
        <v>18</v>
      </c>
      <c r="H119" s="1">
        <v>0</v>
      </c>
      <c r="I119" s="1">
        <f t="shared" si="4"/>
        <v>18</v>
      </c>
      <c r="J119" s="1" t="s">
        <v>6</v>
      </c>
      <c r="K119" s="1">
        <v>9.6999999999999993</v>
      </c>
      <c r="L119" s="1">
        <f t="shared" si="14"/>
        <v>174.6</v>
      </c>
      <c r="M119" s="95"/>
    </row>
    <row r="120" spans="1:14" outlineLevel="1">
      <c r="A120" s="181"/>
      <c r="B120" s="181"/>
      <c r="C120" s="181"/>
      <c r="D120" s="30" t="s">
        <v>233</v>
      </c>
      <c r="E120" s="63" t="s">
        <v>233</v>
      </c>
      <c r="F120" s="1">
        <v>0</v>
      </c>
      <c r="G120" s="1">
        <v>213</v>
      </c>
      <c r="H120" s="1">
        <v>0</v>
      </c>
      <c r="I120" s="1">
        <f t="shared" si="4"/>
        <v>213</v>
      </c>
      <c r="J120" s="1" t="s">
        <v>177</v>
      </c>
      <c r="K120" s="1">
        <v>0.35</v>
      </c>
      <c r="L120" s="1">
        <f t="shared" si="14"/>
        <v>74.55</v>
      </c>
      <c r="M120" s="95"/>
    </row>
    <row r="121" spans="1:14" ht="37.5" outlineLevel="1">
      <c r="A121" s="181"/>
      <c r="B121" s="181"/>
      <c r="C121" s="181"/>
      <c r="D121" s="30" t="s">
        <v>234</v>
      </c>
      <c r="E121" s="63" t="s">
        <v>234</v>
      </c>
      <c r="F121" s="1">
        <v>0</v>
      </c>
      <c r="G121" s="1">
        <v>0.8</v>
      </c>
      <c r="H121" s="1">
        <v>0</v>
      </c>
      <c r="I121" s="1">
        <f t="shared" si="4"/>
        <v>0.8</v>
      </c>
      <c r="J121" s="1" t="s">
        <v>198</v>
      </c>
      <c r="K121" s="1">
        <v>37</v>
      </c>
      <c r="L121" s="1">
        <f t="shared" si="14"/>
        <v>29.6</v>
      </c>
      <c r="M121" s="95"/>
    </row>
    <row r="122" spans="1:14" outlineLevel="1">
      <c r="A122" s="181"/>
      <c r="B122" s="181"/>
      <c r="C122" s="181"/>
      <c r="D122" s="30" t="s">
        <v>235</v>
      </c>
      <c r="E122" s="63" t="s">
        <v>235</v>
      </c>
      <c r="F122" s="1">
        <v>0</v>
      </c>
      <c r="G122" s="1">
        <v>0.34499999999999997</v>
      </c>
      <c r="H122" s="1">
        <v>0</v>
      </c>
      <c r="I122" s="1">
        <f t="shared" si="4"/>
        <v>0.34499999999999997</v>
      </c>
      <c r="J122" s="1" t="s">
        <v>198</v>
      </c>
      <c r="K122" s="1">
        <v>41</v>
      </c>
      <c r="L122" s="1">
        <f t="shared" si="14"/>
        <v>14.145</v>
      </c>
      <c r="M122" s="95"/>
    </row>
    <row r="123" spans="1:14" ht="37.5" outlineLevel="1">
      <c r="A123" s="181"/>
      <c r="B123" s="181"/>
      <c r="C123" s="181"/>
      <c r="D123" s="30" t="s">
        <v>236</v>
      </c>
      <c r="E123" s="63" t="s">
        <v>236</v>
      </c>
      <c r="F123" s="1">
        <v>0</v>
      </c>
      <c r="G123" s="1">
        <v>750</v>
      </c>
      <c r="H123" s="1">
        <v>0</v>
      </c>
      <c r="I123" s="1">
        <f t="shared" si="4"/>
        <v>750</v>
      </c>
      <c r="J123" s="1" t="s">
        <v>177</v>
      </c>
      <c r="K123" s="1">
        <v>5.2999999999999999E-2</v>
      </c>
      <c r="L123" s="1">
        <f t="shared" si="14"/>
        <v>39.75</v>
      </c>
      <c r="M123" s="95"/>
    </row>
    <row r="124" spans="1:14" outlineLevel="1">
      <c r="A124" s="181"/>
      <c r="B124" s="181"/>
      <c r="C124" s="181"/>
      <c r="D124" s="30" t="s">
        <v>237</v>
      </c>
      <c r="E124" s="63" t="s">
        <v>237</v>
      </c>
      <c r="F124" s="1">
        <v>0</v>
      </c>
      <c r="G124" s="1">
        <v>3</v>
      </c>
      <c r="H124" s="1">
        <v>0</v>
      </c>
      <c r="I124" s="1">
        <f t="shared" si="4"/>
        <v>3</v>
      </c>
      <c r="J124" s="1" t="s">
        <v>6</v>
      </c>
      <c r="K124" s="1">
        <v>4.2</v>
      </c>
      <c r="L124" s="1">
        <f t="shared" si="14"/>
        <v>12.600000000000001</v>
      </c>
      <c r="M124" s="95"/>
    </row>
    <row r="125" spans="1:14" outlineLevel="1">
      <c r="A125" s="181"/>
      <c r="B125" s="181"/>
      <c r="C125" s="181"/>
      <c r="D125" s="30" t="s">
        <v>238</v>
      </c>
      <c r="E125" s="63" t="s">
        <v>238</v>
      </c>
      <c r="F125" s="1">
        <v>0</v>
      </c>
      <c r="G125" s="1">
        <v>6</v>
      </c>
      <c r="H125" s="1">
        <v>0</v>
      </c>
      <c r="I125" s="1">
        <f t="shared" si="4"/>
        <v>6</v>
      </c>
      <c r="J125" s="1" t="s">
        <v>6</v>
      </c>
      <c r="K125" s="1">
        <v>2</v>
      </c>
      <c r="L125" s="1">
        <f t="shared" si="14"/>
        <v>12</v>
      </c>
      <c r="M125" s="95"/>
    </row>
    <row r="126" spans="1:14" outlineLevel="1">
      <c r="A126" s="181"/>
      <c r="B126" s="181"/>
      <c r="C126" s="181"/>
      <c r="D126" s="30" t="s">
        <v>239</v>
      </c>
      <c r="E126" s="63" t="s">
        <v>239</v>
      </c>
      <c r="F126" s="1">
        <v>0</v>
      </c>
      <c r="G126" s="1">
        <v>15</v>
      </c>
      <c r="H126" s="1">
        <v>0</v>
      </c>
      <c r="I126" s="1">
        <f t="shared" si="4"/>
        <v>15</v>
      </c>
      <c r="J126" s="1" t="s">
        <v>6</v>
      </c>
      <c r="K126" s="1">
        <v>4.4000000000000004</v>
      </c>
      <c r="L126" s="1">
        <f t="shared" si="14"/>
        <v>66</v>
      </c>
      <c r="M126" s="95"/>
    </row>
    <row r="127" spans="1:14" outlineLevel="1">
      <c r="A127" s="181"/>
      <c r="B127" s="181"/>
      <c r="C127" s="181"/>
      <c r="D127" s="86" t="s">
        <v>240</v>
      </c>
      <c r="E127" s="63" t="s">
        <v>240</v>
      </c>
      <c r="F127" s="1">
        <v>0</v>
      </c>
      <c r="G127" s="1">
        <v>12</v>
      </c>
      <c r="H127" s="1">
        <v>0</v>
      </c>
      <c r="I127" s="1">
        <f t="shared" si="4"/>
        <v>12</v>
      </c>
      <c r="J127" s="1" t="s">
        <v>6</v>
      </c>
      <c r="K127" s="1">
        <v>16.5</v>
      </c>
      <c r="L127" s="1">
        <f t="shared" si="14"/>
        <v>198</v>
      </c>
      <c r="M127" s="95"/>
    </row>
    <row r="128" spans="1:14" outlineLevel="1">
      <c r="A128" s="181"/>
      <c r="B128" s="181"/>
      <c r="C128" s="181"/>
      <c r="D128" s="86" t="s">
        <v>241</v>
      </c>
      <c r="E128" s="63" t="s">
        <v>241</v>
      </c>
      <c r="F128" s="1">
        <v>0</v>
      </c>
      <c r="G128" s="1">
        <v>6</v>
      </c>
      <c r="H128" s="1">
        <v>0</v>
      </c>
      <c r="I128" s="1">
        <f t="shared" si="4"/>
        <v>6</v>
      </c>
      <c r="J128" s="1" t="s">
        <v>6</v>
      </c>
      <c r="K128" s="1">
        <v>32.299999999999997</v>
      </c>
      <c r="L128" s="1">
        <f t="shared" si="14"/>
        <v>193.79999999999998</v>
      </c>
      <c r="M128" s="95"/>
    </row>
    <row r="129" spans="1:13" outlineLevel="1">
      <c r="A129" s="181"/>
      <c r="B129" s="181"/>
      <c r="C129" s="181"/>
      <c r="D129" s="86" t="s">
        <v>242</v>
      </c>
      <c r="E129" s="63" t="s">
        <v>242</v>
      </c>
      <c r="F129" s="1">
        <v>0</v>
      </c>
      <c r="G129" s="1">
        <v>1</v>
      </c>
      <c r="H129" s="1">
        <v>0</v>
      </c>
      <c r="I129" s="1">
        <f t="shared" si="4"/>
        <v>1</v>
      </c>
      <c r="J129" s="1" t="s">
        <v>6</v>
      </c>
      <c r="K129" s="1">
        <v>101</v>
      </c>
      <c r="L129" s="1">
        <f t="shared" si="14"/>
        <v>101</v>
      </c>
      <c r="M129" s="95"/>
    </row>
    <row r="130" spans="1:13" outlineLevel="1">
      <c r="A130" s="181"/>
      <c r="B130" s="181"/>
      <c r="C130" s="181"/>
      <c r="D130" s="86" t="s">
        <v>243</v>
      </c>
      <c r="E130" s="63" t="s">
        <v>243</v>
      </c>
      <c r="F130" s="1">
        <v>0</v>
      </c>
      <c r="G130" s="1">
        <v>4</v>
      </c>
      <c r="H130" s="1">
        <v>0</v>
      </c>
      <c r="I130" s="1">
        <f t="shared" si="4"/>
        <v>4</v>
      </c>
      <c r="J130" s="1" t="s">
        <v>6</v>
      </c>
      <c r="K130" s="1">
        <v>8</v>
      </c>
      <c r="L130" s="1">
        <f t="shared" si="14"/>
        <v>32</v>
      </c>
      <c r="M130" s="95"/>
    </row>
    <row r="131" spans="1:13" outlineLevel="1">
      <c r="A131" s="181"/>
      <c r="B131" s="181"/>
      <c r="C131" s="181"/>
      <c r="D131" s="86" t="s">
        <v>244</v>
      </c>
      <c r="E131" s="63" t="s">
        <v>244</v>
      </c>
      <c r="F131" s="1">
        <v>0</v>
      </c>
      <c r="G131" s="1">
        <v>18</v>
      </c>
      <c r="H131" s="1">
        <v>0</v>
      </c>
      <c r="I131" s="1">
        <f t="shared" si="4"/>
        <v>18</v>
      </c>
      <c r="J131" s="1" t="s">
        <v>6</v>
      </c>
      <c r="K131" s="1">
        <v>3.5</v>
      </c>
      <c r="L131" s="1">
        <f t="shared" si="14"/>
        <v>63</v>
      </c>
      <c r="M131" s="95"/>
    </row>
    <row r="132" spans="1:13" outlineLevel="1">
      <c r="A132" s="181"/>
      <c r="B132" s="181"/>
      <c r="C132" s="181"/>
      <c r="D132" s="86" t="s">
        <v>245</v>
      </c>
      <c r="E132" s="63" t="s">
        <v>245</v>
      </c>
      <c r="F132" s="1">
        <v>0</v>
      </c>
      <c r="G132" s="1">
        <v>20</v>
      </c>
      <c r="H132" s="1">
        <v>0</v>
      </c>
      <c r="I132" s="1">
        <f t="shared" si="4"/>
        <v>20</v>
      </c>
      <c r="J132" s="1" t="s">
        <v>6</v>
      </c>
      <c r="K132" s="1">
        <v>0.85</v>
      </c>
      <c r="L132" s="1">
        <f t="shared" si="14"/>
        <v>17</v>
      </c>
      <c r="M132" s="95"/>
    </row>
    <row r="133" spans="1:13" outlineLevel="1">
      <c r="A133" s="181"/>
      <c r="B133" s="181"/>
      <c r="C133" s="181"/>
      <c r="D133" s="86" t="s">
        <v>246</v>
      </c>
      <c r="E133" s="63" t="s">
        <v>246</v>
      </c>
      <c r="F133" s="1">
        <v>0</v>
      </c>
      <c r="G133" s="1">
        <v>4</v>
      </c>
      <c r="H133" s="1">
        <v>0</v>
      </c>
      <c r="I133" s="1">
        <f t="shared" si="4"/>
        <v>4</v>
      </c>
      <c r="J133" s="1" t="s">
        <v>6</v>
      </c>
      <c r="K133" s="1">
        <v>12</v>
      </c>
      <c r="L133" s="1">
        <f t="shared" si="14"/>
        <v>48</v>
      </c>
      <c r="M133" s="95"/>
    </row>
    <row r="134" spans="1:13">
      <c r="A134" s="55" t="s">
        <v>79</v>
      </c>
      <c r="B134" s="56"/>
      <c r="C134" s="57"/>
      <c r="D134" s="56"/>
      <c r="E134" s="56"/>
      <c r="F134" s="58">
        <f>SUM(F135:F246)</f>
        <v>0</v>
      </c>
      <c r="G134" s="58">
        <f>SUM(G135:G246)</f>
        <v>31475.9</v>
      </c>
      <c r="H134" s="58">
        <f>SUM(H135:H246)</f>
        <v>0</v>
      </c>
      <c r="I134" s="58">
        <f t="shared" si="4"/>
        <v>31475.9</v>
      </c>
      <c r="J134" s="56"/>
      <c r="K134" s="58"/>
      <c r="L134" s="58">
        <f>SUM(L135:L246)</f>
        <v>2034.4314599999996</v>
      </c>
      <c r="M134" s="95"/>
    </row>
    <row r="135" spans="1:13" ht="18.75" customHeight="1" outlineLevel="1">
      <c r="A135" s="175">
        <v>15</v>
      </c>
      <c r="B135" s="175" t="s">
        <v>80</v>
      </c>
      <c r="C135" s="175" t="s">
        <v>81</v>
      </c>
      <c r="D135" s="97" t="s">
        <v>1136</v>
      </c>
      <c r="E135" s="98" t="s">
        <v>1136</v>
      </c>
      <c r="F135" s="99">
        <v>0</v>
      </c>
      <c r="G135" s="99">
        <v>4569.5</v>
      </c>
      <c r="H135" s="99">
        <v>0</v>
      </c>
      <c r="I135" s="99">
        <f t="shared" si="4"/>
        <v>4569.5</v>
      </c>
      <c r="J135" s="99" t="s">
        <v>177</v>
      </c>
      <c r="K135" s="99">
        <v>1.1900000000000001E-2</v>
      </c>
      <c r="L135" s="99">
        <f t="shared" ref="L135:L200" si="15">K135*I135</f>
        <v>54.377050000000004</v>
      </c>
      <c r="M135" s="95"/>
    </row>
    <row r="136" spans="1:13" outlineLevel="1">
      <c r="A136" s="176"/>
      <c r="B136" s="176"/>
      <c r="C136" s="176"/>
      <c r="D136" s="30" t="s">
        <v>247</v>
      </c>
      <c r="E136" s="63" t="s">
        <v>247</v>
      </c>
      <c r="F136" s="1">
        <v>0</v>
      </c>
      <c r="G136" s="1">
        <v>25</v>
      </c>
      <c r="H136" s="1">
        <v>0</v>
      </c>
      <c r="I136" s="1">
        <f t="shared" si="4"/>
        <v>25</v>
      </c>
      <c r="J136" s="1" t="s">
        <v>198</v>
      </c>
      <c r="K136" s="1">
        <v>0.67400000000000004</v>
      </c>
      <c r="L136" s="1">
        <f t="shared" si="15"/>
        <v>16.850000000000001</v>
      </c>
      <c r="M136" s="95"/>
    </row>
    <row r="137" spans="1:13" outlineLevel="1">
      <c r="A137" s="176"/>
      <c r="B137" s="176"/>
      <c r="C137" s="176"/>
      <c r="D137" s="86" t="s">
        <v>175</v>
      </c>
      <c r="E137" s="86" t="s">
        <v>175</v>
      </c>
      <c r="F137" s="1">
        <v>0</v>
      </c>
      <c r="G137" s="1">
        <v>10</v>
      </c>
      <c r="H137" s="1">
        <v>0</v>
      </c>
      <c r="I137" s="1">
        <f t="shared" si="4"/>
        <v>10</v>
      </c>
      <c r="J137" s="1" t="s">
        <v>198</v>
      </c>
      <c r="K137" s="1">
        <v>0.9</v>
      </c>
      <c r="L137" s="1">
        <f t="shared" si="15"/>
        <v>9</v>
      </c>
      <c r="M137" s="95"/>
    </row>
    <row r="138" spans="1:13" outlineLevel="1">
      <c r="A138" s="176"/>
      <c r="B138" s="176"/>
      <c r="C138" s="176"/>
      <c r="D138" s="30" t="s">
        <v>248</v>
      </c>
      <c r="E138" s="63" t="s">
        <v>248</v>
      </c>
      <c r="F138" s="1">
        <v>0</v>
      </c>
      <c r="G138" s="1">
        <v>0.7</v>
      </c>
      <c r="H138" s="1">
        <v>0</v>
      </c>
      <c r="I138" s="1">
        <f t="shared" si="4"/>
        <v>0.7</v>
      </c>
      <c r="J138" s="1" t="s">
        <v>180</v>
      </c>
      <c r="K138" s="1">
        <v>7</v>
      </c>
      <c r="L138" s="1">
        <f t="shared" si="15"/>
        <v>4.8999999999999995</v>
      </c>
      <c r="M138" s="95"/>
    </row>
    <row r="139" spans="1:13" outlineLevel="1">
      <c r="A139" s="176"/>
      <c r="B139" s="176"/>
      <c r="C139" s="176"/>
      <c r="D139" s="30" t="s">
        <v>249</v>
      </c>
      <c r="E139" s="63" t="s">
        <v>249</v>
      </c>
      <c r="F139" s="1">
        <v>0</v>
      </c>
      <c r="G139" s="1">
        <v>70</v>
      </c>
      <c r="H139" s="1">
        <v>0</v>
      </c>
      <c r="I139" s="1">
        <f t="shared" si="4"/>
        <v>70</v>
      </c>
      <c r="J139" s="1" t="s">
        <v>6</v>
      </c>
      <c r="K139" s="1">
        <v>0.06</v>
      </c>
      <c r="L139" s="1">
        <f t="shared" si="15"/>
        <v>4.2</v>
      </c>
      <c r="M139" s="95"/>
    </row>
    <row r="140" spans="1:13" outlineLevel="1">
      <c r="A140" s="176"/>
      <c r="B140" s="176"/>
      <c r="C140" s="176"/>
      <c r="D140" s="30" t="s">
        <v>250</v>
      </c>
      <c r="E140" s="63" t="s">
        <v>250</v>
      </c>
      <c r="F140" s="1">
        <v>0</v>
      </c>
      <c r="G140" s="1">
        <v>4</v>
      </c>
      <c r="H140" s="1">
        <v>0</v>
      </c>
      <c r="I140" s="1">
        <f t="shared" si="4"/>
        <v>4</v>
      </c>
      <c r="J140" s="1" t="s">
        <v>277</v>
      </c>
      <c r="K140" s="1">
        <v>0.6</v>
      </c>
      <c r="L140" s="1">
        <f t="shared" si="15"/>
        <v>2.4</v>
      </c>
      <c r="M140" s="95"/>
    </row>
    <row r="141" spans="1:13" outlineLevel="1">
      <c r="A141" s="176"/>
      <c r="B141" s="176"/>
      <c r="C141" s="176"/>
      <c r="D141" s="97" t="s">
        <v>1140</v>
      </c>
      <c r="E141" s="97" t="s">
        <v>1140</v>
      </c>
      <c r="F141" s="99">
        <v>0</v>
      </c>
      <c r="G141" s="99">
        <v>1500</v>
      </c>
      <c r="H141" s="99">
        <v>0</v>
      </c>
      <c r="I141" s="99">
        <f t="shared" si="4"/>
        <v>1500</v>
      </c>
      <c r="J141" s="99" t="s">
        <v>177</v>
      </c>
      <c r="K141" s="99">
        <f>16.68/1000</f>
        <v>1.668E-2</v>
      </c>
      <c r="L141" s="99">
        <f t="shared" si="15"/>
        <v>25.02</v>
      </c>
      <c r="M141" s="95"/>
    </row>
    <row r="142" spans="1:13" outlineLevel="1">
      <c r="A142" s="176"/>
      <c r="B142" s="176"/>
      <c r="C142" s="176"/>
      <c r="D142" s="97" t="s">
        <v>1139</v>
      </c>
      <c r="E142" s="98" t="s">
        <v>1139</v>
      </c>
      <c r="F142" s="99">
        <v>0</v>
      </c>
      <c r="G142" s="99">
        <v>4500</v>
      </c>
      <c r="H142" s="99">
        <v>0</v>
      </c>
      <c r="I142" s="99">
        <f t="shared" si="4"/>
        <v>4500</v>
      </c>
      <c r="J142" s="99" t="s">
        <v>177</v>
      </c>
      <c r="K142" s="99">
        <v>1.924E-2</v>
      </c>
      <c r="L142" s="99">
        <f t="shared" si="15"/>
        <v>86.58</v>
      </c>
      <c r="M142" s="95"/>
    </row>
    <row r="143" spans="1:13" outlineLevel="1">
      <c r="A143" s="176"/>
      <c r="B143" s="176"/>
      <c r="C143" s="176"/>
      <c r="D143" s="30" t="s">
        <v>251</v>
      </c>
      <c r="E143" s="63" t="s">
        <v>251</v>
      </c>
      <c r="F143" s="1">
        <v>0</v>
      </c>
      <c r="G143" s="1">
        <v>60</v>
      </c>
      <c r="H143" s="1">
        <v>0</v>
      </c>
      <c r="I143" s="1">
        <f t="shared" si="4"/>
        <v>60</v>
      </c>
      <c r="J143" s="1" t="s">
        <v>177</v>
      </c>
      <c r="K143" s="1">
        <v>0.255</v>
      </c>
      <c r="L143" s="1">
        <f t="shared" si="15"/>
        <v>15.3</v>
      </c>
      <c r="M143" s="95"/>
    </row>
    <row r="144" spans="1:13" outlineLevel="1">
      <c r="A144" s="176"/>
      <c r="B144" s="176"/>
      <c r="C144" s="176"/>
      <c r="D144" s="30" t="s">
        <v>252</v>
      </c>
      <c r="E144" s="63" t="s">
        <v>252</v>
      </c>
      <c r="F144" s="1">
        <v>0</v>
      </c>
      <c r="G144" s="1">
        <v>150</v>
      </c>
      <c r="H144" s="1">
        <v>0</v>
      </c>
      <c r="I144" s="1">
        <f t="shared" si="4"/>
        <v>150</v>
      </c>
      <c r="J144" s="1" t="s">
        <v>177</v>
      </c>
      <c r="K144" s="1">
        <v>3.5000000000000003E-2</v>
      </c>
      <c r="L144" s="1">
        <f t="shared" si="15"/>
        <v>5.2500000000000009</v>
      </c>
      <c r="M144" s="95"/>
    </row>
    <row r="145" spans="1:13" outlineLevel="1">
      <c r="A145" s="176"/>
      <c r="B145" s="176"/>
      <c r="C145" s="176"/>
      <c r="D145" s="30" t="s">
        <v>253</v>
      </c>
      <c r="E145" s="63" t="s">
        <v>253</v>
      </c>
      <c r="F145" s="1">
        <v>0</v>
      </c>
      <c r="G145" s="1">
        <v>15</v>
      </c>
      <c r="H145" s="1">
        <v>0</v>
      </c>
      <c r="I145" s="1">
        <f t="shared" si="4"/>
        <v>15</v>
      </c>
      <c r="J145" s="1" t="s">
        <v>177</v>
      </c>
      <c r="K145" s="1">
        <v>0.4</v>
      </c>
      <c r="L145" s="1">
        <f t="shared" si="15"/>
        <v>6</v>
      </c>
      <c r="M145" s="95"/>
    </row>
    <row r="146" spans="1:13" outlineLevel="1">
      <c r="A146" s="176"/>
      <c r="B146" s="176"/>
      <c r="C146" s="176"/>
      <c r="D146" s="30" t="s">
        <v>254</v>
      </c>
      <c r="E146" s="63" t="s">
        <v>254</v>
      </c>
      <c r="F146" s="1">
        <v>0</v>
      </c>
      <c r="G146" s="1">
        <v>30</v>
      </c>
      <c r="H146" s="1">
        <v>0</v>
      </c>
      <c r="I146" s="1">
        <f t="shared" si="4"/>
        <v>30</v>
      </c>
      <c r="J146" s="1" t="s">
        <v>177</v>
      </c>
      <c r="K146" s="1">
        <v>0.125</v>
      </c>
      <c r="L146" s="1">
        <f t="shared" si="15"/>
        <v>3.75</v>
      </c>
      <c r="M146" s="95"/>
    </row>
    <row r="147" spans="1:13" outlineLevel="1">
      <c r="A147" s="176"/>
      <c r="B147" s="176"/>
      <c r="C147" s="176"/>
      <c r="D147" s="30" t="s">
        <v>255</v>
      </c>
      <c r="E147" s="63" t="s">
        <v>255</v>
      </c>
      <c r="F147" s="1">
        <v>0</v>
      </c>
      <c r="G147" s="1">
        <v>4</v>
      </c>
      <c r="H147" s="1">
        <v>0</v>
      </c>
      <c r="I147" s="1">
        <f t="shared" si="4"/>
        <v>4</v>
      </c>
      <c r="J147" s="1" t="s">
        <v>277</v>
      </c>
      <c r="K147" s="1">
        <v>2.36</v>
      </c>
      <c r="L147" s="1">
        <f t="shared" si="15"/>
        <v>9.44</v>
      </c>
      <c r="M147" s="95"/>
    </row>
    <row r="148" spans="1:13" outlineLevel="1">
      <c r="A148" s="176"/>
      <c r="B148" s="176"/>
      <c r="C148" s="176"/>
      <c r="D148" s="30" t="s">
        <v>256</v>
      </c>
      <c r="E148" s="63" t="s">
        <v>256</v>
      </c>
      <c r="F148" s="1">
        <v>0</v>
      </c>
      <c r="G148" s="1">
        <v>1.5</v>
      </c>
      <c r="H148" s="1">
        <v>0</v>
      </c>
      <c r="I148" s="1">
        <f t="shared" si="4"/>
        <v>1.5</v>
      </c>
      <c r="J148" s="1" t="s">
        <v>180</v>
      </c>
      <c r="K148" s="1">
        <v>8</v>
      </c>
      <c r="L148" s="1">
        <f t="shared" si="15"/>
        <v>12</v>
      </c>
      <c r="M148" s="95"/>
    </row>
    <row r="149" spans="1:13" outlineLevel="1">
      <c r="A149" s="176"/>
      <c r="B149" s="176"/>
      <c r="C149" s="176"/>
      <c r="D149" s="30" t="s">
        <v>257</v>
      </c>
      <c r="E149" s="63" t="s">
        <v>257</v>
      </c>
      <c r="F149" s="1">
        <v>0</v>
      </c>
      <c r="G149" s="1">
        <v>3</v>
      </c>
      <c r="H149" s="1">
        <v>0</v>
      </c>
      <c r="I149" s="1">
        <f t="shared" si="4"/>
        <v>3</v>
      </c>
      <c r="J149" s="1" t="s">
        <v>180</v>
      </c>
      <c r="K149" s="1">
        <v>8</v>
      </c>
      <c r="L149" s="1">
        <f t="shared" si="15"/>
        <v>24</v>
      </c>
      <c r="M149" s="95"/>
    </row>
    <row r="150" spans="1:13" outlineLevel="1">
      <c r="A150" s="176"/>
      <c r="B150" s="176"/>
      <c r="C150" s="176"/>
      <c r="D150" s="30" t="s">
        <v>258</v>
      </c>
      <c r="E150" s="63" t="s">
        <v>258</v>
      </c>
      <c r="F150" s="1">
        <v>0</v>
      </c>
      <c r="G150" s="1">
        <v>3</v>
      </c>
      <c r="H150" s="1">
        <v>0</v>
      </c>
      <c r="I150" s="1">
        <f t="shared" si="4"/>
        <v>3</v>
      </c>
      <c r="J150" s="1" t="s">
        <v>180</v>
      </c>
      <c r="K150" s="1">
        <v>7</v>
      </c>
      <c r="L150" s="1">
        <f t="shared" si="15"/>
        <v>21</v>
      </c>
      <c r="M150" s="95"/>
    </row>
    <row r="151" spans="1:13" outlineLevel="1">
      <c r="A151" s="176"/>
      <c r="B151" s="176"/>
      <c r="C151" s="176"/>
      <c r="D151" s="30" t="s">
        <v>259</v>
      </c>
      <c r="E151" s="63" t="s">
        <v>259</v>
      </c>
      <c r="F151" s="1">
        <v>0</v>
      </c>
      <c r="G151" s="1">
        <v>125</v>
      </c>
      <c r="H151" s="1">
        <v>0</v>
      </c>
      <c r="I151" s="1">
        <f t="shared" si="4"/>
        <v>125</v>
      </c>
      <c r="J151" s="1" t="s">
        <v>278</v>
      </c>
      <c r="K151" s="1">
        <v>0.23100000000000001</v>
      </c>
      <c r="L151" s="1">
        <f t="shared" si="15"/>
        <v>28.875</v>
      </c>
      <c r="M151" s="95"/>
    </row>
    <row r="152" spans="1:13" outlineLevel="1">
      <c r="A152" s="176"/>
      <c r="B152" s="176"/>
      <c r="C152" s="176"/>
      <c r="D152" s="30" t="s">
        <v>260</v>
      </c>
      <c r="E152" s="63" t="s">
        <v>260</v>
      </c>
      <c r="F152" s="1">
        <v>0</v>
      </c>
      <c r="G152" s="1">
        <v>12</v>
      </c>
      <c r="H152" s="1">
        <v>0</v>
      </c>
      <c r="I152" s="1">
        <f t="shared" si="4"/>
        <v>12</v>
      </c>
      <c r="J152" s="1" t="s">
        <v>167</v>
      </c>
      <c r="K152" s="1">
        <v>0.35499999999999998</v>
      </c>
      <c r="L152" s="1">
        <f t="shared" si="15"/>
        <v>4.26</v>
      </c>
      <c r="M152" s="95"/>
    </row>
    <row r="153" spans="1:13" outlineLevel="1">
      <c r="A153" s="176"/>
      <c r="B153" s="176"/>
      <c r="C153" s="176"/>
      <c r="D153" s="30" t="s">
        <v>261</v>
      </c>
      <c r="E153" s="63" t="s">
        <v>261</v>
      </c>
      <c r="F153" s="1">
        <v>0</v>
      </c>
      <c r="G153" s="1">
        <v>12</v>
      </c>
      <c r="H153" s="1">
        <v>0</v>
      </c>
      <c r="I153" s="1">
        <f t="shared" si="4"/>
        <v>12</v>
      </c>
      <c r="J153" s="1" t="s">
        <v>167</v>
      </c>
      <c r="K153" s="1">
        <v>0.35799999999999998</v>
      </c>
      <c r="L153" s="1">
        <f t="shared" si="15"/>
        <v>4.2959999999999994</v>
      </c>
      <c r="M153" s="95"/>
    </row>
    <row r="154" spans="1:13" outlineLevel="1">
      <c r="A154" s="176"/>
      <c r="B154" s="176"/>
      <c r="C154" s="176"/>
      <c r="D154" s="30" t="s">
        <v>262</v>
      </c>
      <c r="E154" s="63" t="s">
        <v>262</v>
      </c>
      <c r="F154" s="1">
        <v>0</v>
      </c>
      <c r="G154" s="1">
        <v>30</v>
      </c>
      <c r="H154" s="1">
        <v>0</v>
      </c>
      <c r="I154" s="1">
        <f t="shared" si="4"/>
        <v>30</v>
      </c>
      <c r="J154" s="1" t="s">
        <v>167</v>
      </c>
      <c r="K154" s="1">
        <v>0.35799999999999998</v>
      </c>
      <c r="L154" s="1">
        <f t="shared" si="15"/>
        <v>10.74</v>
      </c>
      <c r="M154" s="95"/>
    </row>
    <row r="155" spans="1:13" outlineLevel="1">
      <c r="A155" s="176"/>
      <c r="B155" s="176"/>
      <c r="C155" s="176"/>
      <c r="D155" s="30" t="s">
        <v>263</v>
      </c>
      <c r="E155" s="63" t="s">
        <v>263</v>
      </c>
      <c r="F155" s="1">
        <v>0</v>
      </c>
      <c r="G155" s="1">
        <v>1000</v>
      </c>
      <c r="H155" s="1">
        <v>0</v>
      </c>
      <c r="I155" s="1">
        <f t="shared" si="4"/>
        <v>1000</v>
      </c>
      <c r="J155" s="1" t="s">
        <v>6</v>
      </c>
      <c r="K155" s="1">
        <v>3.0000000000000001E-3</v>
      </c>
      <c r="L155" s="1">
        <f t="shared" si="15"/>
        <v>3</v>
      </c>
      <c r="M155" s="95"/>
    </row>
    <row r="156" spans="1:13" outlineLevel="1">
      <c r="A156" s="176"/>
      <c r="B156" s="176"/>
      <c r="C156" s="176"/>
      <c r="D156" s="30" t="s">
        <v>264</v>
      </c>
      <c r="E156" s="63" t="s">
        <v>264</v>
      </c>
      <c r="F156" s="1">
        <v>0</v>
      </c>
      <c r="G156" s="1">
        <v>1000</v>
      </c>
      <c r="H156" s="1">
        <v>0</v>
      </c>
      <c r="I156" s="1">
        <f t="shared" si="4"/>
        <v>1000</v>
      </c>
      <c r="J156" s="1" t="s">
        <v>6</v>
      </c>
      <c r="K156" s="1">
        <v>1.6999999999999999E-3</v>
      </c>
      <c r="L156" s="1">
        <f t="shared" si="15"/>
        <v>1.7</v>
      </c>
      <c r="M156" s="95"/>
    </row>
    <row r="157" spans="1:13" outlineLevel="1">
      <c r="A157" s="176"/>
      <c r="B157" s="176"/>
      <c r="C157" s="176"/>
      <c r="D157" s="97" t="s">
        <v>1190</v>
      </c>
      <c r="E157" s="97" t="s">
        <v>1190</v>
      </c>
      <c r="F157" s="99">
        <v>0</v>
      </c>
      <c r="G157" s="99">
        <v>20</v>
      </c>
      <c r="H157" s="99">
        <v>0</v>
      </c>
      <c r="I157" s="99">
        <f t="shared" si="4"/>
        <v>20</v>
      </c>
      <c r="J157" s="99" t="s">
        <v>180</v>
      </c>
      <c r="K157" s="99">
        <f>44.57/1000</f>
        <v>4.4569999999999999E-2</v>
      </c>
      <c r="L157" s="99">
        <f t="shared" si="15"/>
        <v>0.89139999999999997</v>
      </c>
      <c r="M157" s="95"/>
    </row>
    <row r="158" spans="1:13" ht="18.75" customHeight="1" outlineLevel="1">
      <c r="A158" s="176"/>
      <c r="B158" s="176"/>
      <c r="C158" s="176"/>
      <c r="D158" s="30" t="s">
        <v>265</v>
      </c>
      <c r="E158" s="63" t="s">
        <v>265</v>
      </c>
      <c r="F158" s="1">
        <v>0</v>
      </c>
      <c r="G158" s="1">
        <v>24</v>
      </c>
      <c r="H158" s="1">
        <v>0</v>
      </c>
      <c r="I158" s="1">
        <f t="shared" si="4"/>
        <v>24</v>
      </c>
      <c r="J158" s="1" t="s">
        <v>167</v>
      </c>
      <c r="K158" s="1">
        <v>0.495</v>
      </c>
      <c r="L158" s="1">
        <f t="shared" si="15"/>
        <v>11.879999999999999</v>
      </c>
      <c r="M158" s="95"/>
    </row>
    <row r="159" spans="1:13" outlineLevel="1">
      <c r="A159" s="176"/>
      <c r="B159" s="176"/>
      <c r="C159" s="176"/>
      <c r="D159" s="30" t="s">
        <v>266</v>
      </c>
      <c r="E159" s="63" t="s">
        <v>266</v>
      </c>
      <c r="F159" s="1">
        <v>0</v>
      </c>
      <c r="G159" s="1">
        <v>24</v>
      </c>
      <c r="H159" s="1">
        <v>0</v>
      </c>
      <c r="I159" s="1">
        <f t="shared" si="4"/>
        <v>24</v>
      </c>
      <c r="J159" s="1" t="s">
        <v>167</v>
      </c>
      <c r="K159" s="1">
        <v>0.69499999999999995</v>
      </c>
      <c r="L159" s="1">
        <f t="shared" si="15"/>
        <v>16.68</v>
      </c>
      <c r="M159" s="95"/>
    </row>
    <row r="160" spans="1:13" outlineLevel="1">
      <c r="A160" s="176"/>
      <c r="B160" s="176"/>
      <c r="C160" s="176"/>
      <c r="D160" s="30" t="s">
        <v>267</v>
      </c>
      <c r="E160" s="63" t="s">
        <v>267</v>
      </c>
      <c r="F160" s="1">
        <v>0</v>
      </c>
      <c r="G160" s="1">
        <v>32</v>
      </c>
      <c r="H160" s="1">
        <v>0</v>
      </c>
      <c r="I160" s="1">
        <f t="shared" si="4"/>
        <v>32</v>
      </c>
      <c r="J160" s="1" t="s">
        <v>167</v>
      </c>
      <c r="K160" s="1">
        <v>0.03</v>
      </c>
      <c r="L160" s="1">
        <f t="shared" si="15"/>
        <v>0.96</v>
      </c>
      <c r="M160" s="95"/>
    </row>
    <row r="161" spans="1:13" outlineLevel="1">
      <c r="A161" s="176"/>
      <c r="B161" s="176"/>
      <c r="C161" s="176"/>
      <c r="D161" s="30" t="s">
        <v>268</v>
      </c>
      <c r="E161" s="63" t="s">
        <v>268</v>
      </c>
      <c r="F161" s="1">
        <v>0</v>
      </c>
      <c r="G161" s="1">
        <v>40</v>
      </c>
      <c r="H161" s="1">
        <v>0</v>
      </c>
      <c r="I161" s="1">
        <f t="shared" si="4"/>
        <v>40</v>
      </c>
      <c r="J161" s="1" t="s">
        <v>167</v>
      </c>
      <c r="K161" s="1">
        <v>5.2999999999999999E-2</v>
      </c>
      <c r="L161" s="1">
        <f t="shared" si="15"/>
        <v>2.12</v>
      </c>
      <c r="M161" s="95"/>
    </row>
    <row r="162" spans="1:13" outlineLevel="1">
      <c r="A162" s="176"/>
      <c r="B162" s="176"/>
      <c r="C162" s="176"/>
      <c r="D162" s="30" t="s">
        <v>269</v>
      </c>
      <c r="E162" s="63" t="s">
        <v>269</v>
      </c>
      <c r="F162" s="1">
        <v>0</v>
      </c>
      <c r="G162" s="1">
        <v>32</v>
      </c>
      <c r="H162" s="1">
        <v>0</v>
      </c>
      <c r="I162" s="1">
        <f t="shared" si="4"/>
        <v>32</v>
      </c>
      <c r="J162" s="1" t="s">
        <v>167</v>
      </c>
      <c r="K162" s="1">
        <v>3.5000000000000003E-2</v>
      </c>
      <c r="L162" s="1">
        <f t="shared" si="15"/>
        <v>1.1200000000000001</v>
      </c>
      <c r="M162" s="95"/>
    </row>
    <row r="163" spans="1:13" outlineLevel="1">
      <c r="A163" s="176"/>
      <c r="B163" s="176"/>
      <c r="C163" s="176"/>
      <c r="D163" s="30" t="s">
        <v>270</v>
      </c>
      <c r="E163" s="63" t="s">
        <v>270</v>
      </c>
      <c r="F163" s="1">
        <v>0</v>
      </c>
      <c r="G163" s="1">
        <v>6</v>
      </c>
      <c r="H163" s="1">
        <v>0</v>
      </c>
      <c r="I163" s="1">
        <f t="shared" si="4"/>
        <v>6</v>
      </c>
      <c r="J163" s="1" t="s">
        <v>6</v>
      </c>
      <c r="K163" s="1">
        <v>0.15</v>
      </c>
      <c r="L163" s="1">
        <f t="shared" si="15"/>
        <v>0.89999999999999991</v>
      </c>
      <c r="M163" s="95"/>
    </row>
    <row r="164" spans="1:13" outlineLevel="1">
      <c r="A164" s="176"/>
      <c r="B164" s="176"/>
      <c r="C164" s="176"/>
      <c r="D164" s="30" t="s">
        <v>271</v>
      </c>
      <c r="E164" s="63" t="s">
        <v>271</v>
      </c>
      <c r="F164" s="1">
        <v>0</v>
      </c>
      <c r="G164" s="1">
        <v>5</v>
      </c>
      <c r="H164" s="1">
        <v>0</v>
      </c>
      <c r="I164" s="1">
        <f t="shared" si="4"/>
        <v>5</v>
      </c>
      <c r="J164" s="1" t="s">
        <v>6</v>
      </c>
      <c r="K164" s="1">
        <v>0.08</v>
      </c>
      <c r="L164" s="1">
        <f t="shared" si="15"/>
        <v>0.4</v>
      </c>
      <c r="M164" s="95"/>
    </row>
    <row r="165" spans="1:13" outlineLevel="1">
      <c r="A165" s="176"/>
      <c r="B165" s="176"/>
      <c r="C165" s="176"/>
      <c r="D165" s="30" t="s">
        <v>272</v>
      </c>
      <c r="E165" s="63" t="s">
        <v>272</v>
      </c>
      <c r="F165" s="1">
        <v>0</v>
      </c>
      <c r="G165" s="1">
        <v>12</v>
      </c>
      <c r="H165" s="1">
        <v>0</v>
      </c>
      <c r="I165" s="1">
        <f t="shared" si="4"/>
        <v>12</v>
      </c>
      <c r="J165" s="1" t="s">
        <v>6</v>
      </c>
      <c r="K165" s="1">
        <v>0.499</v>
      </c>
      <c r="L165" s="1">
        <f t="shared" si="15"/>
        <v>5.9879999999999995</v>
      </c>
      <c r="M165" s="95"/>
    </row>
    <row r="166" spans="1:13" outlineLevel="1">
      <c r="A166" s="176"/>
      <c r="B166" s="176"/>
      <c r="C166" s="176"/>
      <c r="D166" s="30" t="s">
        <v>273</v>
      </c>
      <c r="E166" s="63" t="s">
        <v>273</v>
      </c>
      <c r="F166" s="1">
        <v>0</v>
      </c>
      <c r="G166" s="1">
        <v>1</v>
      </c>
      <c r="H166" s="1">
        <v>0</v>
      </c>
      <c r="I166" s="1">
        <f t="shared" si="4"/>
        <v>1</v>
      </c>
      <c r="J166" s="1" t="s">
        <v>6</v>
      </c>
      <c r="K166" s="1">
        <v>38.25</v>
      </c>
      <c r="L166" s="1">
        <f t="shared" si="15"/>
        <v>38.25</v>
      </c>
      <c r="M166" s="95"/>
    </row>
    <row r="167" spans="1:13" outlineLevel="1">
      <c r="A167" s="176"/>
      <c r="B167" s="176"/>
      <c r="C167" s="176"/>
      <c r="D167" s="97" t="s">
        <v>1124</v>
      </c>
      <c r="E167" s="98" t="s">
        <v>1124</v>
      </c>
      <c r="F167" s="99">
        <v>0</v>
      </c>
      <c r="G167" s="99">
        <v>0.9</v>
      </c>
      <c r="H167" s="99">
        <v>0</v>
      </c>
      <c r="I167" s="99">
        <f t="shared" si="4"/>
        <v>0.9</v>
      </c>
      <c r="J167" s="99" t="s">
        <v>198</v>
      </c>
      <c r="K167" s="99">
        <v>66</v>
      </c>
      <c r="L167" s="99">
        <f t="shared" si="15"/>
        <v>59.4</v>
      </c>
      <c r="M167" s="95"/>
    </row>
    <row r="168" spans="1:13" outlineLevel="1">
      <c r="A168" s="176"/>
      <c r="B168" s="176"/>
      <c r="C168" s="176"/>
      <c r="D168" s="100" t="s">
        <v>1116</v>
      </c>
      <c r="E168" s="101" t="s">
        <v>1116</v>
      </c>
      <c r="F168" s="102">
        <v>0</v>
      </c>
      <c r="G168" s="102">
        <v>0.4</v>
      </c>
      <c r="H168" s="102">
        <v>0</v>
      </c>
      <c r="I168" s="102">
        <f t="shared" ref="I168" si="16">F168+G168+H168</f>
        <v>0.4</v>
      </c>
      <c r="J168" s="102" t="s">
        <v>198</v>
      </c>
      <c r="K168" s="102">
        <v>66</v>
      </c>
      <c r="L168" s="102">
        <f t="shared" si="15"/>
        <v>26.400000000000002</v>
      </c>
      <c r="M168" s="95"/>
    </row>
    <row r="169" spans="1:13" outlineLevel="1">
      <c r="A169" s="176"/>
      <c r="B169" s="176"/>
      <c r="C169" s="176"/>
      <c r="D169" s="30" t="s">
        <v>274</v>
      </c>
      <c r="E169" s="63" t="s">
        <v>274</v>
      </c>
      <c r="F169" s="1">
        <v>0</v>
      </c>
      <c r="G169" s="1">
        <v>450</v>
      </c>
      <c r="H169" s="1">
        <v>0</v>
      </c>
      <c r="I169" s="1">
        <f t="shared" si="4"/>
        <v>450</v>
      </c>
      <c r="J169" s="1" t="s">
        <v>167</v>
      </c>
      <c r="K169" s="1">
        <v>0.23</v>
      </c>
      <c r="L169" s="1">
        <f t="shared" si="15"/>
        <v>103.5</v>
      </c>
      <c r="M169" s="95"/>
    </row>
    <row r="170" spans="1:13" outlineLevel="1">
      <c r="A170" s="176"/>
      <c r="B170" s="176"/>
      <c r="C170" s="176"/>
      <c r="D170" s="30" t="s">
        <v>275</v>
      </c>
      <c r="E170" s="63" t="s">
        <v>275</v>
      </c>
      <c r="F170" s="1">
        <v>0</v>
      </c>
      <c r="G170" s="1">
        <v>450</v>
      </c>
      <c r="H170" s="1">
        <v>0</v>
      </c>
      <c r="I170" s="1">
        <f t="shared" si="4"/>
        <v>450</v>
      </c>
      <c r="J170" s="1" t="s">
        <v>216</v>
      </c>
      <c r="K170" s="1">
        <v>0.57499999999999996</v>
      </c>
      <c r="L170" s="1">
        <f t="shared" si="15"/>
        <v>258.75</v>
      </c>
      <c r="M170" s="95"/>
    </row>
    <row r="171" spans="1:13" outlineLevel="1">
      <c r="A171" s="176"/>
      <c r="B171" s="176"/>
      <c r="C171" s="176"/>
      <c r="D171" s="97" t="s">
        <v>1144</v>
      </c>
      <c r="E171" s="97" t="s">
        <v>1144</v>
      </c>
      <c r="F171" s="99">
        <v>0</v>
      </c>
      <c r="G171" s="99">
        <v>5.5</v>
      </c>
      <c r="H171" s="99">
        <v>0</v>
      </c>
      <c r="I171" s="99">
        <f t="shared" si="4"/>
        <v>5.5</v>
      </c>
      <c r="J171" s="99" t="s">
        <v>177</v>
      </c>
      <c r="K171" s="99">
        <f>124.64/100</f>
        <v>1.2464</v>
      </c>
      <c r="L171" s="99">
        <f t="shared" si="15"/>
        <v>6.8552</v>
      </c>
      <c r="M171" s="95"/>
    </row>
    <row r="172" spans="1:13" outlineLevel="1">
      <c r="A172" s="176"/>
      <c r="B172" s="176"/>
      <c r="C172" s="176"/>
      <c r="D172" s="97" t="s">
        <v>1146</v>
      </c>
      <c r="E172" s="97" t="s">
        <v>1146</v>
      </c>
      <c r="F172" s="99">
        <v>0</v>
      </c>
      <c r="G172" s="99">
        <v>7</v>
      </c>
      <c r="H172" s="99">
        <v>0</v>
      </c>
      <c r="I172" s="99">
        <f t="shared" ref="I172" si="17">F172+G172+H172</f>
        <v>7</v>
      </c>
      <c r="J172" s="99" t="s">
        <v>177</v>
      </c>
      <c r="K172" s="99">
        <f>126.63/1000</f>
        <v>0.12662999999999999</v>
      </c>
      <c r="L172" s="99">
        <f t="shared" ref="L172" si="18">K172*I172</f>
        <v>0.88640999999999992</v>
      </c>
      <c r="M172" s="95"/>
    </row>
    <row r="173" spans="1:13" outlineLevel="1">
      <c r="A173" s="177"/>
      <c r="B173" s="177"/>
      <c r="C173" s="177"/>
      <c r="D173" s="30" t="s">
        <v>276</v>
      </c>
      <c r="E173" s="63" t="s">
        <v>276</v>
      </c>
      <c r="F173" s="1">
        <v>0</v>
      </c>
      <c r="G173" s="1">
        <v>1.5</v>
      </c>
      <c r="H173" s="1">
        <v>0</v>
      </c>
      <c r="I173" s="1">
        <f t="shared" si="4"/>
        <v>1.5</v>
      </c>
      <c r="J173" s="1" t="s">
        <v>177</v>
      </c>
      <c r="K173" s="1">
        <v>0.45</v>
      </c>
      <c r="L173" s="1">
        <f t="shared" si="15"/>
        <v>0.67500000000000004</v>
      </c>
      <c r="M173" s="95"/>
    </row>
    <row r="174" spans="1:13" ht="18.75" customHeight="1" outlineLevel="1">
      <c r="A174" s="175">
        <v>16</v>
      </c>
      <c r="B174" s="175" t="s">
        <v>84</v>
      </c>
      <c r="C174" s="175" t="s">
        <v>93</v>
      </c>
      <c r="D174" s="97" t="s">
        <v>1136</v>
      </c>
      <c r="E174" s="98" t="s">
        <v>1136</v>
      </c>
      <c r="F174" s="99">
        <v>0</v>
      </c>
      <c r="G174" s="99">
        <v>1924</v>
      </c>
      <c r="H174" s="99">
        <v>0</v>
      </c>
      <c r="I174" s="99">
        <f t="shared" si="4"/>
        <v>1924</v>
      </c>
      <c r="J174" s="99" t="s">
        <v>177</v>
      </c>
      <c r="K174" s="99">
        <v>1.1900000000000001E-2</v>
      </c>
      <c r="L174" s="99">
        <f t="shared" si="15"/>
        <v>22.895600000000002</v>
      </c>
      <c r="M174" s="95"/>
    </row>
    <row r="175" spans="1:13" outlineLevel="1">
      <c r="A175" s="176"/>
      <c r="B175" s="176"/>
      <c r="C175" s="176"/>
      <c r="D175" s="30" t="s">
        <v>247</v>
      </c>
      <c r="E175" s="63" t="s">
        <v>247</v>
      </c>
      <c r="F175" s="1">
        <v>0</v>
      </c>
      <c r="G175" s="1">
        <v>8</v>
      </c>
      <c r="H175" s="1">
        <v>0</v>
      </c>
      <c r="I175" s="1">
        <f t="shared" si="4"/>
        <v>8</v>
      </c>
      <c r="J175" s="1" t="s">
        <v>198</v>
      </c>
      <c r="K175" s="1">
        <v>0.67400000000000004</v>
      </c>
      <c r="L175" s="1">
        <f t="shared" si="15"/>
        <v>5.3920000000000003</v>
      </c>
      <c r="M175" s="95"/>
    </row>
    <row r="176" spans="1:13" outlineLevel="1">
      <c r="A176" s="176"/>
      <c r="B176" s="176"/>
      <c r="C176" s="176"/>
      <c r="D176" s="86" t="s">
        <v>175</v>
      </c>
      <c r="E176" s="86" t="s">
        <v>175</v>
      </c>
      <c r="F176" s="1">
        <v>0</v>
      </c>
      <c r="G176" s="1">
        <v>4</v>
      </c>
      <c r="H176" s="1">
        <v>0</v>
      </c>
      <c r="I176" s="1">
        <f t="shared" si="4"/>
        <v>4</v>
      </c>
      <c r="J176" s="1" t="s">
        <v>198</v>
      </c>
      <c r="K176" s="1">
        <v>0.9</v>
      </c>
      <c r="L176" s="1">
        <f t="shared" si="15"/>
        <v>3.6</v>
      </c>
      <c r="M176" s="95"/>
    </row>
    <row r="177" spans="1:13" outlineLevel="1">
      <c r="A177" s="176"/>
      <c r="B177" s="176"/>
      <c r="C177" s="176"/>
      <c r="D177" s="30" t="s">
        <v>279</v>
      </c>
      <c r="E177" s="63" t="s">
        <v>279</v>
      </c>
      <c r="F177" s="1">
        <v>0</v>
      </c>
      <c r="G177" s="1">
        <v>0.4</v>
      </c>
      <c r="H177" s="1">
        <v>0</v>
      </c>
      <c r="I177" s="1">
        <f t="shared" si="4"/>
        <v>0.4</v>
      </c>
      <c r="J177" s="1" t="s">
        <v>180</v>
      </c>
      <c r="K177" s="1">
        <v>7</v>
      </c>
      <c r="L177" s="1">
        <f t="shared" si="15"/>
        <v>2.8000000000000003</v>
      </c>
      <c r="M177" s="95"/>
    </row>
    <row r="178" spans="1:13" outlineLevel="1">
      <c r="A178" s="176"/>
      <c r="B178" s="176"/>
      <c r="C178" s="176"/>
      <c r="D178" s="30" t="s">
        <v>249</v>
      </c>
      <c r="E178" s="63" t="s">
        <v>249</v>
      </c>
      <c r="F178" s="1">
        <v>0</v>
      </c>
      <c r="G178" s="1">
        <v>30</v>
      </c>
      <c r="H178" s="1">
        <v>0</v>
      </c>
      <c r="I178" s="1">
        <f t="shared" si="4"/>
        <v>30</v>
      </c>
      <c r="J178" s="1" t="s">
        <v>6</v>
      </c>
      <c r="K178" s="1">
        <v>0.06</v>
      </c>
      <c r="L178" s="1">
        <f t="shared" si="15"/>
        <v>1.7999999999999998</v>
      </c>
      <c r="M178" s="95"/>
    </row>
    <row r="179" spans="1:13" outlineLevel="1">
      <c r="A179" s="176"/>
      <c r="B179" s="176"/>
      <c r="C179" s="176"/>
      <c r="D179" s="30" t="s">
        <v>250</v>
      </c>
      <c r="E179" s="63" t="s">
        <v>250</v>
      </c>
      <c r="F179" s="1">
        <v>0</v>
      </c>
      <c r="G179" s="1">
        <v>4</v>
      </c>
      <c r="H179" s="1">
        <v>0</v>
      </c>
      <c r="I179" s="1">
        <f t="shared" si="4"/>
        <v>4</v>
      </c>
      <c r="J179" s="1" t="s">
        <v>277</v>
      </c>
      <c r="K179" s="1">
        <v>0.6</v>
      </c>
      <c r="L179" s="1">
        <f t="shared" si="15"/>
        <v>2.4</v>
      </c>
      <c r="M179" s="95"/>
    </row>
    <row r="180" spans="1:13" outlineLevel="1">
      <c r="A180" s="176"/>
      <c r="B180" s="176"/>
      <c r="C180" s="176"/>
      <c r="D180" s="97" t="s">
        <v>1140</v>
      </c>
      <c r="E180" s="97" t="s">
        <v>1140</v>
      </c>
      <c r="F180" s="99">
        <v>0</v>
      </c>
      <c r="G180" s="99">
        <v>1500</v>
      </c>
      <c r="H180" s="99">
        <v>0</v>
      </c>
      <c r="I180" s="99">
        <f t="shared" si="4"/>
        <v>1500</v>
      </c>
      <c r="J180" s="99" t="s">
        <v>177</v>
      </c>
      <c r="K180" s="99">
        <v>1.668E-2</v>
      </c>
      <c r="L180" s="99">
        <f t="shared" si="15"/>
        <v>25.02</v>
      </c>
      <c r="M180" s="95"/>
    </row>
    <row r="181" spans="1:13" outlineLevel="1">
      <c r="A181" s="176"/>
      <c r="B181" s="176"/>
      <c r="C181" s="176"/>
      <c r="D181" s="97" t="s">
        <v>1139</v>
      </c>
      <c r="E181" s="98" t="s">
        <v>1139</v>
      </c>
      <c r="F181" s="99">
        <v>0</v>
      </c>
      <c r="G181" s="99">
        <v>1500</v>
      </c>
      <c r="H181" s="99">
        <v>0</v>
      </c>
      <c r="I181" s="99">
        <f t="shared" si="4"/>
        <v>1500</v>
      </c>
      <c r="J181" s="99" t="s">
        <v>177</v>
      </c>
      <c r="K181" s="99">
        <f>19.24/1000</f>
        <v>1.924E-2</v>
      </c>
      <c r="L181" s="99">
        <f t="shared" si="15"/>
        <v>28.86</v>
      </c>
      <c r="M181" s="95"/>
    </row>
    <row r="182" spans="1:13" outlineLevel="1">
      <c r="A182" s="176"/>
      <c r="B182" s="176"/>
      <c r="C182" s="176"/>
      <c r="D182" s="30" t="s">
        <v>251</v>
      </c>
      <c r="E182" s="63" t="s">
        <v>251</v>
      </c>
      <c r="F182" s="1">
        <v>0</v>
      </c>
      <c r="G182" s="1">
        <v>50</v>
      </c>
      <c r="H182" s="1">
        <v>0</v>
      </c>
      <c r="I182" s="1">
        <f t="shared" si="4"/>
        <v>50</v>
      </c>
      <c r="J182" s="1" t="s">
        <v>177</v>
      </c>
      <c r="K182" s="1">
        <v>0.255</v>
      </c>
      <c r="L182" s="1">
        <f t="shared" si="15"/>
        <v>12.75</v>
      </c>
      <c r="M182" s="95"/>
    </row>
    <row r="183" spans="1:13" outlineLevel="1">
      <c r="A183" s="176"/>
      <c r="B183" s="176"/>
      <c r="C183" s="176"/>
      <c r="D183" s="30" t="s">
        <v>252</v>
      </c>
      <c r="E183" s="63" t="s">
        <v>252</v>
      </c>
      <c r="F183" s="1">
        <v>0</v>
      </c>
      <c r="G183" s="1">
        <v>50</v>
      </c>
      <c r="H183" s="1">
        <v>0</v>
      </c>
      <c r="I183" s="1">
        <f t="shared" si="4"/>
        <v>50</v>
      </c>
      <c r="J183" s="1" t="s">
        <v>177</v>
      </c>
      <c r="K183" s="1">
        <v>3.5000000000000003E-2</v>
      </c>
      <c r="L183" s="1">
        <f t="shared" si="15"/>
        <v>1.7500000000000002</v>
      </c>
      <c r="M183" s="95"/>
    </row>
    <row r="184" spans="1:13" outlineLevel="1">
      <c r="A184" s="176"/>
      <c r="B184" s="176"/>
      <c r="C184" s="176"/>
      <c r="D184" s="30" t="s">
        <v>253</v>
      </c>
      <c r="E184" s="63" t="s">
        <v>253</v>
      </c>
      <c r="F184" s="1">
        <v>0</v>
      </c>
      <c r="G184" s="1">
        <v>5</v>
      </c>
      <c r="H184" s="1">
        <v>0</v>
      </c>
      <c r="I184" s="1">
        <f t="shared" si="4"/>
        <v>5</v>
      </c>
      <c r="J184" s="1" t="s">
        <v>177</v>
      </c>
      <c r="K184" s="1">
        <v>0.4</v>
      </c>
      <c r="L184" s="1">
        <f t="shared" si="15"/>
        <v>2</v>
      </c>
      <c r="M184" s="95"/>
    </row>
    <row r="185" spans="1:13" outlineLevel="1">
      <c r="A185" s="176"/>
      <c r="B185" s="176"/>
      <c r="C185" s="176"/>
      <c r="D185" s="30" t="s">
        <v>254</v>
      </c>
      <c r="E185" s="63" t="s">
        <v>254</v>
      </c>
      <c r="F185" s="1">
        <v>0</v>
      </c>
      <c r="G185" s="1">
        <v>20</v>
      </c>
      <c r="H185" s="1">
        <v>0</v>
      </c>
      <c r="I185" s="1">
        <f t="shared" si="4"/>
        <v>20</v>
      </c>
      <c r="J185" s="1" t="s">
        <v>177</v>
      </c>
      <c r="K185" s="1">
        <v>0.125</v>
      </c>
      <c r="L185" s="1">
        <f t="shared" si="15"/>
        <v>2.5</v>
      </c>
      <c r="M185" s="95"/>
    </row>
    <row r="186" spans="1:13" outlineLevel="1">
      <c r="A186" s="176"/>
      <c r="B186" s="176"/>
      <c r="C186" s="176"/>
      <c r="D186" s="30" t="s">
        <v>256</v>
      </c>
      <c r="E186" s="63" t="s">
        <v>256</v>
      </c>
      <c r="F186" s="1">
        <v>0</v>
      </c>
      <c r="G186" s="1">
        <v>1.5</v>
      </c>
      <c r="H186" s="1">
        <v>0</v>
      </c>
      <c r="I186" s="1">
        <f t="shared" si="4"/>
        <v>1.5</v>
      </c>
      <c r="J186" s="1" t="s">
        <v>180</v>
      </c>
      <c r="K186" s="1">
        <v>8</v>
      </c>
      <c r="L186" s="1">
        <f t="shared" si="15"/>
        <v>12</v>
      </c>
      <c r="M186" s="95"/>
    </row>
    <row r="187" spans="1:13" outlineLevel="1">
      <c r="A187" s="176"/>
      <c r="B187" s="176"/>
      <c r="C187" s="176"/>
      <c r="D187" s="30" t="s">
        <v>257</v>
      </c>
      <c r="E187" s="63" t="s">
        <v>257</v>
      </c>
      <c r="F187" s="1">
        <v>0</v>
      </c>
      <c r="G187" s="1">
        <v>3</v>
      </c>
      <c r="H187" s="1">
        <v>0</v>
      </c>
      <c r="I187" s="1">
        <f t="shared" si="4"/>
        <v>3</v>
      </c>
      <c r="J187" s="1" t="s">
        <v>180</v>
      </c>
      <c r="K187" s="1">
        <v>8</v>
      </c>
      <c r="L187" s="1">
        <f t="shared" si="15"/>
        <v>24</v>
      </c>
      <c r="M187" s="95"/>
    </row>
    <row r="188" spans="1:13" outlineLevel="1">
      <c r="A188" s="176"/>
      <c r="B188" s="176"/>
      <c r="C188" s="176"/>
      <c r="D188" s="30" t="s">
        <v>280</v>
      </c>
      <c r="E188" s="63" t="s">
        <v>280</v>
      </c>
      <c r="F188" s="1">
        <v>0</v>
      </c>
      <c r="G188" s="1">
        <v>6</v>
      </c>
      <c r="H188" s="1">
        <v>0</v>
      </c>
      <c r="I188" s="1">
        <f t="shared" si="4"/>
        <v>6</v>
      </c>
      <c r="J188" s="1" t="s">
        <v>180</v>
      </c>
      <c r="K188" s="1">
        <v>7</v>
      </c>
      <c r="L188" s="1">
        <f t="shared" si="15"/>
        <v>42</v>
      </c>
      <c r="M188" s="95"/>
    </row>
    <row r="189" spans="1:13" outlineLevel="1">
      <c r="A189" s="176"/>
      <c r="B189" s="176"/>
      <c r="C189" s="176"/>
      <c r="D189" s="30" t="s">
        <v>281</v>
      </c>
      <c r="E189" s="63" t="s">
        <v>281</v>
      </c>
      <c r="F189" s="1">
        <v>0</v>
      </c>
      <c r="G189" s="1">
        <v>130</v>
      </c>
      <c r="H189" s="1">
        <v>0</v>
      </c>
      <c r="I189" s="1">
        <f t="shared" si="4"/>
        <v>130</v>
      </c>
      <c r="J189" s="1" t="s">
        <v>278</v>
      </c>
      <c r="K189" s="1">
        <v>0.23100000000000001</v>
      </c>
      <c r="L189" s="1">
        <f t="shared" si="15"/>
        <v>30.03</v>
      </c>
      <c r="M189" s="95"/>
    </row>
    <row r="190" spans="1:13" outlineLevel="1">
      <c r="A190" s="176"/>
      <c r="B190" s="176"/>
      <c r="C190" s="176"/>
      <c r="D190" s="30" t="s">
        <v>282</v>
      </c>
      <c r="E190" s="63" t="s">
        <v>282</v>
      </c>
      <c r="F190" s="1">
        <v>0</v>
      </c>
      <c r="G190" s="1">
        <v>12</v>
      </c>
      <c r="H190" s="1">
        <v>0</v>
      </c>
      <c r="I190" s="1">
        <f t="shared" si="4"/>
        <v>12</v>
      </c>
      <c r="J190" s="1" t="s">
        <v>167</v>
      </c>
      <c r="K190" s="1">
        <v>0.35499999999999998</v>
      </c>
      <c r="L190" s="1">
        <f t="shared" si="15"/>
        <v>4.26</v>
      </c>
      <c r="M190" s="95"/>
    </row>
    <row r="191" spans="1:13" outlineLevel="1">
      <c r="A191" s="176"/>
      <c r="B191" s="176"/>
      <c r="C191" s="176"/>
      <c r="D191" s="30" t="s">
        <v>261</v>
      </c>
      <c r="E191" s="63" t="s">
        <v>261</v>
      </c>
      <c r="F191" s="1">
        <v>0</v>
      </c>
      <c r="G191" s="1">
        <v>32</v>
      </c>
      <c r="H191" s="1">
        <v>0</v>
      </c>
      <c r="I191" s="1">
        <f t="shared" si="4"/>
        <v>32</v>
      </c>
      <c r="J191" s="1" t="s">
        <v>167</v>
      </c>
      <c r="K191" s="1">
        <v>0.35799999999999998</v>
      </c>
      <c r="L191" s="1">
        <f t="shared" si="15"/>
        <v>11.456</v>
      </c>
      <c r="M191" s="95"/>
    </row>
    <row r="192" spans="1:13" outlineLevel="1">
      <c r="A192" s="176"/>
      <c r="B192" s="176"/>
      <c r="C192" s="176"/>
      <c r="D192" s="30" t="s">
        <v>262</v>
      </c>
      <c r="E192" s="63" t="s">
        <v>262</v>
      </c>
      <c r="F192" s="1">
        <v>0</v>
      </c>
      <c r="G192" s="1">
        <v>30</v>
      </c>
      <c r="H192" s="1">
        <v>0</v>
      </c>
      <c r="I192" s="1">
        <f t="shared" si="4"/>
        <v>30</v>
      </c>
      <c r="J192" s="1" t="s">
        <v>167</v>
      </c>
      <c r="K192" s="1">
        <v>0.35799999999999998</v>
      </c>
      <c r="L192" s="1">
        <f t="shared" si="15"/>
        <v>10.74</v>
      </c>
      <c r="M192" s="95"/>
    </row>
    <row r="193" spans="1:13" outlineLevel="1">
      <c r="A193" s="176"/>
      <c r="B193" s="176"/>
      <c r="C193" s="176"/>
      <c r="D193" s="30" t="s">
        <v>263</v>
      </c>
      <c r="E193" s="63" t="s">
        <v>263</v>
      </c>
      <c r="F193" s="1">
        <v>0</v>
      </c>
      <c r="G193" s="1">
        <v>1000</v>
      </c>
      <c r="H193" s="1">
        <v>0</v>
      </c>
      <c r="I193" s="1">
        <f t="shared" si="4"/>
        <v>1000</v>
      </c>
      <c r="J193" s="1" t="s">
        <v>6</v>
      </c>
      <c r="K193" s="1">
        <v>3.0000000000000001E-3</v>
      </c>
      <c r="L193" s="1">
        <f t="shared" si="15"/>
        <v>3</v>
      </c>
      <c r="M193" s="95"/>
    </row>
    <row r="194" spans="1:13" outlineLevel="1">
      <c r="A194" s="176"/>
      <c r="B194" s="176"/>
      <c r="C194" s="176"/>
      <c r="D194" s="30" t="s">
        <v>264</v>
      </c>
      <c r="E194" s="63" t="s">
        <v>264</v>
      </c>
      <c r="F194" s="1">
        <v>0</v>
      </c>
      <c r="G194" s="1">
        <v>1000</v>
      </c>
      <c r="H194" s="1">
        <v>0</v>
      </c>
      <c r="I194" s="1">
        <f t="shared" si="4"/>
        <v>1000</v>
      </c>
      <c r="J194" s="1" t="s">
        <v>6</v>
      </c>
      <c r="K194" s="1">
        <v>1.6999999999999999E-3</v>
      </c>
      <c r="L194" s="1">
        <f t="shared" si="15"/>
        <v>1.7</v>
      </c>
      <c r="M194" s="95"/>
    </row>
    <row r="195" spans="1:13" outlineLevel="1">
      <c r="A195" s="176"/>
      <c r="B195" s="176"/>
      <c r="C195" s="176"/>
      <c r="D195" s="97" t="s">
        <v>1190</v>
      </c>
      <c r="E195" s="97" t="s">
        <v>1190</v>
      </c>
      <c r="F195" s="99">
        <v>0</v>
      </c>
      <c r="G195" s="99">
        <v>20</v>
      </c>
      <c r="H195" s="99">
        <v>0</v>
      </c>
      <c r="I195" s="99">
        <f t="shared" si="4"/>
        <v>20</v>
      </c>
      <c r="J195" s="99" t="s">
        <v>180</v>
      </c>
      <c r="K195" s="99">
        <f>44.57/1000</f>
        <v>4.4569999999999999E-2</v>
      </c>
      <c r="L195" s="99">
        <f t="shared" si="15"/>
        <v>0.89139999999999997</v>
      </c>
      <c r="M195" s="95"/>
    </row>
    <row r="196" spans="1:13" outlineLevel="1">
      <c r="A196" s="176"/>
      <c r="B196" s="176"/>
      <c r="C196" s="176"/>
      <c r="D196" s="30" t="s">
        <v>265</v>
      </c>
      <c r="E196" s="63" t="s">
        <v>265</v>
      </c>
      <c r="F196" s="1">
        <v>0</v>
      </c>
      <c r="G196" s="1">
        <v>24</v>
      </c>
      <c r="H196" s="1">
        <v>0</v>
      </c>
      <c r="I196" s="1">
        <f t="shared" si="4"/>
        <v>24</v>
      </c>
      <c r="J196" s="1" t="s">
        <v>167</v>
      </c>
      <c r="K196" s="1">
        <v>0.495</v>
      </c>
      <c r="L196" s="1">
        <f t="shared" si="15"/>
        <v>11.879999999999999</v>
      </c>
      <c r="M196" s="95"/>
    </row>
    <row r="197" spans="1:13" outlineLevel="1">
      <c r="A197" s="176"/>
      <c r="B197" s="176"/>
      <c r="C197" s="176"/>
      <c r="D197" s="30" t="s">
        <v>266</v>
      </c>
      <c r="E197" s="63" t="s">
        <v>266</v>
      </c>
      <c r="F197" s="1">
        <v>0</v>
      </c>
      <c r="G197" s="1">
        <v>12</v>
      </c>
      <c r="H197" s="1">
        <v>0</v>
      </c>
      <c r="I197" s="1">
        <f t="shared" si="4"/>
        <v>12</v>
      </c>
      <c r="J197" s="1" t="s">
        <v>167</v>
      </c>
      <c r="K197" s="1">
        <v>0.69499999999999995</v>
      </c>
      <c r="L197" s="1">
        <f t="shared" si="15"/>
        <v>8.34</v>
      </c>
      <c r="M197" s="95"/>
    </row>
    <row r="198" spans="1:13" outlineLevel="1">
      <c r="A198" s="176"/>
      <c r="B198" s="176"/>
      <c r="C198" s="176"/>
      <c r="D198" s="86" t="s">
        <v>283</v>
      </c>
      <c r="E198" s="63" t="s">
        <v>283</v>
      </c>
      <c r="F198" s="1">
        <v>0</v>
      </c>
      <c r="G198" s="1">
        <v>5</v>
      </c>
      <c r="H198" s="1">
        <v>0</v>
      </c>
      <c r="I198" s="1">
        <f t="shared" si="4"/>
        <v>5</v>
      </c>
      <c r="J198" s="1" t="s">
        <v>6</v>
      </c>
      <c r="K198" s="1">
        <v>15</v>
      </c>
      <c r="L198" s="1">
        <f t="shared" si="15"/>
        <v>75</v>
      </c>
      <c r="M198" s="95"/>
    </row>
    <row r="199" spans="1:13" outlineLevel="1">
      <c r="A199" s="176"/>
      <c r="B199" s="176"/>
      <c r="C199" s="176"/>
      <c r="D199" s="86" t="s">
        <v>284</v>
      </c>
      <c r="E199" s="63" t="s">
        <v>284</v>
      </c>
      <c r="F199" s="1">
        <v>0</v>
      </c>
      <c r="G199" s="1">
        <v>2</v>
      </c>
      <c r="H199" s="1">
        <v>0</v>
      </c>
      <c r="I199" s="1">
        <f t="shared" si="4"/>
        <v>2</v>
      </c>
      <c r="J199" s="1" t="s">
        <v>277</v>
      </c>
      <c r="K199" s="1">
        <v>2.36</v>
      </c>
      <c r="L199" s="1">
        <f t="shared" si="15"/>
        <v>4.72</v>
      </c>
      <c r="M199" s="95"/>
    </row>
    <row r="200" spans="1:13" outlineLevel="1">
      <c r="A200" s="176"/>
      <c r="B200" s="176"/>
      <c r="C200" s="176"/>
      <c r="D200" s="86" t="s">
        <v>285</v>
      </c>
      <c r="E200" s="63" t="s">
        <v>285</v>
      </c>
      <c r="F200" s="1">
        <v>0</v>
      </c>
      <c r="G200" s="1">
        <v>1.5</v>
      </c>
      <c r="H200" s="1">
        <v>0</v>
      </c>
      <c r="I200" s="1">
        <f t="shared" si="4"/>
        <v>1.5</v>
      </c>
      <c r="J200" s="1" t="s">
        <v>180</v>
      </c>
      <c r="K200" s="1">
        <v>9</v>
      </c>
      <c r="L200" s="1">
        <f t="shared" si="15"/>
        <v>13.5</v>
      </c>
      <c r="M200" s="95"/>
    </row>
    <row r="201" spans="1:13" outlineLevel="1">
      <c r="A201" s="176"/>
      <c r="B201" s="176"/>
      <c r="C201" s="176"/>
      <c r="D201" s="86" t="s">
        <v>286</v>
      </c>
      <c r="E201" s="63" t="s">
        <v>286</v>
      </c>
      <c r="F201" s="1">
        <v>0</v>
      </c>
      <c r="G201" s="1">
        <v>120</v>
      </c>
      <c r="H201" s="1">
        <v>0</v>
      </c>
      <c r="I201" s="1">
        <f t="shared" si="4"/>
        <v>120</v>
      </c>
      <c r="J201" s="1" t="s">
        <v>278</v>
      </c>
      <c r="K201" s="1">
        <v>0.35499999999999998</v>
      </c>
      <c r="L201" s="1">
        <f t="shared" ref="L201:L246" si="19">K201*I201</f>
        <v>42.599999999999994</v>
      </c>
      <c r="M201" s="95"/>
    </row>
    <row r="202" spans="1:13" outlineLevel="1">
      <c r="A202" s="176"/>
      <c r="B202" s="176"/>
      <c r="C202" s="176"/>
      <c r="D202" s="86" t="s">
        <v>287</v>
      </c>
      <c r="E202" s="63" t="s">
        <v>287</v>
      </c>
      <c r="F202" s="1">
        <v>0</v>
      </c>
      <c r="G202" s="1">
        <v>1000</v>
      </c>
      <c r="H202" s="1">
        <v>0</v>
      </c>
      <c r="I202" s="1">
        <f t="shared" si="4"/>
        <v>1000</v>
      </c>
      <c r="J202" s="1" t="s">
        <v>6</v>
      </c>
      <c r="K202" s="1">
        <v>4.0000000000000001E-3</v>
      </c>
      <c r="L202" s="1">
        <f t="shared" si="19"/>
        <v>4</v>
      </c>
      <c r="M202" s="95"/>
    </row>
    <row r="203" spans="1:13" outlineLevel="1">
      <c r="A203" s="176"/>
      <c r="B203" s="176"/>
      <c r="C203" s="176"/>
      <c r="D203" s="86" t="s">
        <v>254</v>
      </c>
      <c r="E203" s="63" t="s">
        <v>254</v>
      </c>
      <c r="F203" s="1">
        <v>0</v>
      </c>
      <c r="G203" s="1">
        <v>30</v>
      </c>
      <c r="H203" s="1">
        <v>0</v>
      </c>
      <c r="I203" s="1">
        <f t="shared" si="4"/>
        <v>30</v>
      </c>
      <c r="J203" s="1" t="s">
        <v>177</v>
      </c>
      <c r="K203" s="1">
        <v>0.125</v>
      </c>
      <c r="L203" s="1">
        <f t="shared" si="19"/>
        <v>3.75</v>
      </c>
      <c r="M203" s="95"/>
    </row>
    <row r="204" spans="1:13" outlineLevel="1">
      <c r="A204" s="176"/>
      <c r="B204" s="176"/>
      <c r="C204" s="176"/>
      <c r="D204" s="86" t="s">
        <v>267</v>
      </c>
      <c r="E204" s="63" t="s">
        <v>267</v>
      </c>
      <c r="F204" s="1">
        <v>0</v>
      </c>
      <c r="G204" s="1">
        <v>80</v>
      </c>
      <c r="H204" s="1">
        <v>0</v>
      </c>
      <c r="I204" s="1">
        <f t="shared" si="4"/>
        <v>80</v>
      </c>
      <c r="J204" s="1" t="s">
        <v>167</v>
      </c>
      <c r="K204" s="1">
        <v>0.03</v>
      </c>
      <c r="L204" s="1">
        <f t="shared" si="19"/>
        <v>2.4</v>
      </c>
      <c r="M204" s="95"/>
    </row>
    <row r="205" spans="1:13" outlineLevel="1">
      <c r="A205" s="176"/>
      <c r="B205" s="176"/>
      <c r="C205" s="176"/>
      <c r="D205" s="86" t="s">
        <v>268</v>
      </c>
      <c r="E205" s="63" t="s">
        <v>268</v>
      </c>
      <c r="F205" s="1">
        <v>0</v>
      </c>
      <c r="G205" s="1">
        <v>40</v>
      </c>
      <c r="H205" s="1">
        <v>0</v>
      </c>
      <c r="I205" s="1">
        <f t="shared" si="4"/>
        <v>40</v>
      </c>
      <c r="J205" s="1" t="s">
        <v>167</v>
      </c>
      <c r="K205" s="1">
        <v>5.2999999999999999E-2</v>
      </c>
      <c r="L205" s="1">
        <f t="shared" si="19"/>
        <v>2.12</v>
      </c>
      <c r="M205" s="95"/>
    </row>
    <row r="206" spans="1:13" outlineLevel="1">
      <c r="A206" s="176"/>
      <c r="B206" s="176"/>
      <c r="C206" s="176"/>
      <c r="D206" s="86" t="s">
        <v>270</v>
      </c>
      <c r="E206" s="63" t="s">
        <v>270</v>
      </c>
      <c r="F206" s="1">
        <v>0</v>
      </c>
      <c r="G206" s="1">
        <v>5</v>
      </c>
      <c r="H206" s="1">
        <v>0</v>
      </c>
      <c r="I206" s="1">
        <f t="shared" si="4"/>
        <v>5</v>
      </c>
      <c r="J206" s="1" t="s">
        <v>6</v>
      </c>
      <c r="K206" s="1">
        <v>0.15</v>
      </c>
      <c r="L206" s="1">
        <f t="shared" si="19"/>
        <v>0.75</v>
      </c>
      <c r="M206" s="95"/>
    </row>
    <row r="207" spans="1:13" outlineLevel="1">
      <c r="A207" s="176"/>
      <c r="B207" s="176"/>
      <c r="C207" s="176"/>
      <c r="D207" s="86" t="s">
        <v>271</v>
      </c>
      <c r="E207" s="63" t="s">
        <v>271</v>
      </c>
      <c r="F207" s="1">
        <v>0</v>
      </c>
      <c r="G207" s="1">
        <v>6</v>
      </c>
      <c r="H207" s="1">
        <v>0</v>
      </c>
      <c r="I207" s="1">
        <f t="shared" si="4"/>
        <v>6</v>
      </c>
      <c r="J207" s="1" t="s">
        <v>6</v>
      </c>
      <c r="K207" s="1">
        <v>0.08</v>
      </c>
      <c r="L207" s="1">
        <f t="shared" si="19"/>
        <v>0.48</v>
      </c>
      <c r="M207" s="95"/>
    </row>
    <row r="208" spans="1:13" outlineLevel="1">
      <c r="A208" s="176"/>
      <c r="B208" s="176"/>
      <c r="C208" s="176"/>
      <c r="D208" s="86" t="s">
        <v>288</v>
      </c>
      <c r="E208" s="63" t="s">
        <v>288</v>
      </c>
      <c r="F208" s="1">
        <v>0</v>
      </c>
      <c r="G208" s="1">
        <v>6</v>
      </c>
      <c r="H208" s="1">
        <v>0</v>
      </c>
      <c r="I208" s="1">
        <f t="shared" si="4"/>
        <v>6</v>
      </c>
      <c r="J208" s="1" t="s">
        <v>6</v>
      </c>
      <c r="K208" s="1">
        <v>0.15</v>
      </c>
      <c r="L208" s="1">
        <f t="shared" si="19"/>
        <v>0.89999999999999991</v>
      </c>
      <c r="M208" s="95"/>
    </row>
    <row r="209" spans="1:13" outlineLevel="1">
      <c r="A209" s="176"/>
      <c r="B209" s="176"/>
      <c r="C209" s="176"/>
      <c r="D209" s="86" t="s">
        <v>289</v>
      </c>
      <c r="E209" s="63" t="s">
        <v>289</v>
      </c>
      <c r="F209" s="1">
        <v>0</v>
      </c>
      <c r="G209" s="1">
        <v>8</v>
      </c>
      <c r="H209" s="1">
        <v>0</v>
      </c>
      <c r="I209" s="1">
        <f t="shared" si="4"/>
        <v>8</v>
      </c>
      <c r="J209" s="1" t="s">
        <v>6</v>
      </c>
      <c r="K209" s="1">
        <v>0.435</v>
      </c>
      <c r="L209" s="1">
        <f t="shared" si="19"/>
        <v>3.48</v>
      </c>
      <c r="M209" s="95"/>
    </row>
    <row r="210" spans="1:13" outlineLevel="1">
      <c r="A210" s="176"/>
      <c r="B210" s="176"/>
      <c r="C210" s="176"/>
      <c r="D210" s="86" t="s">
        <v>272</v>
      </c>
      <c r="E210" s="63" t="s">
        <v>272</v>
      </c>
      <c r="F210" s="1">
        <v>0</v>
      </c>
      <c r="G210" s="1">
        <v>12</v>
      </c>
      <c r="H210" s="1">
        <v>0</v>
      </c>
      <c r="I210" s="1">
        <f t="shared" si="4"/>
        <v>12</v>
      </c>
      <c r="J210" s="1" t="s">
        <v>6</v>
      </c>
      <c r="K210" s="1">
        <v>0.499</v>
      </c>
      <c r="L210" s="1">
        <f t="shared" si="19"/>
        <v>5.9879999999999995</v>
      </c>
      <c r="M210" s="95"/>
    </row>
    <row r="211" spans="1:13" outlineLevel="1">
      <c r="A211" s="176"/>
      <c r="B211" s="176"/>
      <c r="C211" s="176"/>
      <c r="D211" s="86" t="s">
        <v>273</v>
      </c>
      <c r="E211" s="63" t="s">
        <v>273</v>
      </c>
      <c r="F211" s="1">
        <v>0</v>
      </c>
      <c r="G211" s="1">
        <v>1</v>
      </c>
      <c r="H211" s="1">
        <v>0</v>
      </c>
      <c r="I211" s="1">
        <f t="shared" si="4"/>
        <v>1</v>
      </c>
      <c r="J211" s="1" t="s">
        <v>6</v>
      </c>
      <c r="K211" s="1">
        <v>38.25</v>
      </c>
      <c r="L211" s="1">
        <f t="shared" si="19"/>
        <v>38.25</v>
      </c>
      <c r="M211" s="95"/>
    </row>
    <row r="212" spans="1:13" ht="37.5" outlineLevel="1">
      <c r="A212" s="176"/>
      <c r="B212" s="176"/>
      <c r="C212" s="176"/>
      <c r="D212" s="86" t="s">
        <v>290</v>
      </c>
      <c r="E212" s="63" t="s">
        <v>290</v>
      </c>
      <c r="F212" s="1">
        <v>0</v>
      </c>
      <c r="G212" s="1">
        <v>1</v>
      </c>
      <c r="H212" s="1">
        <v>0</v>
      </c>
      <c r="I212" s="1">
        <f t="shared" si="4"/>
        <v>1</v>
      </c>
      <c r="J212" s="1" t="s">
        <v>301</v>
      </c>
      <c r="K212" s="1">
        <v>3.2</v>
      </c>
      <c r="L212" s="1">
        <f t="shared" si="19"/>
        <v>3.2</v>
      </c>
      <c r="M212" s="95"/>
    </row>
    <row r="213" spans="1:13" outlineLevel="1">
      <c r="A213" s="176"/>
      <c r="B213" s="176"/>
      <c r="C213" s="176"/>
      <c r="D213" s="86" t="s">
        <v>291</v>
      </c>
      <c r="E213" s="63" t="s">
        <v>291</v>
      </c>
      <c r="F213" s="1">
        <v>0</v>
      </c>
      <c r="G213" s="1">
        <v>4</v>
      </c>
      <c r="H213" s="1">
        <v>0</v>
      </c>
      <c r="I213" s="1">
        <f t="shared" si="4"/>
        <v>4</v>
      </c>
      <c r="J213" s="1" t="s">
        <v>6</v>
      </c>
      <c r="K213" s="1">
        <v>3.98</v>
      </c>
      <c r="L213" s="1">
        <f t="shared" si="19"/>
        <v>15.92</v>
      </c>
      <c r="M213" s="95"/>
    </row>
    <row r="214" spans="1:13" outlineLevel="1">
      <c r="A214" s="176"/>
      <c r="B214" s="176"/>
      <c r="C214" s="176"/>
      <c r="D214" s="86" t="s">
        <v>292</v>
      </c>
      <c r="E214" s="63" t="s">
        <v>292</v>
      </c>
      <c r="F214" s="1">
        <v>0</v>
      </c>
      <c r="G214" s="1">
        <v>2</v>
      </c>
      <c r="H214" s="1">
        <v>0</v>
      </c>
      <c r="I214" s="1">
        <f t="shared" si="4"/>
        <v>2</v>
      </c>
      <c r="J214" s="1" t="s">
        <v>6</v>
      </c>
      <c r="K214" s="1">
        <v>18.22</v>
      </c>
      <c r="L214" s="1">
        <f t="shared" si="19"/>
        <v>36.44</v>
      </c>
      <c r="M214" s="95"/>
    </row>
    <row r="215" spans="1:13" outlineLevel="1">
      <c r="A215" s="176"/>
      <c r="B215" s="176"/>
      <c r="C215" s="176"/>
      <c r="D215" s="86" t="s">
        <v>293</v>
      </c>
      <c r="E215" s="63" t="s">
        <v>293</v>
      </c>
      <c r="F215" s="1">
        <v>0</v>
      </c>
      <c r="G215" s="1">
        <v>2</v>
      </c>
      <c r="H215" s="1">
        <v>0</v>
      </c>
      <c r="I215" s="1">
        <f t="shared" si="4"/>
        <v>2</v>
      </c>
      <c r="J215" s="1" t="s">
        <v>6</v>
      </c>
      <c r="K215" s="1">
        <v>14.782999999999999</v>
      </c>
      <c r="L215" s="1">
        <f t="shared" si="19"/>
        <v>29.565999999999999</v>
      </c>
      <c r="M215" s="95"/>
    </row>
    <row r="216" spans="1:13" ht="75" customHeight="1" outlineLevel="1">
      <c r="A216" s="176"/>
      <c r="B216" s="176"/>
      <c r="C216" s="176"/>
      <c r="D216" s="86" t="s">
        <v>294</v>
      </c>
      <c r="E216" s="63" t="s">
        <v>294</v>
      </c>
      <c r="F216" s="1">
        <v>0</v>
      </c>
      <c r="G216" s="1">
        <v>10</v>
      </c>
      <c r="H216" s="1">
        <v>0</v>
      </c>
      <c r="I216" s="1">
        <f t="shared" si="4"/>
        <v>10</v>
      </c>
      <c r="J216" s="1" t="s">
        <v>6</v>
      </c>
      <c r="K216" s="1">
        <v>0.42299999999999999</v>
      </c>
      <c r="L216" s="1">
        <f t="shared" si="19"/>
        <v>4.2299999999999995</v>
      </c>
      <c r="M216" s="95"/>
    </row>
    <row r="217" spans="1:13" outlineLevel="1">
      <c r="A217" s="176"/>
      <c r="B217" s="176"/>
      <c r="C217" s="176"/>
      <c r="D217" s="86" t="s">
        <v>295</v>
      </c>
      <c r="E217" s="63" t="s">
        <v>295</v>
      </c>
      <c r="F217" s="1">
        <v>0</v>
      </c>
      <c r="G217" s="1">
        <v>5</v>
      </c>
      <c r="H217" s="1">
        <v>0</v>
      </c>
      <c r="I217" s="1">
        <f t="shared" si="4"/>
        <v>5</v>
      </c>
      <c r="J217" s="1" t="s">
        <v>6</v>
      </c>
      <c r="K217" s="1">
        <v>0.54500000000000004</v>
      </c>
      <c r="L217" s="1">
        <f t="shared" si="19"/>
        <v>2.7250000000000001</v>
      </c>
      <c r="M217" s="95"/>
    </row>
    <row r="218" spans="1:13" outlineLevel="1">
      <c r="A218" s="176"/>
      <c r="B218" s="176"/>
      <c r="C218" s="176"/>
      <c r="D218" s="86" t="s">
        <v>296</v>
      </c>
      <c r="E218" s="63" t="s">
        <v>296</v>
      </c>
      <c r="F218" s="1">
        <v>0</v>
      </c>
      <c r="G218" s="1">
        <v>5</v>
      </c>
      <c r="H218" s="1">
        <v>0</v>
      </c>
      <c r="I218" s="1">
        <f t="shared" si="4"/>
        <v>5</v>
      </c>
      <c r="J218" s="1" t="s">
        <v>177</v>
      </c>
      <c r="K218" s="1">
        <v>0.22</v>
      </c>
      <c r="L218" s="1">
        <f t="shared" si="19"/>
        <v>1.1000000000000001</v>
      </c>
      <c r="M218" s="95"/>
    </row>
    <row r="219" spans="1:13" outlineLevel="1">
      <c r="A219" s="176"/>
      <c r="B219" s="176"/>
      <c r="C219" s="176"/>
      <c r="D219" s="86" t="s">
        <v>297</v>
      </c>
      <c r="E219" s="63" t="s">
        <v>297</v>
      </c>
      <c r="F219" s="1">
        <v>0</v>
      </c>
      <c r="G219" s="1">
        <v>5</v>
      </c>
      <c r="H219" s="1">
        <v>0</v>
      </c>
      <c r="I219" s="1">
        <f t="shared" si="4"/>
        <v>5</v>
      </c>
      <c r="J219" s="1" t="s">
        <v>177</v>
      </c>
      <c r="K219" s="1">
        <v>0.107</v>
      </c>
      <c r="L219" s="1">
        <f t="shared" si="19"/>
        <v>0.53500000000000003</v>
      </c>
      <c r="M219" s="95"/>
    </row>
    <row r="220" spans="1:13" outlineLevel="1">
      <c r="A220" s="176"/>
      <c r="B220" s="176"/>
      <c r="C220" s="176"/>
      <c r="D220" s="86" t="s">
        <v>298</v>
      </c>
      <c r="E220" s="63" t="s">
        <v>298</v>
      </c>
      <c r="F220" s="1">
        <v>0</v>
      </c>
      <c r="G220" s="1">
        <v>5</v>
      </c>
      <c r="H220" s="1">
        <v>0</v>
      </c>
      <c r="I220" s="1">
        <f t="shared" si="4"/>
        <v>5</v>
      </c>
      <c r="J220" s="1" t="s">
        <v>177</v>
      </c>
      <c r="K220" s="1">
        <v>0.11</v>
      </c>
      <c r="L220" s="1">
        <f t="shared" si="19"/>
        <v>0.55000000000000004</v>
      </c>
      <c r="M220" s="95"/>
    </row>
    <row r="221" spans="1:13" ht="37.5" outlineLevel="1">
      <c r="A221" s="176"/>
      <c r="B221" s="176"/>
      <c r="C221" s="176"/>
      <c r="D221" s="86" t="s">
        <v>299</v>
      </c>
      <c r="E221" s="63" t="s">
        <v>299</v>
      </c>
      <c r="F221" s="1">
        <v>0</v>
      </c>
      <c r="G221" s="1">
        <v>1</v>
      </c>
      <c r="H221" s="1">
        <v>0</v>
      </c>
      <c r="I221" s="1">
        <f t="shared" si="4"/>
        <v>1</v>
      </c>
      <c r="J221" s="1" t="s">
        <v>6</v>
      </c>
      <c r="K221" s="1">
        <v>45.1</v>
      </c>
      <c r="L221" s="1">
        <f t="shared" si="19"/>
        <v>45.1</v>
      </c>
      <c r="M221" s="95"/>
    </row>
    <row r="222" spans="1:13" ht="56.25" outlineLevel="1">
      <c r="A222" s="177"/>
      <c r="B222" s="177"/>
      <c r="C222" s="177"/>
      <c r="D222" s="86" t="s">
        <v>300</v>
      </c>
      <c r="E222" s="63" t="s">
        <v>300</v>
      </c>
      <c r="F222" s="1">
        <v>0</v>
      </c>
      <c r="G222" s="1">
        <v>1</v>
      </c>
      <c r="H222" s="1">
        <v>0</v>
      </c>
      <c r="I222" s="1">
        <f t="shared" si="4"/>
        <v>1</v>
      </c>
      <c r="J222" s="1" t="s">
        <v>6</v>
      </c>
      <c r="K222" s="1">
        <v>0.68</v>
      </c>
      <c r="L222" s="1">
        <f t="shared" si="19"/>
        <v>0.68</v>
      </c>
      <c r="M222" s="95"/>
    </row>
    <row r="223" spans="1:13" outlineLevel="1">
      <c r="A223" s="181">
        <v>17</v>
      </c>
      <c r="B223" s="181" t="s">
        <v>85</v>
      </c>
      <c r="C223" s="181" t="s">
        <v>86</v>
      </c>
      <c r="D223" s="86" t="s">
        <v>302</v>
      </c>
      <c r="E223" s="63" t="s">
        <v>302</v>
      </c>
      <c r="F223" s="1">
        <v>0</v>
      </c>
      <c r="G223" s="1">
        <v>120</v>
      </c>
      <c r="H223" s="1">
        <v>0</v>
      </c>
      <c r="I223" s="1">
        <f t="shared" si="4"/>
        <v>120</v>
      </c>
      <c r="J223" s="1" t="s">
        <v>216</v>
      </c>
      <c r="K223" s="1">
        <v>0.5</v>
      </c>
      <c r="L223" s="1">
        <f t="shared" si="19"/>
        <v>60</v>
      </c>
      <c r="M223" s="95"/>
    </row>
    <row r="224" spans="1:13" outlineLevel="1">
      <c r="A224" s="181"/>
      <c r="B224" s="181"/>
      <c r="C224" s="181"/>
      <c r="D224" s="86" t="s">
        <v>303</v>
      </c>
      <c r="E224" s="63" t="s">
        <v>303</v>
      </c>
      <c r="F224" s="1">
        <v>0</v>
      </c>
      <c r="G224" s="1">
        <v>1500</v>
      </c>
      <c r="H224" s="1">
        <v>0</v>
      </c>
      <c r="I224" s="1">
        <f t="shared" si="4"/>
        <v>1500</v>
      </c>
      <c r="J224" s="1" t="s">
        <v>6</v>
      </c>
      <c r="K224" s="1">
        <v>1.2E-2</v>
      </c>
      <c r="L224" s="1">
        <f t="shared" si="19"/>
        <v>18</v>
      </c>
      <c r="M224" s="95"/>
    </row>
    <row r="225" spans="1:13" outlineLevel="1">
      <c r="A225" s="181"/>
      <c r="B225" s="181"/>
      <c r="C225" s="181"/>
      <c r="D225" s="86" t="s">
        <v>304</v>
      </c>
      <c r="E225" s="63" t="s">
        <v>304</v>
      </c>
      <c r="F225" s="1">
        <v>0</v>
      </c>
      <c r="G225" s="1">
        <v>10</v>
      </c>
      <c r="H225" s="1">
        <v>0</v>
      </c>
      <c r="I225" s="1">
        <f t="shared" si="4"/>
        <v>10</v>
      </c>
      <c r="J225" s="1" t="s">
        <v>177</v>
      </c>
      <c r="K225" s="1">
        <v>0.2</v>
      </c>
      <c r="L225" s="1">
        <f t="shared" si="19"/>
        <v>2</v>
      </c>
      <c r="M225" s="95"/>
    </row>
    <row r="226" spans="1:13" outlineLevel="1">
      <c r="A226" s="181"/>
      <c r="B226" s="181"/>
      <c r="C226" s="181"/>
      <c r="D226" s="86" t="s">
        <v>305</v>
      </c>
      <c r="E226" s="63" t="s">
        <v>305</v>
      </c>
      <c r="F226" s="1">
        <v>0</v>
      </c>
      <c r="G226" s="1">
        <v>10</v>
      </c>
      <c r="H226" s="1">
        <v>0</v>
      </c>
      <c r="I226" s="1">
        <f t="shared" si="4"/>
        <v>10</v>
      </c>
      <c r="J226" s="1" t="s">
        <v>177</v>
      </c>
      <c r="K226" s="1">
        <v>0.2</v>
      </c>
      <c r="L226" s="1">
        <f t="shared" si="19"/>
        <v>2</v>
      </c>
      <c r="M226" s="95"/>
    </row>
    <row r="227" spans="1:13" outlineLevel="1">
      <c r="A227" s="181"/>
      <c r="B227" s="181"/>
      <c r="C227" s="181"/>
      <c r="D227" s="86" t="s">
        <v>306</v>
      </c>
      <c r="E227" s="63" t="s">
        <v>306</v>
      </c>
      <c r="F227" s="1">
        <v>0</v>
      </c>
      <c r="G227" s="1">
        <v>5</v>
      </c>
      <c r="H227" s="1">
        <v>0</v>
      </c>
      <c r="I227" s="1">
        <f t="shared" si="4"/>
        <v>5</v>
      </c>
      <c r="J227" s="1" t="s">
        <v>180</v>
      </c>
      <c r="K227" s="1">
        <v>10</v>
      </c>
      <c r="L227" s="1">
        <f t="shared" si="19"/>
        <v>50</v>
      </c>
      <c r="M227" s="95"/>
    </row>
    <row r="228" spans="1:13" outlineLevel="1">
      <c r="A228" s="181"/>
      <c r="B228" s="181"/>
      <c r="C228" s="181"/>
      <c r="D228" s="86" t="s">
        <v>257</v>
      </c>
      <c r="E228" s="63" t="s">
        <v>257</v>
      </c>
      <c r="F228" s="1">
        <v>0</v>
      </c>
      <c r="G228" s="1">
        <v>5</v>
      </c>
      <c r="H228" s="1">
        <v>0</v>
      </c>
      <c r="I228" s="1">
        <f t="shared" si="4"/>
        <v>5</v>
      </c>
      <c r="J228" s="1" t="s">
        <v>180</v>
      </c>
      <c r="K228" s="1">
        <v>10</v>
      </c>
      <c r="L228" s="1">
        <f t="shared" si="19"/>
        <v>50</v>
      </c>
      <c r="M228" s="95"/>
    </row>
    <row r="229" spans="1:13" outlineLevel="1">
      <c r="A229" s="181"/>
      <c r="B229" s="181"/>
      <c r="C229" s="181"/>
      <c r="D229" s="86" t="s">
        <v>307</v>
      </c>
      <c r="E229" s="63" t="s">
        <v>307</v>
      </c>
      <c r="F229" s="1">
        <v>0</v>
      </c>
      <c r="G229" s="1">
        <v>5</v>
      </c>
      <c r="H229" s="1">
        <v>0</v>
      </c>
      <c r="I229" s="1">
        <f t="shared" si="4"/>
        <v>5</v>
      </c>
      <c r="J229" s="1" t="s">
        <v>180</v>
      </c>
      <c r="K229" s="1">
        <v>1</v>
      </c>
      <c r="L229" s="1">
        <f t="shared" si="19"/>
        <v>5</v>
      </c>
      <c r="M229" s="95"/>
    </row>
    <row r="230" spans="1:13" outlineLevel="1">
      <c r="A230" s="181"/>
      <c r="B230" s="181"/>
      <c r="C230" s="181"/>
      <c r="D230" s="86" t="s">
        <v>308</v>
      </c>
      <c r="E230" s="63" t="s">
        <v>308</v>
      </c>
      <c r="F230" s="1">
        <v>0</v>
      </c>
      <c r="G230" s="1">
        <v>5</v>
      </c>
      <c r="H230" s="1">
        <v>0</v>
      </c>
      <c r="I230" s="1">
        <f t="shared" si="4"/>
        <v>5</v>
      </c>
      <c r="J230" s="1" t="s">
        <v>180</v>
      </c>
      <c r="K230" s="1">
        <v>1</v>
      </c>
      <c r="L230" s="1">
        <f t="shared" si="19"/>
        <v>5</v>
      </c>
      <c r="M230" s="95"/>
    </row>
    <row r="231" spans="1:13" outlineLevel="1">
      <c r="A231" s="181"/>
      <c r="B231" s="181"/>
      <c r="C231" s="181"/>
      <c r="D231" s="30" t="s">
        <v>309</v>
      </c>
      <c r="E231" s="63" t="s">
        <v>309</v>
      </c>
      <c r="F231" s="1">
        <v>0</v>
      </c>
      <c r="G231" s="1">
        <v>2</v>
      </c>
      <c r="H231" s="1">
        <v>0</v>
      </c>
      <c r="I231" s="1">
        <f t="shared" si="4"/>
        <v>2</v>
      </c>
      <c r="J231" s="1" t="s">
        <v>6</v>
      </c>
      <c r="K231" s="1">
        <v>20</v>
      </c>
      <c r="L231" s="1">
        <f t="shared" si="19"/>
        <v>40</v>
      </c>
      <c r="M231" s="95"/>
    </row>
    <row r="232" spans="1:13" outlineLevel="1">
      <c r="A232" s="181"/>
      <c r="B232" s="181"/>
      <c r="C232" s="181"/>
      <c r="D232" s="30" t="s">
        <v>310</v>
      </c>
      <c r="E232" s="63" t="s">
        <v>310</v>
      </c>
      <c r="F232" s="1">
        <v>0</v>
      </c>
      <c r="G232" s="1">
        <v>10</v>
      </c>
      <c r="H232" s="1">
        <v>0</v>
      </c>
      <c r="I232" s="1">
        <f t="shared" si="4"/>
        <v>10</v>
      </c>
      <c r="J232" s="1" t="s">
        <v>6</v>
      </c>
      <c r="K232" s="1">
        <v>0.5</v>
      </c>
      <c r="L232" s="1">
        <f t="shared" si="19"/>
        <v>5</v>
      </c>
      <c r="M232" s="95"/>
    </row>
    <row r="233" spans="1:13" outlineLevel="1">
      <c r="A233" s="181"/>
      <c r="B233" s="181"/>
      <c r="C233" s="181"/>
      <c r="D233" s="97" t="s">
        <v>1139</v>
      </c>
      <c r="E233" s="98" t="s">
        <v>1139</v>
      </c>
      <c r="F233" s="99">
        <v>0</v>
      </c>
      <c r="G233" s="99">
        <v>500</v>
      </c>
      <c r="H233" s="99">
        <v>0</v>
      </c>
      <c r="I233" s="99">
        <f t="shared" si="4"/>
        <v>500</v>
      </c>
      <c r="J233" s="99" t="s">
        <v>177</v>
      </c>
      <c r="K233" s="99">
        <f>19.24/1000</f>
        <v>1.924E-2</v>
      </c>
      <c r="L233" s="99">
        <f t="shared" si="19"/>
        <v>9.6199999999999992</v>
      </c>
      <c r="M233" s="95"/>
    </row>
    <row r="234" spans="1:13" outlineLevel="1">
      <c r="A234" s="181"/>
      <c r="B234" s="181"/>
      <c r="C234" s="181"/>
      <c r="D234" s="30" t="s">
        <v>311</v>
      </c>
      <c r="E234" s="63" t="s">
        <v>311</v>
      </c>
      <c r="F234" s="1">
        <v>0</v>
      </c>
      <c r="G234" s="1">
        <v>40</v>
      </c>
      <c r="H234" s="1">
        <v>0</v>
      </c>
      <c r="I234" s="1">
        <f t="shared" si="4"/>
        <v>40</v>
      </c>
      <c r="J234" s="1" t="s">
        <v>177</v>
      </c>
      <c r="K234" s="1">
        <v>0.15</v>
      </c>
      <c r="L234" s="1">
        <f t="shared" si="19"/>
        <v>6</v>
      </c>
      <c r="M234" s="95"/>
    </row>
    <row r="235" spans="1:13" outlineLevel="1">
      <c r="A235" s="181"/>
      <c r="B235" s="181"/>
      <c r="C235" s="181"/>
      <c r="D235" s="30" t="s">
        <v>312</v>
      </c>
      <c r="E235" s="63" t="s">
        <v>312</v>
      </c>
      <c r="F235" s="1">
        <v>0</v>
      </c>
      <c r="G235" s="1">
        <v>100</v>
      </c>
      <c r="H235" s="1">
        <v>0</v>
      </c>
      <c r="I235" s="1">
        <f t="shared" si="4"/>
        <v>100</v>
      </c>
      <c r="J235" s="1" t="s">
        <v>177</v>
      </c>
      <c r="K235" s="1">
        <v>0.5</v>
      </c>
      <c r="L235" s="1">
        <f t="shared" si="19"/>
        <v>50</v>
      </c>
      <c r="M235" s="95"/>
    </row>
    <row r="236" spans="1:13" outlineLevel="1">
      <c r="A236" s="181"/>
      <c r="B236" s="181"/>
      <c r="C236" s="181"/>
      <c r="D236" s="30" t="s">
        <v>313</v>
      </c>
      <c r="E236" s="63" t="s">
        <v>313</v>
      </c>
      <c r="F236" s="1">
        <v>0</v>
      </c>
      <c r="G236" s="1">
        <v>100</v>
      </c>
      <c r="H236" s="1">
        <v>0</v>
      </c>
      <c r="I236" s="1">
        <f t="shared" si="4"/>
        <v>100</v>
      </c>
      <c r="J236" s="1" t="s">
        <v>167</v>
      </c>
      <c r="K236" s="1">
        <v>0.1</v>
      </c>
      <c r="L236" s="1">
        <f t="shared" si="19"/>
        <v>10</v>
      </c>
      <c r="M236" s="95"/>
    </row>
    <row r="237" spans="1:13" outlineLevel="1">
      <c r="A237" s="181"/>
      <c r="B237" s="181"/>
      <c r="C237" s="181"/>
      <c r="D237" s="30" t="s">
        <v>314</v>
      </c>
      <c r="E237" s="63" t="s">
        <v>314</v>
      </c>
      <c r="F237" s="1">
        <v>0</v>
      </c>
      <c r="G237" s="1">
        <v>100</v>
      </c>
      <c r="H237" s="1">
        <v>0</v>
      </c>
      <c r="I237" s="1">
        <f t="shared" si="4"/>
        <v>100</v>
      </c>
      <c r="J237" s="1" t="s">
        <v>167</v>
      </c>
      <c r="K237" s="1">
        <v>0.1</v>
      </c>
      <c r="L237" s="1">
        <f t="shared" si="19"/>
        <v>10</v>
      </c>
      <c r="M237" s="95"/>
    </row>
    <row r="238" spans="1:13" outlineLevel="1">
      <c r="A238" s="181"/>
      <c r="B238" s="181"/>
      <c r="C238" s="181"/>
      <c r="D238" s="30" t="s">
        <v>315</v>
      </c>
      <c r="E238" s="63" t="s">
        <v>315</v>
      </c>
      <c r="F238" s="1">
        <v>0</v>
      </c>
      <c r="G238" s="1">
        <v>5</v>
      </c>
      <c r="H238" s="1">
        <v>0</v>
      </c>
      <c r="I238" s="1">
        <f t="shared" si="4"/>
        <v>5</v>
      </c>
      <c r="J238" s="1" t="s">
        <v>180</v>
      </c>
      <c r="K238" s="1">
        <v>1</v>
      </c>
      <c r="L238" s="1">
        <f t="shared" si="19"/>
        <v>5</v>
      </c>
      <c r="M238" s="95"/>
    </row>
    <row r="239" spans="1:13" outlineLevel="1">
      <c r="A239" s="181"/>
      <c r="B239" s="181"/>
      <c r="C239" s="181"/>
      <c r="D239" s="30" t="s">
        <v>316</v>
      </c>
      <c r="E239" s="63" t="s">
        <v>316</v>
      </c>
      <c r="F239" s="1">
        <v>0</v>
      </c>
      <c r="G239" s="1">
        <v>10</v>
      </c>
      <c r="H239" s="1">
        <v>0</v>
      </c>
      <c r="I239" s="1">
        <f t="shared" si="4"/>
        <v>10</v>
      </c>
      <c r="J239" s="1" t="s">
        <v>6</v>
      </c>
      <c r="K239" s="1">
        <v>2</v>
      </c>
      <c r="L239" s="1">
        <f t="shared" si="19"/>
        <v>20</v>
      </c>
      <c r="M239" s="95"/>
    </row>
    <row r="240" spans="1:13" outlineLevel="1">
      <c r="A240" s="181"/>
      <c r="B240" s="181"/>
      <c r="C240" s="181"/>
      <c r="D240" s="30" t="s">
        <v>317</v>
      </c>
      <c r="E240" s="63" t="s">
        <v>317</v>
      </c>
      <c r="F240" s="1">
        <v>0</v>
      </c>
      <c r="G240" s="1">
        <v>10</v>
      </c>
      <c r="H240" s="1">
        <v>0</v>
      </c>
      <c r="I240" s="1">
        <f t="shared" si="4"/>
        <v>10</v>
      </c>
      <c r="J240" s="1" t="s">
        <v>6</v>
      </c>
      <c r="K240" s="1">
        <v>4</v>
      </c>
      <c r="L240" s="1">
        <f t="shared" si="19"/>
        <v>40</v>
      </c>
      <c r="M240" s="95"/>
    </row>
    <row r="241" spans="1:13" outlineLevel="1">
      <c r="A241" s="181"/>
      <c r="B241" s="181"/>
      <c r="C241" s="181"/>
      <c r="D241" s="30" t="s">
        <v>318</v>
      </c>
      <c r="E241" s="63" t="s">
        <v>318</v>
      </c>
      <c r="F241" s="1">
        <v>0</v>
      </c>
      <c r="G241" s="1">
        <v>20</v>
      </c>
      <c r="H241" s="1">
        <v>0</v>
      </c>
      <c r="I241" s="1">
        <f t="shared" si="4"/>
        <v>20</v>
      </c>
      <c r="J241" s="1" t="s">
        <v>177</v>
      </c>
      <c r="K241" s="1">
        <v>0.15</v>
      </c>
      <c r="L241" s="1">
        <f t="shared" si="19"/>
        <v>3</v>
      </c>
      <c r="M241" s="95"/>
    </row>
    <row r="242" spans="1:13" outlineLevel="1">
      <c r="A242" s="181"/>
      <c r="B242" s="181"/>
      <c r="C242" s="181"/>
      <c r="D242" s="97" t="s">
        <v>1136</v>
      </c>
      <c r="E242" s="98" t="s">
        <v>1136</v>
      </c>
      <c r="F242" s="99">
        <v>0</v>
      </c>
      <c r="G242" s="99">
        <v>2406.5</v>
      </c>
      <c r="H242" s="99">
        <v>0</v>
      </c>
      <c r="I242" s="99">
        <f t="shared" si="4"/>
        <v>2406.5</v>
      </c>
      <c r="J242" s="99" t="s">
        <v>177</v>
      </c>
      <c r="K242" s="99">
        <f>11.9/1000</f>
        <v>1.1900000000000001E-2</v>
      </c>
      <c r="L242" s="99">
        <f t="shared" si="19"/>
        <v>28.637350000000001</v>
      </c>
      <c r="M242" s="95"/>
    </row>
    <row r="243" spans="1:13" outlineLevel="1">
      <c r="A243" s="181"/>
      <c r="B243" s="181"/>
      <c r="C243" s="181"/>
      <c r="D243" s="30" t="s">
        <v>315</v>
      </c>
      <c r="E243" s="63" t="s">
        <v>315</v>
      </c>
      <c r="F243" s="1">
        <v>0</v>
      </c>
      <c r="G243" s="1">
        <v>8</v>
      </c>
      <c r="H243" s="1">
        <v>0</v>
      </c>
      <c r="I243" s="1">
        <f t="shared" si="4"/>
        <v>8</v>
      </c>
      <c r="J243" s="1" t="s">
        <v>180</v>
      </c>
      <c r="K243" s="1">
        <v>1</v>
      </c>
      <c r="L243" s="1">
        <f t="shared" si="19"/>
        <v>8</v>
      </c>
      <c r="M243" s="95"/>
    </row>
    <row r="244" spans="1:13" outlineLevel="1">
      <c r="A244" s="181"/>
      <c r="B244" s="181"/>
      <c r="C244" s="181"/>
      <c r="D244" s="97" t="s">
        <v>1138</v>
      </c>
      <c r="E244" s="98" t="s">
        <v>1138</v>
      </c>
      <c r="F244" s="99">
        <v>0</v>
      </c>
      <c r="G244" s="99">
        <v>3515</v>
      </c>
      <c r="H244" s="99">
        <v>0</v>
      </c>
      <c r="I244" s="99">
        <f t="shared" si="4"/>
        <v>3515</v>
      </c>
      <c r="J244" s="99" t="s">
        <v>6</v>
      </c>
      <c r="K244" s="99">
        <f>19.07/1000</f>
        <v>1.907E-2</v>
      </c>
      <c r="L244" s="99">
        <f t="shared" si="19"/>
        <v>67.031050000000008</v>
      </c>
      <c r="M244" s="95"/>
    </row>
    <row r="245" spans="1:13" outlineLevel="1">
      <c r="A245" s="181"/>
      <c r="B245" s="181"/>
      <c r="C245" s="181"/>
      <c r="D245" s="30" t="s">
        <v>316</v>
      </c>
      <c r="E245" s="63" t="s">
        <v>316</v>
      </c>
      <c r="F245" s="1">
        <v>0</v>
      </c>
      <c r="G245" s="1">
        <v>20</v>
      </c>
      <c r="H245" s="1">
        <v>0</v>
      </c>
      <c r="I245" s="1">
        <f t="shared" si="4"/>
        <v>20</v>
      </c>
      <c r="J245" s="1" t="s">
        <v>6</v>
      </c>
      <c r="K245" s="1">
        <v>2</v>
      </c>
      <c r="L245" s="1">
        <f t="shared" si="19"/>
        <v>40</v>
      </c>
      <c r="M245" s="95"/>
    </row>
    <row r="246" spans="1:13" outlineLevel="1">
      <c r="A246" s="181"/>
      <c r="B246" s="181"/>
      <c r="C246" s="181"/>
      <c r="D246" s="30" t="s">
        <v>319</v>
      </c>
      <c r="E246" s="63" t="s">
        <v>319</v>
      </c>
      <c r="F246" s="1">
        <v>0</v>
      </c>
      <c r="G246" s="1">
        <v>10</v>
      </c>
      <c r="H246" s="1">
        <v>0</v>
      </c>
      <c r="I246" s="1">
        <f t="shared" si="4"/>
        <v>10</v>
      </c>
      <c r="J246" s="1" t="s">
        <v>177</v>
      </c>
      <c r="K246" s="1">
        <v>0.15</v>
      </c>
      <c r="L246" s="1">
        <f t="shared" si="19"/>
        <v>1.5</v>
      </c>
      <c r="M246" s="95"/>
    </row>
    <row r="247" spans="1:13">
      <c r="A247" s="55" t="s">
        <v>88</v>
      </c>
      <c r="B247" s="56"/>
      <c r="C247" s="57"/>
      <c r="D247" s="56"/>
      <c r="E247" s="56"/>
      <c r="F247" s="58">
        <f>SUM(F248:F264)</f>
        <v>0</v>
      </c>
      <c r="G247" s="58">
        <f>SUM(G248:G264)</f>
        <v>4638</v>
      </c>
      <c r="H247" s="58">
        <f>SUM(H248:H264)</f>
        <v>0</v>
      </c>
      <c r="I247" s="58">
        <f t="shared" si="4"/>
        <v>4638</v>
      </c>
      <c r="J247" s="56"/>
      <c r="K247" s="58"/>
      <c r="L247" s="58">
        <f>SUM(L248:L264)</f>
        <v>655.8467599999999</v>
      </c>
      <c r="M247" s="95"/>
    </row>
    <row r="248" spans="1:13" ht="18.75" customHeight="1" outlineLevel="1">
      <c r="A248" s="175">
        <v>18</v>
      </c>
      <c r="B248" s="175" t="s">
        <v>89</v>
      </c>
      <c r="C248" s="175" t="s">
        <v>91</v>
      </c>
      <c r="D248" s="86" t="s">
        <v>320</v>
      </c>
      <c r="E248" s="63" t="s">
        <v>320</v>
      </c>
      <c r="F248" s="1">
        <v>0</v>
      </c>
      <c r="G248" s="1">
        <v>200</v>
      </c>
      <c r="H248" s="1">
        <v>0</v>
      </c>
      <c r="I248" s="1">
        <f t="shared" si="4"/>
        <v>200</v>
      </c>
      <c r="J248" s="1" t="s">
        <v>167</v>
      </c>
      <c r="K248" s="1">
        <v>0.105</v>
      </c>
      <c r="L248" s="1">
        <f t="shared" ref="L248:L264" si="20">K248*I248</f>
        <v>21</v>
      </c>
      <c r="M248" s="95"/>
    </row>
    <row r="249" spans="1:13" outlineLevel="1">
      <c r="A249" s="176"/>
      <c r="B249" s="176"/>
      <c r="C249" s="176"/>
      <c r="D249" s="86" t="s">
        <v>175</v>
      </c>
      <c r="E249" s="86" t="s">
        <v>175</v>
      </c>
      <c r="F249" s="1">
        <v>0</v>
      </c>
      <c r="G249" s="1">
        <v>1825</v>
      </c>
      <c r="H249" s="1">
        <v>0</v>
      </c>
      <c r="I249" s="1">
        <f t="shared" si="4"/>
        <v>1825</v>
      </c>
      <c r="J249" s="1" t="s">
        <v>177</v>
      </c>
      <c r="K249" s="1">
        <v>1.4E-2</v>
      </c>
      <c r="L249" s="1">
        <f t="shared" si="20"/>
        <v>25.55</v>
      </c>
      <c r="M249" s="95"/>
    </row>
    <row r="250" spans="1:13" outlineLevel="1">
      <c r="A250" s="176"/>
      <c r="B250" s="176"/>
      <c r="C250" s="176"/>
      <c r="D250" s="97" t="s">
        <v>1136</v>
      </c>
      <c r="E250" s="98" t="s">
        <v>1136</v>
      </c>
      <c r="F250" s="99">
        <v>0</v>
      </c>
      <c r="G250" s="99">
        <v>1710</v>
      </c>
      <c r="H250" s="99">
        <v>0</v>
      </c>
      <c r="I250" s="99">
        <f t="shared" si="4"/>
        <v>1710</v>
      </c>
      <c r="J250" s="99" t="s">
        <v>177</v>
      </c>
      <c r="K250" s="99">
        <v>1.1900000000000001E-2</v>
      </c>
      <c r="L250" s="99">
        <f t="shared" si="20"/>
        <v>20.349</v>
      </c>
      <c r="M250" s="95"/>
    </row>
    <row r="251" spans="1:13" outlineLevel="1">
      <c r="A251" s="176"/>
      <c r="B251" s="176"/>
      <c r="C251" s="176"/>
      <c r="D251" s="97" t="s">
        <v>1138</v>
      </c>
      <c r="E251" s="98" t="s">
        <v>1138</v>
      </c>
      <c r="F251" s="99">
        <v>0</v>
      </c>
      <c r="G251" s="99">
        <v>368</v>
      </c>
      <c r="H251" s="99">
        <v>0</v>
      </c>
      <c r="I251" s="99">
        <f t="shared" si="4"/>
        <v>368</v>
      </c>
      <c r="J251" s="99" t="s">
        <v>6</v>
      </c>
      <c r="K251" s="99">
        <v>1.907E-2</v>
      </c>
      <c r="L251" s="99">
        <f t="shared" si="20"/>
        <v>7.01776</v>
      </c>
      <c r="M251" s="95"/>
    </row>
    <row r="252" spans="1:13" outlineLevel="1">
      <c r="A252" s="176"/>
      <c r="B252" s="176"/>
      <c r="C252" s="176"/>
      <c r="D252" s="86" t="s">
        <v>321</v>
      </c>
      <c r="E252" s="63" t="s">
        <v>321</v>
      </c>
      <c r="F252" s="1">
        <v>0</v>
      </c>
      <c r="G252" s="1">
        <v>15</v>
      </c>
      <c r="H252" s="1">
        <v>0</v>
      </c>
      <c r="I252" s="1">
        <f t="shared" si="4"/>
        <v>15</v>
      </c>
      <c r="J252" s="1" t="s">
        <v>177</v>
      </c>
      <c r="K252" s="1">
        <v>0.13</v>
      </c>
      <c r="L252" s="1">
        <f t="shared" si="20"/>
        <v>1.9500000000000002</v>
      </c>
      <c r="M252" s="95"/>
    </row>
    <row r="253" spans="1:13" outlineLevel="1">
      <c r="A253" s="176"/>
      <c r="B253" s="176"/>
      <c r="C253" s="176"/>
      <c r="D253" s="86" t="s">
        <v>322</v>
      </c>
      <c r="E253" s="63" t="s">
        <v>322</v>
      </c>
      <c r="F253" s="1">
        <v>0</v>
      </c>
      <c r="G253" s="1">
        <v>8</v>
      </c>
      <c r="H253" s="1">
        <v>0</v>
      </c>
      <c r="I253" s="1">
        <f t="shared" si="4"/>
        <v>8</v>
      </c>
      <c r="J253" s="1" t="s">
        <v>330</v>
      </c>
      <c r="K253" s="1">
        <v>1.86</v>
      </c>
      <c r="L253" s="1">
        <f t="shared" si="20"/>
        <v>14.88</v>
      </c>
      <c r="M253" s="95"/>
    </row>
    <row r="254" spans="1:13" outlineLevel="1">
      <c r="A254" s="176"/>
      <c r="B254" s="176"/>
      <c r="C254" s="176"/>
      <c r="D254" s="86" t="s">
        <v>323</v>
      </c>
      <c r="E254" s="63" t="s">
        <v>323</v>
      </c>
      <c r="F254" s="1">
        <v>0</v>
      </c>
      <c r="G254" s="1">
        <v>160</v>
      </c>
      <c r="H254" s="1">
        <v>0</v>
      </c>
      <c r="I254" s="1">
        <f t="shared" si="4"/>
        <v>160</v>
      </c>
      <c r="J254" s="1" t="s">
        <v>331</v>
      </c>
      <c r="K254" s="1">
        <v>7.0000000000000007E-2</v>
      </c>
      <c r="L254" s="1">
        <f t="shared" si="20"/>
        <v>11.200000000000001</v>
      </c>
      <c r="M254" s="95"/>
    </row>
    <row r="255" spans="1:13" outlineLevel="1">
      <c r="A255" s="176"/>
      <c r="B255" s="176"/>
      <c r="C255" s="176"/>
      <c r="D255" s="86" t="s">
        <v>324</v>
      </c>
      <c r="E255" s="63" t="s">
        <v>324</v>
      </c>
      <c r="F255" s="1">
        <v>0</v>
      </c>
      <c r="G255" s="1">
        <v>2</v>
      </c>
      <c r="H255" s="1">
        <v>0</v>
      </c>
      <c r="I255" s="1">
        <f t="shared" si="4"/>
        <v>2</v>
      </c>
      <c r="J255" s="1" t="s">
        <v>6</v>
      </c>
      <c r="K255" s="1">
        <v>6.85</v>
      </c>
      <c r="L255" s="1">
        <f t="shared" si="20"/>
        <v>13.7</v>
      </c>
      <c r="M255" s="95"/>
    </row>
    <row r="256" spans="1:13" outlineLevel="1">
      <c r="A256" s="176"/>
      <c r="B256" s="176"/>
      <c r="C256" s="176"/>
      <c r="D256" s="86" t="s">
        <v>325</v>
      </c>
      <c r="E256" s="63" t="s">
        <v>325</v>
      </c>
      <c r="F256" s="1">
        <v>0</v>
      </c>
      <c r="G256" s="1">
        <v>1</v>
      </c>
      <c r="H256" s="1">
        <v>0</v>
      </c>
      <c r="I256" s="1">
        <f t="shared" si="4"/>
        <v>1</v>
      </c>
      <c r="J256" s="1" t="s">
        <v>6</v>
      </c>
      <c r="K256" s="1">
        <v>15.5</v>
      </c>
      <c r="L256" s="1">
        <f t="shared" si="20"/>
        <v>15.5</v>
      </c>
      <c r="M256" s="95"/>
    </row>
    <row r="257" spans="1:13" outlineLevel="1">
      <c r="A257" s="176"/>
      <c r="B257" s="176"/>
      <c r="C257" s="176"/>
      <c r="D257" s="86" t="s">
        <v>321</v>
      </c>
      <c r="E257" s="63" t="s">
        <v>321</v>
      </c>
      <c r="F257" s="1">
        <v>0</v>
      </c>
      <c r="G257" s="1">
        <v>215</v>
      </c>
      <c r="H257" s="1">
        <v>0</v>
      </c>
      <c r="I257" s="1">
        <f t="shared" si="4"/>
        <v>215</v>
      </c>
      <c r="J257" s="1" t="s">
        <v>177</v>
      </c>
      <c r="K257" s="1">
        <v>0.13</v>
      </c>
      <c r="L257" s="1">
        <f t="shared" si="20"/>
        <v>27.95</v>
      </c>
      <c r="M257" s="95"/>
    </row>
    <row r="258" spans="1:13" outlineLevel="1">
      <c r="A258" s="176"/>
      <c r="B258" s="176"/>
      <c r="C258" s="176"/>
      <c r="D258" s="86" t="s">
        <v>326</v>
      </c>
      <c r="E258" s="63" t="s">
        <v>326</v>
      </c>
      <c r="F258" s="1">
        <v>0</v>
      </c>
      <c r="G258" s="1">
        <v>1</v>
      </c>
      <c r="H258" s="1">
        <v>0</v>
      </c>
      <c r="I258" s="1">
        <f t="shared" si="4"/>
        <v>1</v>
      </c>
      <c r="J258" s="1" t="s">
        <v>6</v>
      </c>
      <c r="K258" s="1">
        <v>156.80000000000001</v>
      </c>
      <c r="L258" s="1">
        <f t="shared" si="20"/>
        <v>156.80000000000001</v>
      </c>
      <c r="M258" s="95"/>
    </row>
    <row r="259" spans="1:13" outlineLevel="1">
      <c r="A259" s="176"/>
      <c r="B259" s="176"/>
      <c r="C259" s="176"/>
      <c r="D259" s="86" t="s">
        <v>327</v>
      </c>
      <c r="E259" s="63" t="s">
        <v>327</v>
      </c>
      <c r="F259" s="1">
        <v>0</v>
      </c>
      <c r="G259" s="1">
        <v>3</v>
      </c>
      <c r="H259" s="1">
        <v>0</v>
      </c>
      <c r="I259" s="1">
        <f t="shared" ref="I259:I498" si="21">F259+G259+H259</f>
        <v>3</v>
      </c>
      <c r="J259" s="1" t="s">
        <v>6</v>
      </c>
      <c r="K259" s="1">
        <v>0.6</v>
      </c>
      <c r="L259" s="1">
        <f t="shared" si="20"/>
        <v>1.7999999999999998</v>
      </c>
      <c r="M259" s="95"/>
    </row>
    <row r="260" spans="1:13" outlineLevel="1">
      <c r="A260" s="176"/>
      <c r="B260" s="176"/>
      <c r="C260" s="176"/>
      <c r="D260" s="86" t="s">
        <v>328</v>
      </c>
      <c r="E260" s="63" t="s">
        <v>328</v>
      </c>
      <c r="F260" s="1">
        <v>0</v>
      </c>
      <c r="G260" s="1">
        <v>121</v>
      </c>
      <c r="H260" s="1">
        <v>0</v>
      </c>
      <c r="I260" s="1">
        <f t="shared" si="21"/>
        <v>121</v>
      </c>
      <c r="J260" s="1" t="s">
        <v>167</v>
      </c>
      <c r="K260" s="1">
        <v>0.35</v>
      </c>
      <c r="L260" s="1">
        <f t="shared" si="20"/>
        <v>42.349999999999994</v>
      </c>
      <c r="M260" s="95"/>
    </row>
    <row r="261" spans="1:13" outlineLevel="1">
      <c r="A261" s="177"/>
      <c r="B261" s="177"/>
      <c r="C261" s="177"/>
      <c r="D261" s="86" t="s">
        <v>329</v>
      </c>
      <c r="E261" s="63" t="s">
        <v>329</v>
      </c>
      <c r="F261" s="1">
        <v>0</v>
      </c>
      <c r="G261" s="1">
        <v>4</v>
      </c>
      <c r="H261" s="1">
        <v>0</v>
      </c>
      <c r="I261" s="1">
        <f t="shared" si="21"/>
        <v>4</v>
      </c>
      <c r="J261" s="1" t="s">
        <v>6</v>
      </c>
      <c r="K261" s="1">
        <v>5.5</v>
      </c>
      <c r="L261" s="1">
        <f t="shared" si="20"/>
        <v>22</v>
      </c>
      <c r="M261" s="95"/>
    </row>
    <row r="262" spans="1:13" outlineLevel="1">
      <c r="A262" s="181">
        <v>19</v>
      </c>
      <c r="B262" s="181" t="s">
        <v>92</v>
      </c>
      <c r="C262" s="181" t="s">
        <v>94</v>
      </c>
      <c r="D262" s="86" t="s">
        <v>332</v>
      </c>
      <c r="E262" s="63" t="s">
        <v>332</v>
      </c>
      <c r="F262" s="1">
        <v>0</v>
      </c>
      <c r="G262" s="1">
        <v>1</v>
      </c>
      <c r="H262" s="1">
        <v>0</v>
      </c>
      <c r="I262" s="1">
        <f t="shared" si="21"/>
        <v>1</v>
      </c>
      <c r="J262" s="1" t="s">
        <v>6</v>
      </c>
      <c r="K262" s="1">
        <v>135.80000000000001</v>
      </c>
      <c r="L262" s="1">
        <f t="shared" si="20"/>
        <v>135.80000000000001</v>
      </c>
      <c r="M262" s="95"/>
    </row>
    <row r="263" spans="1:13" ht="37.5" outlineLevel="1">
      <c r="A263" s="181"/>
      <c r="B263" s="181"/>
      <c r="C263" s="181"/>
      <c r="D263" s="86" t="s">
        <v>333</v>
      </c>
      <c r="E263" s="63" t="s">
        <v>333</v>
      </c>
      <c r="F263" s="1">
        <v>0</v>
      </c>
      <c r="G263" s="1">
        <v>1</v>
      </c>
      <c r="H263" s="1">
        <v>0</v>
      </c>
      <c r="I263" s="1">
        <f t="shared" si="21"/>
        <v>1</v>
      </c>
      <c r="J263" s="1" t="s">
        <v>6</v>
      </c>
      <c r="K263" s="1">
        <v>93</v>
      </c>
      <c r="L263" s="1">
        <f t="shared" si="20"/>
        <v>93</v>
      </c>
      <c r="M263" s="95"/>
    </row>
    <row r="264" spans="1:13" outlineLevel="1">
      <c r="A264" s="181"/>
      <c r="B264" s="181"/>
      <c r="C264" s="181"/>
      <c r="D264" s="86" t="s">
        <v>334</v>
      </c>
      <c r="E264" s="63" t="s">
        <v>334</v>
      </c>
      <c r="F264" s="1">
        <v>0</v>
      </c>
      <c r="G264" s="1">
        <v>3</v>
      </c>
      <c r="H264" s="1">
        <v>0</v>
      </c>
      <c r="I264" s="1">
        <f t="shared" si="21"/>
        <v>3</v>
      </c>
      <c r="J264" s="1" t="s">
        <v>6</v>
      </c>
      <c r="K264" s="1">
        <v>15</v>
      </c>
      <c r="L264" s="1">
        <f t="shared" si="20"/>
        <v>45</v>
      </c>
      <c r="M264" s="95"/>
    </row>
    <row r="265" spans="1:13">
      <c r="A265" s="55" t="s">
        <v>96</v>
      </c>
      <c r="B265" s="56"/>
      <c r="C265" s="57"/>
      <c r="D265" s="56"/>
      <c r="E265" s="56"/>
      <c r="F265" s="58">
        <f>SUM(F266:F285)</f>
        <v>0</v>
      </c>
      <c r="G265" s="58">
        <f t="shared" ref="G265:H265" si="22">SUM(G266:G285)</f>
        <v>208.017</v>
      </c>
      <c r="H265" s="58">
        <f t="shared" si="22"/>
        <v>0</v>
      </c>
      <c r="I265" s="58">
        <f t="shared" si="21"/>
        <v>208.017</v>
      </c>
      <c r="J265" s="56"/>
      <c r="K265" s="58"/>
      <c r="L265" s="58">
        <f>SUM(L266:L285)</f>
        <v>324.30756400000007</v>
      </c>
      <c r="M265" s="95"/>
    </row>
    <row r="266" spans="1:13" outlineLevel="1">
      <c r="A266" s="181">
        <v>20</v>
      </c>
      <c r="B266" s="181" t="s">
        <v>97</v>
      </c>
      <c r="C266" s="181" t="s">
        <v>98</v>
      </c>
      <c r="D266" s="86" t="s">
        <v>335</v>
      </c>
      <c r="E266" s="63" t="s">
        <v>335</v>
      </c>
      <c r="F266" s="1">
        <v>0</v>
      </c>
      <c r="G266" s="1">
        <v>2</v>
      </c>
      <c r="H266" s="1">
        <v>0</v>
      </c>
      <c r="I266" s="1">
        <f t="shared" si="21"/>
        <v>2</v>
      </c>
      <c r="J266" s="1" t="s">
        <v>6</v>
      </c>
      <c r="K266" s="1">
        <v>80.647000000000006</v>
      </c>
      <c r="L266" s="1">
        <f t="shared" ref="L266:L285" si="23">K266*I266</f>
        <v>161.29400000000001</v>
      </c>
      <c r="M266" s="95"/>
    </row>
    <row r="267" spans="1:13" ht="37.5" outlineLevel="1">
      <c r="A267" s="181"/>
      <c r="B267" s="181"/>
      <c r="C267" s="181"/>
      <c r="D267" s="86" t="s">
        <v>336</v>
      </c>
      <c r="E267" s="63" t="s">
        <v>336</v>
      </c>
      <c r="F267" s="1">
        <v>0</v>
      </c>
      <c r="G267" s="1">
        <v>3</v>
      </c>
      <c r="H267" s="1">
        <v>0</v>
      </c>
      <c r="I267" s="1">
        <f t="shared" si="21"/>
        <v>3</v>
      </c>
      <c r="J267" s="1" t="s">
        <v>6</v>
      </c>
      <c r="K267" s="1">
        <v>1.3</v>
      </c>
      <c r="L267" s="1">
        <f t="shared" si="23"/>
        <v>3.9000000000000004</v>
      </c>
      <c r="M267" s="95"/>
    </row>
    <row r="268" spans="1:13" outlineLevel="1">
      <c r="A268" s="181"/>
      <c r="B268" s="181"/>
      <c r="C268" s="181"/>
      <c r="D268" s="86" t="s">
        <v>337</v>
      </c>
      <c r="E268" s="63" t="s">
        <v>337</v>
      </c>
      <c r="F268" s="1">
        <v>0</v>
      </c>
      <c r="G268" s="1">
        <v>1</v>
      </c>
      <c r="H268" s="1">
        <v>0</v>
      </c>
      <c r="I268" s="1">
        <f t="shared" si="21"/>
        <v>1</v>
      </c>
      <c r="J268" s="1" t="s">
        <v>6</v>
      </c>
      <c r="K268" s="1">
        <v>7.6820000000000004</v>
      </c>
      <c r="L268" s="1">
        <f t="shared" si="23"/>
        <v>7.6820000000000004</v>
      </c>
      <c r="M268" s="95"/>
    </row>
    <row r="269" spans="1:13" outlineLevel="1">
      <c r="A269" s="181"/>
      <c r="B269" s="181"/>
      <c r="C269" s="181"/>
      <c r="D269" s="86" t="s">
        <v>338</v>
      </c>
      <c r="E269" s="63" t="s">
        <v>338</v>
      </c>
      <c r="F269" s="1">
        <v>0</v>
      </c>
      <c r="G269" s="1">
        <v>1</v>
      </c>
      <c r="H269" s="1">
        <v>0</v>
      </c>
      <c r="I269" s="1">
        <f t="shared" si="21"/>
        <v>1</v>
      </c>
      <c r="J269" s="1" t="s">
        <v>6</v>
      </c>
      <c r="K269" s="1">
        <v>10.194000000000001</v>
      </c>
      <c r="L269" s="1">
        <f t="shared" si="23"/>
        <v>10.194000000000001</v>
      </c>
      <c r="M269" s="95"/>
    </row>
    <row r="270" spans="1:13" outlineLevel="1">
      <c r="A270" s="181"/>
      <c r="B270" s="181"/>
      <c r="C270" s="181"/>
      <c r="D270" s="86" t="s">
        <v>339</v>
      </c>
      <c r="E270" s="63" t="s">
        <v>339</v>
      </c>
      <c r="F270" s="1">
        <v>0</v>
      </c>
      <c r="G270" s="1">
        <v>2</v>
      </c>
      <c r="H270" s="1">
        <v>0</v>
      </c>
      <c r="I270" s="1">
        <f t="shared" si="21"/>
        <v>2</v>
      </c>
      <c r="J270" s="1" t="s">
        <v>6</v>
      </c>
      <c r="K270" s="1">
        <v>12.98</v>
      </c>
      <c r="L270" s="1">
        <f t="shared" si="23"/>
        <v>25.96</v>
      </c>
      <c r="M270" s="95"/>
    </row>
    <row r="271" spans="1:13" outlineLevel="1">
      <c r="A271" s="181"/>
      <c r="B271" s="181"/>
      <c r="C271" s="181"/>
      <c r="D271" s="86" t="s">
        <v>340</v>
      </c>
      <c r="E271" s="63" t="s">
        <v>340</v>
      </c>
      <c r="F271" s="1">
        <v>0</v>
      </c>
      <c r="G271" s="1">
        <v>1</v>
      </c>
      <c r="H271" s="1">
        <v>0</v>
      </c>
      <c r="I271" s="1">
        <f t="shared" si="21"/>
        <v>1</v>
      </c>
      <c r="J271" s="1" t="s">
        <v>6</v>
      </c>
      <c r="K271" s="1">
        <v>3.36</v>
      </c>
      <c r="L271" s="1">
        <f t="shared" si="23"/>
        <v>3.36</v>
      </c>
      <c r="M271" s="95"/>
    </row>
    <row r="272" spans="1:13" outlineLevel="1">
      <c r="A272" s="181"/>
      <c r="B272" s="181"/>
      <c r="C272" s="181"/>
      <c r="D272" s="86" t="s">
        <v>341</v>
      </c>
      <c r="E272" s="63" t="s">
        <v>341</v>
      </c>
      <c r="F272" s="1">
        <v>0</v>
      </c>
      <c r="G272" s="1">
        <v>37</v>
      </c>
      <c r="H272" s="1">
        <v>0</v>
      </c>
      <c r="I272" s="1">
        <f t="shared" si="21"/>
        <v>37</v>
      </c>
      <c r="J272" s="1" t="s">
        <v>216</v>
      </c>
      <c r="K272" s="1">
        <v>0.187</v>
      </c>
      <c r="L272" s="1">
        <f t="shared" si="23"/>
        <v>6.9189999999999996</v>
      </c>
      <c r="M272" s="95"/>
    </row>
    <row r="273" spans="1:13" outlineLevel="1">
      <c r="A273" s="181"/>
      <c r="B273" s="181"/>
      <c r="C273" s="181"/>
      <c r="D273" s="86" t="s">
        <v>342</v>
      </c>
      <c r="E273" s="63" t="s">
        <v>342</v>
      </c>
      <c r="F273" s="1">
        <v>0</v>
      </c>
      <c r="G273" s="1">
        <v>37</v>
      </c>
      <c r="H273" s="1">
        <v>0</v>
      </c>
      <c r="I273" s="1">
        <f t="shared" si="21"/>
        <v>37</v>
      </c>
      <c r="J273" s="1" t="s">
        <v>216</v>
      </c>
      <c r="K273" s="1">
        <v>0.187</v>
      </c>
      <c r="L273" s="1">
        <f t="shared" si="23"/>
        <v>6.9189999999999996</v>
      </c>
      <c r="M273" s="95"/>
    </row>
    <row r="274" spans="1:13" outlineLevel="1">
      <c r="A274" s="181"/>
      <c r="B274" s="181"/>
      <c r="C274" s="181"/>
      <c r="D274" s="86" t="s">
        <v>343</v>
      </c>
      <c r="E274" s="63" t="s">
        <v>343</v>
      </c>
      <c r="F274" s="1">
        <v>0</v>
      </c>
      <c r="G274" s="1">
        <v>12</v>
      </c>
      <c r="H274" s="1">
        <v>0</v>
      </c>
      <c r="I274" s="1">
        <f t="shared" si="21"/>
        <v>12</v>
      </c>
      <c r="J274" s="1" t="s">
        <v>216</v>
      </c>
      <c r="K274" s="1">
        <v>5.3999999999999999E-2</v>
      </c>
      <c r="L274" s="1">
        <f t="shared" si="23"/>
        <v>0.64800000000000002</v>
      </c>
      <c r="M274" s="95"/>
    </row>
    <row r="275" spans="1:13" outlineLevel="1">
      <c r="A275" s="181"/>
      <c r="B275" s="181"/>
      <c r="C275" s="181"/>
      <c r="D275" s="86" t="s">
        <v>344</v>
      </c>
      <c r="E275" s="63" t="s">
        <v>344</v>
      </c>
      <c r="F275" s="1">
        <v>0</v>
      </c>
      <c r="G275" s="1">
        <v>5.0170000000000003</v>
      </c>
      <c r="H275" s="1">
        <v>0</v>
      </c>
      <c r="I275" s="1">
        <f t="shared" si="21"/>
        <v>5.0170000000000003</v>
      </c>
      <c r="J275" s="1" t="s">
        <v>177</v>
      </c>
      <c r="K275" s="1">
        <v>9.1999999999999998E-2</v>
      </c>
      <c r="L275" s="1">
        <f t="shared" si="23"/>
        <v>0.46156400000000003</v>
      </c>
      <c r="M275" s="95"/>
    </row>
    <row r="276" spans="1:13" outlineLevel="1">
      <c r="A276" s="181"/>
      <c r="B276" s="181"/>
      <c r="C276" s="181"/>
      <c r="D276" s="86" t="s">
        <v>345</v>
      </c>
      <c r="E276" s="63" t="s">
        <v>345</v>
      </c>
      <c r="F276" s="1">
        <v>0</v>
      </c>
      <c r="G276" s="1">
        <v>80</v>
      </c>
      <c r="H276" s="1">
        <v>0</v>
      </c>
      <c r="I276" s="1">
        <f t="shared" si="21"/>
        <v>80</v>
      </c>
      <c r="J276" s="1" t="s">
        <v>177</v>
      </c>
      <c r="K276" s="1">
        <v>5.7000000000000002E-2</v>
      </c>
      <c r="L276" s="1">
        <f t="shared" si="23"/>
        <v>4.5600000000000005</v>
      </c>
      <c r="M276" s="95"/>
    </row>
    <row r="277" spans="1:13" outlineLevel="1">
      <c r="A277" s="181"/>
      <c r="B277" s="181"/>
      <c r="C277" s="181"/>
      <c r="D277" s="86" t="s">
        <v>346</v>
      </c>
      <c r="E277" s="63" t="s">
        <v>346</v>
      </c>
      <c r="F277" s="1">
        <v>0</v>
      </c>
      <c r="G277" s="1">
        <v>10</v>
      </c>
      <c r="H277" s="1">
        <v>0</v>
      </c>
      <c r="I277" s="1">
        <f t="shared" si="21"/>
        <v>10</v>
      </c>
      <c r="J277" s="1" t="s">
        <v>331</v>
      </c>
      <c r="K277" s="1">
        <v>0.02</v>
      </c>
      <c r="L277" s="1">
        <f t="shared" si="23"/>
        <v>0.2</v>
      </c>
      <c r="M277" s="95"/>
    </row>
    <row r="278" spans="1:13" ht="37.5" outlineLevel="1">
      <c r="A278" s="181"/>
      <c r="B278" s="181"/>
      <c r="C278" s="181"/>
      <c r="D278" s="86" t="s">
        <v>347</v>
      </c>
      <c r="E278" s="63" t="s">
        <v>347</v>
      </c>
      <c r="F278" s="1">
        <v>0</v>
      </c>
      <c r="G278" s="1">
        <v>7</v>
      </c>
      <c r="H278" s="1">
        <v>0</v>
      </c>
      <c r="I278" s="1">
        <f t="shared" si="21"/>
        <v>7</v>
      </c>
      <c r="J278" s="1" t="s">
        <v>6</v>
      </c>
      <c r="K278" s="1">
        <v>0.8</v>
      </c>
      <c r="L278" s="1">
        <f t="shared" si="23"/>
        <v>5.6000000000000005</v>
      </c>
      <c r="M278" s="95"/>
    </row>
    <row r="279" spans="1:13" outlineLevel="1">
      <c r="A279" s="181"/>
      <c r="B279" s="181"/>
      <c r="C279" s="181"/>
      <c r="D279" s="86" t="s">
        <v>348</v>
      </c>
      <c r="E279" s="63" t="s">
        <v>348</v>
      </c>
      <c r="F279" s="1">
        <v>0</v>
      </c>
      <c r="G279" s="1">
        <v>1</v>
      </c>
      <c r="H279" s="1">
        <v>0</v>
      </c>
      <c r="I279" s="1">
        <f t="shared" si="21"/>
        <v>1</v>
      </c>
      <c r="J279" s="1" t="s">
        <v>6</v>
      </c>
      <c r="K279" s="1">
        <v>0.55000000000000004</v>
      </c>
      <c r="L279" s="1">
        <f t="shared" si="23"/>
        <v>0.55000000000000004</v>
      </c>
      <c r="M279" s="95"/>
    </row>
    <row r="280" spans="1:13" ht="37.5" outlineLevel="1">
      <c r="A280" s="181"/>
      <c r="B280" s="181"/>
      <c r="C280" s="181"/>
      <c r="D280" s="86" t="s">
        <v>349</v>
      </c>
      <c r="E280" s="63" t="s">
        <v>349</v>
      </c>
      <c r="F280" s="1">
        <v>0</v>
      </c>
      <c r="G280" s="1">
        <v>3</v>
      </c>
      <c r="H280" s="1">
        <v>0</v>
      </c>
      <c r="I280" s="1">
        <f t="shared" si="21"/>
        <v>3</v>
      </c>
      <c r="J280" s="1" t="s">
        <v>6</v>
      </c>
      <c r="K280" s="1">
        <v>0.7</v>
      </c>
      <c r="L280" s="1">
        <f t="shared" si="23"/>
        <v>2.0999999999999996</v>
      </c>
      <c r="M280" s="95"/>
    </row>
    <row r="281" spans="1:13" outlineLevel="1">
      <c r="A281" s="181"/>
      <c r="B281" s="181"/>
      <c r="C281" s="181"/>
      <c r="D281" s="86" t="s">
        <v>350</v>
      </c>
      <c r="E281" s="63" t="s">
        <v>350</v>
      </c>
      <c r="F281" s="1">
        <v>0</v>
      </c>
      <c r="G281" s="1">
        <v>1</v>
      </c>
      <c r="H281" s="1">
        <v>0</v>
      </c>
      <c r="I281" s="1">
        <f t="shared" si="21"/>
        <v>1</v>
      </c>
      <c r="J281" s="1" t="s">
        <v>6</v>
      </c>
      <c r="K281" s="1">
        <v>3.8</v>
      </c>
      <c r="L281" s="1">
        <f t="shared" si="23"/>
        <v>3.8</v>
      </c>
      <c r="M281" s="95"/>
    </row>
    <row r="282" spans="1:13" ht="37.5" outlineLevel="1">
      <c r="A282" s="181"/>
      <c r="B282" s="181"/>
      <c r="C282" s="181"/>
      <c r="D282" s="86" t="s">
        <v>351</v>
      </c>
      <c r="E282" s="63" t="s">
        <v>351</v>
      </c>
      <c r="F282" s="1">
        <v>0</v>
      </c>
      <c r="G282" s="1">
        <v>1</v>
      </c>
      <c r="H282" s="1">
        <v>0</v>
      </c>
      <c r="I282" s="1">
        <f t="shared" si="21"/>
        <v>1</v>
      </c>
      <c r="J282" s="1" t="s">
        <v>6</v>
      </c>
      <c r="K282" s="1">
        <v>0.6</v>
      </c>
      <c r="L282" s="1">
        <f t="shared" si="23"/>
        <v>0.6</v>
      </c>
      <c r="M282" s="95"/>
    </row>
    <row r="283" spans="1:13" outlineLevel="1">
      <c r="A283" s="181"/>
      <c r="B283" s="181"/>
      <c r="C283" s="181"/>
      <c r="D283" s="86" t="s">
        <v>352</v>
      </c>
      <c r="E283" s="63" t="s">
        <v>352</v>
      </c>
      <c r="F283" s="1">
        <v>0</v>
      </c>
      <c r="G283" s="1">
        <v>1</v>
      </c>
      <c r="H283" s="1">
        <v>0</v>
      </c>
      <c r="I283" s="1">
        <f t="shared" si="21"/>
        <v>1</v>
      </c>
      <c r="J283" s="1" t="s">
        <v>6</v>
      </c>
      <c r="K283" s="1">
        <v>0.15</v>
      </c>
      <c r="L283" s="1">
        <f t="shared" si="23"/>
        <v>0.15</v>
      </c>
      <c r="M283" s="95"/>
    </row>
    <row r="284" spans="1:13" ht="37.5" outlineLevel="1">
      <c r="A284" s="181"/>
      <c r="B284" s="181"/>
      <c r="C284" s="181"/>
      <c r="D284" s="86" t="s">
        <v>353</v>
      </c>
      <c r="E284" s="63" t="s">
        <v>353</v>
      </c>
      <c r="F284" s="1">
        <v>0</v>
      </c>
      <c r="G284" s="1">
        <v>2</v>
      </c>
      <c r="H284" s="1">
        <v>0</v>
      </c>
      <c r="I284" s="1">
        <f t="shared" si="21"/>
        <v>2</v>
      </c>
      <c r="J284" s="1" t="s">
        <v>6</v>
      </c>
      <c r="K284" s="1">
        <v>0.12</v>
      </c>
      <c r="L284" s="1">
        <f t="shared" si="23"/>
        <v>0.24</v>
      </c>
      <c r="M284" s="95"/>
    </row>
    <row r="285" spans="1:13" ht="37.5" outlineLevel="1">
      <c r="A285" s="67">
        <v>21</v>
      </c>
      <c r="B285" s="30" t="s">
        <v>97</v>
      </c>
      <c r="C285" s="30" t="s">
        <v>100</v>
      </c>
      <c r="D285" s="86" t="s">
        <v>354</v>
      </c>
      <c r="E285" s="63" t="s">
        <v>354</v>
      </c>
      <c r="F285" s="1">
        <v>0</v>
      </c>
      <c r="G285" s="1">
        <v>1</v>
      </c>
      <c r="H285" s="1">
        <v>0</v>
      </c>
      <c r="I285" s="1">
        <f t="shared" si="21"/>
        <v>1</v>
      </c>
      <c r="J285" s="1" t="s">
        <v>6</v>
      </c>
      <c r="K285" s="1">
        <v>79.17</v>
      </c>
      <c r="L285" s="1">
        <f t="shared" si="23"/>
        <v>79.17</v>
      </c>
      <c r="M285" s="95"/>
    </row>
    <row r="286" spans="1:13">
      <c r="A286" s="55" t="s">
        <v>101</v>
      </c>
      <c r="B286" s="56"/>
      <c r="C286" s="57"/>
      <c r="D286" s="56"/>
      <c r="E286" s="56"/>
      <c r="F286" s="58">
        <f>SUM(F287:F310)</f>
        <v>0</v>
      </c>
      <c r="G286" s="58">
        <f>SUM(G287:G310)</f>
        <v>6850.2849999999999</v>
      </c>
      <c r="H286" s="58">
        <f>SUM(H287:H310)</f>
        <v>0</v>
      </c>
      <c r="I286" s="58">
        <f t="shared" si="21"/>
        <v>6850.2849999999999</v>
      </c>
      <c r="J286" s="56"/>
      <c r="K286" s="58"/>
      <c r="L286" s="58">
        <f>SUM(L287:L310)</f>
        <v>547.19792999999993</v>
      </c>
      <c r="M286" s="95"/>
    </row>
    <row r="287" spans="1:13" outlineLevel="1">
      <c r="A287" s="176"/>
      <c r="B287" s="176"/>
      <c r="C287" s="176"/>
      <c r="D287" s="86" t="s">
        <v>175</v>
      </c>
      <c r="E287" s="86" t="s">
        <v>175</v>
      </c>
      <c r="F287" s="1">
        <v>0</v>
      </c>
      <c r="G287" s="1">
        <v>2400</v>
      </c>
      <c r="H287" s="1">
        <v>0</v>
      </c>
      <c r="I287" s="1">
        <f t="shared" si="21"/>
        <v>2400</v>
      </c>
      <c r="J287" s="1" t="s">
        <v>177</v>
      </c>
      <c r="K287" s="1">
        <v>2.8E-3</v>
      </c>
      <c r="L287" s="1">
        <f t="shared" ref="L287:L310" si="24">K287*I287</f>
        <v>6.72</v>
      </c>
      <c r="M287" s="95"/>
    </row>
    <row r="288" spans="1:13" outlineLevel="1">
      <c r="A288" s="176"/>
      <c r="B288" s="176"/>
      <c r="C288" s="176"/>
      <c r="D288" s="97" t="s">
        <v>1138</v>
      </c>
      <c r="E288" s="98" t="s">
        <v>1138</v>
      </c>
      <c r="F288" s="99">
        <v>0</v>
      </c>
      <c r="G288" s="99">
        <v>1500</v>
      </c>
      <c r="H288" s="99">
        <v>0</v>
      </c>
      <c r="I288" s="99">
        <f t="shared" si="21"/>
        <v>1500</v>
      </c>
      <c r="J288" s="99" t="s">
        <v>6</v>
      </c>
      <c r="K288" s="99">
        <v>1.907E-2</v>
      </c>
      <c r="L288" s="99">
        <f t="shared" si="24"/>
        <v>28.605</v>
      </c>
      <c r="M288" s="95"/>
    </row>
    <row r="289" spans="1:13" outlineLevel="1">
      <c r="A289" s="176"/>
      <c r="B289" s="176"/>
      <c r="C289" s="176"/>
      <c r="D289" s="86" t="s">
        <v>355</v>
      </c>
      <c r="E289" s="63" t="s">
        <v>355</v>
      </c>
      <c r="F289" s="1">
        <v>0</v>
      </c>
      <c r="G289" s="1">
        <v>120</v>
      </c>
      <c r="H289" s="1">
        <v>0</v>
      </c>
      <c r="I289" s="1">
        <f t="shared" si="21"/>
        <v>120</v>
      </c>
      <c r="J289" s="1" t="s">
        <v>217</v>
      </c>
      <c r="K289" s="1">
        <v>0.12</v>
      </c>
      <c r="L289" s="1">
        <f t="shared" si="24"/>
        <v>14.399999999999999</v>
      </c>
      <c r="M289" s="95"/>
    </row>
    <row r="290" spans="1:13" outlineLevel="1">
      <c r="A290" s="176"/>
      <c r="B290" s="176"/>
      <c r="C290" s="176"/>
      <c r="D290" s="86" t="s">
        <v>356</v>
      </c>
      <c r="E290" s="63" t="s">
        <v>356</v>
      </c>
      <c r="F290" s="1">
        <v>0</v>
      </c>
      <c r="G290" s="1">
        <v>200</v>
      </c>
      <c r="H290" s="1">
        <v>0</v>
      </c>
      <c r="I290" s="1">
        <f t="shared" si="21"/>
        <v>200</v>
      </c>
      <c r="J290" s="1" t="s">
        <v>6</v>
      </c>
      <c r="K290" s="1">
        <v>3.5000000000000003E-2</v>
      </c>
      <c r="L290" s="1">
        <f t="shared" si="24"/>
        <v>7.0000000000000009</v>
      </c>
      <c r="M290" s="95"/>
    </row>
    <row r="291" spans="1:13" outlineLevel="1">
      <c r="A291" s="176"/>
      <c r="B291" s="176"/>
      <c r="C291" s="176"/>
      <c r="D291" s="86" t="s">
        <v>357</v>
      </c>
      <c r="E291" s="63" t="s">
        <v>357</v>
      </c>
      <c r="F291" s="1">
        <v>0</v>
      </c>
      <c r="G291" s="1">
        <v>10</v>
      </c>
      <c r="H291" s="1">
        <v>0</v>
      </c>
      <c r="I291" s="1">
        <f t="shared" si="21"/>
        <v>10</v>
      </c>
      <c r="J291" s="1" t="s">
        <v>177</v>
      </c>
      <c r="K291" s="1">
        <v>0.35</v>
      </c>
      <c r="L291" s="1">
        <f t="shared" si="24"/>
        <v>3.5</v>
      </c>
      <c r="M291" s="95"/>
    </row>
    <row r="292" spans="1:13" outlineLevel="1">
      <c r="A292" s="176"/>
      <c r="B292" s="176"/>
      <c r="C292" s="176"/>
      <c r="D292" s="86" t="s">
        <v>358</v>
      </c>
      <c r="E292" s="63" t="s">
        <v>358</v>
      </c>
      <c r="F292" s="1">
        <v>0</v>
      </c>
      <c r="G292" s="1">
        <v>84</v>
      </c>
      <c r="H292" s="1">
        <v>0</v>
      </c>
      <c r="I292" s="1">
        <f t="shared" si="21"/>
        <v>84</v>
      </c>
      <c r="J292" s="1" t="s">
        <v>216</v>
      </c>
      <c r="K292" s="1">
        <v>0.5</v>
      </c>
      <c r="L292" s="1">
        <f t="shared" si="24"/>
        <v>42</v>
      </c>
      <c r="M292" s="95"/>
    </row>
    <row r="293" spans="1:13" outlineLevel="1">
      <c r="A293" s="176"/>
      <c r="B293" s="176"/>
      <c r="C293" s="176"/>
      <c r="D293" s="86" t="s">
        <v>359</v>
      </c>
      <c r="E293" s="63" t="s">
        <v>359</v>
      </c>
      <c r="F293" s="1">
        <v>0</v>
      </c>
      <c r="G293" s="1">
        <v>30</v>
      </c>
      <c r="H293" s="1">
        <v>0</v>
      </c>
      <c r="I293" s="1">
        <f t="shared" si="21"/>
        <v>30</v>
      </c>
      <c r="J293" s="1" t="s">
        <v>368</v>
      </c>
      <c r="K293" s="1">
        <v>0.27</v>
      </c>
      <c r="L293" s="1">
        <f t="shared" si="24"/>
        <v>8.1000000000000014</v>
      </c>
      <c r="M293" s="95"/>
    </row>
    <row r="294" spans="1:13" outlineLevel="1">
      <c r="A294" s="176"/>
      <c r="B294" s="176"/>
      <c r="C294" s="176"/>
      <c r="D294" s="97" t="s">
        <v>1136</v>
      </c>
      <c r="E294" s="98" t="s">
        <v>1136</v>
      </c>
      <c r="F294" s="99">
        <v>0</v>
      </c>
      <c r="G294" s="99">
        <v>1100</v>
      </c>
      <c r="H294" s="99">
        <v>0</v>
      </c>
      <c r="I294" s="99">
        <f t="shared" si="21"/>
        <v>1100</v>
      </c>
      <c r="J294" s="99" t="s">
        <v>177</v>
      </c>
      <c r="K294" s="99">
        <v>1.1900000000000001E-2</v>
      </c>
      <c r="L294" s="99">
        <f t="shared" si="24"/>
        <v>13.090000000000002</v>
      </c>
      <c r="M294" s="95"/>
    </row>
    <row r="295" spans="1:13" outlineLevel="1">
      <c r="A295" s="176"/>
      <c r="B295" s="176"/>
      <c r="C295" s="176"/>
      <c r="D295" s="86" t="s">
        <v>175</v>
      </c>
      <c r="E295" s="86" t="s">
        <v>175</v>
      </c>
      <c r="F295" s="1">
        <v>0</v>
      </c>
      <c r="G295" s="1">
        <v>900</v>
      </c>
      <c r="H295" s="1">
        <v>0</v>
      </c>
      <c r="I295" s="1">
        <f t="shared" si="21"/>
        <v>900</v>
      </c>
      <c r="J295" s="1" t="s">
        <v>177</v>
      </c>
      <c r="K295" s="1">
        <v>2.8E-3</v>
      </c>
      <c r="L295" s="1">
        <f t="shared" si="24"/>
        <v>2.52</v>
      </c>
      <c r="M295" s="95"/>
    </row>
    <row r="296" spans="1:13" outlineLevel="1">
      <c r="A296" s="176"/>
      <c r="B296" s="176"/>
      <c r="C296" s="176"/>
      <c r="D296" s="86" t="s">
        <v>359</v>
      </c>
      <c r="E296" s="63" t="s">
        <v>359</v>
      </c>
      <c r="F296" s="1">
        <v>0</v>
      </c>
      <c r="G296" s="1">
        <v>30</v>
      </c>
      <c r="H296" s="1">
        <v>0</v>
      </c>
      <c r="I296" s="1">
        <f t="shared" si="21"/>
        <v>30</v>
      </c>
      <c r="J296" s="1" t="s">
        <v>368</v>
      </c>
      <c r="K296" s="1">
        <v>0.27</v>
      </c>
      <c r="L296" s="1">
        <f t="shared" si="24"/>
        <v>8.1000000000000014</v>
      </c>
      <c r="M296" s="95"/>
    </row>
    <row r="297" spans="1:13" outlineLevel="1">
      <c r="A297" s="176"/>
      <c r="B297" s="176"/>
      <c r="C297" s="176"/>
      <c r="D297" s="86" t="s">
        <v>360</v>
      </c>
      <c r="E297" s="63" t="s">
        <v>360</v>
      </c>
      <c r="F297" s="1">
        <v>0</v>
      </c>
      <c r="G297" s="1">
        <v>1</v>
      </c>
      <c r="H297" s="1">
        <v>0</v>
      </c>
      <c r="I297" s="1">
        <f t="shared" si="21"/>
        <v>1</v>
      </c>
      <c r="J297" s="1" t="s">
        <v>369</v>
      </c>
      <c r="K297" s="1">
        <v>2.5</v>
      </c>
      <c r="L297" s="1">
        <f t="shared" si="24"/>
        <v>2.5</v>
      </c>
      <c r="M297" s="95"/>
    </row>
    <row r="298" spans="1:13" outlineLevel="1">
      <c r="A298" s="176"/>
      <c r="B298" s="176"/>
      <c r="C298" s="176"/>
      <c r="D298" s="86" t="s">
        <v>361</v>
      </c>
      <c r="E298" s="63" t="s">
        <v>361</v>
      </c>
      <c r="F298" s="1">
        <v>0</v>
      </c>
      <c r="G298" s="1">
        <v>2</v>
      </c>
      <c r="H298" s="1">
        <v>0</v>
      </c>
      <c r="I298" s="1">
        <f t="shared" si="21"/>
        <v>2</v>
      </c>
      <c r="J298" s="1" t="s">
        <v>6</v>
      </c>
      <c r="K298" s="1">
        <v>12</v>
      </c>
      <c r="L298" s="1">
        <f t="shared" si="24"/>
        <v>24</v>
      </c>
      <c r="M298" s="95"/>
    </row>
    <row r="299" spans="1:13" outlineLevel="1">
      <c r="A299" s="176"/>
      <c r="B299" s="176"/>
      <c r="C299" s="176"/>
      <c r="D299" s="86" t="s">
        <v>362</v>
      </c>
      <c r="E299" s="63" t="s">
        <v>362</v>
      </c>
      <c r="F299" s="1">
        <v>0</v>
      </c>
      <c r="G299" s="1">
        <v>6.5</v>
      </c>
      <c r="H299" s="1">
        <v>0</v>
      </c>
      <c r="I299" s="1">
        <f t="shared" si="21"/>
        <v>6.5</v>
      </c>
      <c r="J299" s="1" t="s">
        <v>180</v>
      </c>
      <c r="K299" s="1">
        <v>12</v>
      </c>
      <c r="L299" s="1">
        <f t="shared" si="24"/>
        <v>78</v>
      </c>
      <c r="M299" s="95"/>
    </row>
    <row r="300" spans="1:13" outlineLevel="1">
      <c r="A300" s="176"/>
      <c r="B300" s="176"/>
      <c r="C300" s="176"/>
      <c r="D300" s="86" t="s">
        <v>363</v>
      </c>
      <c r="E300" s="63" t="s">
        <v>363</v>
      </c>
      <c r="F300" s="1">
        <v>0</v>
      </c>
      <c r="G300" s="1">
        <v>6.2850000000000001</v>
      </c>
      <c r="H300" s="1">
        <v>0</v>
      </c>
      <c r="I300" s="1">
        <f t="shared" si="21"/>
        <v>6.2850000000000001</v>
      </c>
      <c r="J300" s="1" t="s">
        <v>180</v>
      </c>
      <c r="K300" s="1">
        <v>12</v>
      </c>
      <c r="L300" s="1">
        <f t="shared" si="24"/>
        <v>75.42</v>
      </c>
      <c r="M300" s="95"/>
    </row>
    <row r="301" spans="1:13" outlineLevel="1">
      <c r="A301" s="176"/>
      <c r="B301" s="176"/>
      <c r="C301" s="176"/>
      <c r="D301" s="86" t="s">
        <v>357</v>
      </c>
      <c r="E301" s="63" t="s">
        <v>357</v>
      </c>
      <c r="F301" s="1">
        <v>0</v>
      </c>
      <c r="G301" s="1">
        <v>3.5</v>
      </c>
      <c r="H301" s="1">
        <v>0</v>
      </c>
      <c r="I301" s="1">
        <f t="shared" si="21"/>
        <v>3.5</v>
      </c>
      <c r="J301" s="1" t="s">
        <v>177</v>
      </c>
      <c r="K301" s="1">
        <v>0.4</v>
      </c>
      <c r="L301" s="1">
        <f t="shared" si="24"/>
        <v>1.4000000000000001</v>
      </c>
      <c r="M301" s="95"/>
    </row>
    <row r="302" spans="1:13" outlineLevel="1">
      <c r="A302" s="176"/>
      <c r="B302" s="176"/>
      <c r="C302" s="176"/>
      <c r="D302" s="86" t="s">
        <v>358</v>
      </c>
      <c r="E302" s="63" t="s">
        <v>358</v>
      </c>
      <c r="F302" s="1">
        <v>0</v>
      </c>
      <c r="G302" s="1">
        <v>24</v>
      </c>
      <c r="H302" s="1">
        <v>0</v>
      </c>
      <c r="I302" s="1">
        <f t="shared" si="21"/>
        <v>24</v>
      </c>
      <c r="J302" s="1" t="s">
        <v>216</v>
      </c>
      <c r="K302" s="1">
        <v>0.5</v>
      </c>
      <c r="L302" s="1">
        <f t="shared" si="24"/>
        <v>12</v>
      </c>
      <c r="M302" s="95"/>
    </row>
    <row r="303" spans="1:13" ht="56.25" outlineLevel="1">
      <c r="A303" s="176"/>
      <c r="B303" s="176"/>
      <c r="C303" s="176"/>
      <c r="D303" s="86" t="s">
        <v>364</v>
      </c>
      <c r="E303" s="63" t="s">
        <v>364</v>
      </c>
      <c r="F303" s="1">
        <v>0</v>
      </c>
      <c r="G303" s="1">
        <v>1</v>
      </c>
      <c r="H303" s="1">
        <v>0</v>
      </c>
      <c r="I303" s="1">
        <f t="shared" si="21"/>
        <v>1</v>
      </c>
      <c r="J303" s="1" t="s">
        <v>6</v>
      </c>
      <c r="K303" s="1">
        <v>19.8</v>
      </c>
      <c r="L303" s="1">
        <f t="shared" si="24"/>
        <v>19.8</v>
      </c>
      <c r="M303" s="95"/>
    </row>
    <row r="304" spans="1:13" outlineLevel="1">
      <c r="A304" s="176"/>
      <c r="B304" s="176"/>
      <c r="C304" s="176"/>
      <c r="D304" s="97" t="s">
        <v>1146</v>
      </c>
      <c r="E304" s="97" t="s">
        <v>1146</v>
      </c>
      <c r="F304" s="99">
        <v>0</v>
      </c>
      <c r="G304" s="99">
        <v>11</v>
      </c>
      <c r="H304" s="99">
        <v>0</v>
      </c>
      <c r="I304" s="99">
        <f t="shared" si="21"/>
        <v>11</v>
      </c>
      <c r="J304" s="99" t="s">
        <v>177</v>
      </c>
      <c r="K304" s="99">
        <f>126.63/1000</f>
        <v>0.12662999999999999</v>
      </c>
      <c r="L304" s="99">
        <f t="shared" si="24"/>
        <v>1.39293</v>
      </c>
      <c r="M304" s="95"/>
    </row>
    <row r="305" spans="1:13" outlineLevel="1">
      <c r="A305" s="176"/>
      <c r="B305" s="176"/>
      <c r="C305" s="176"/>
      <c r="D305" s="86" t="s">
        <v>365</v>
      </c>
      <c r="E305" s="63" t="s">
        <v>365</v>
      </c>
      <c r="F305" s="1">
        <v>0</v>
      </c>
      <c r="G305" s="1">
        <v>3</v>
      </c>
      <c r="H305" s="1">
        <v>0</v>
      </c>
      <c r="I305" s="1">
        <f t="shared" si="21"/>
        <v>3</v>
      </c>
      <c r="J305" s="1" t="s">
        <v>6</v>
      </c>
      <c r="K305" s="1">
        <v>9.25</v>
      </c>
      <c r="L305" s="1">
        <f t="shared" si="24"/>
        <v>27.75</v>
      </c>
      <c r="M305" s="95"/>
    </row>
    <row r="306" spans="1:13" outlineLevel="1">
      <c r="A306" s="176"/>
      <c r="B306" s="176"/>
      <c r="C306" s="176"/>
      <c r="D306" s="86" t="s">
        <v>366</v>
      </c>
      <c r="E306" s="63" t="s">
        <v>366</v>
      </c>
      <c r="F306" s="1">
        <v>0</v>
      </c>
      <c r="G306" s="1">
        <v>2</v>
      </c>
      <c r="H306" s="1">
        <v>0</v>
      </c>
      <c r="I306" s="1">
        <f t="shared" si="21"/>
        <v>2</v>
      </c>
      <c r="J306" s="1" t="s">
        <v>6</v>
      </c>
      <c r="K306" s="1">
        <v>15.8</v>
      </c>
      <c r="L306" s="1">
        <f t="shared" si="24"/>
        <v>31.6</v>
      </c>
      <c r="M306" s="95"/>
    </row>
    <row r="307" spans="1:13" outlineLevel="1">
      <c r="A307" s="177"/>
      <c r="B307" s="177"/>
      <c r="C307" s="177"/>
      <c r="D307" s="86" t="s">
        <v>367</v>
      </c>
      <c r="E307" s="63" t="s">
        <v>367</v>
      </c>
      <c r="F307" s="1">
        <v>0</v>
      </c>
      <c r="G307" s="1">
        <v>50</v>
      </c>
      <c r="H307" s="1">
        <v>0</v>
      </c>
      <c r="I307" s="1">
        <f t="shared" si="21"/>
        <v>50</v>
      </c>
      <c r="J307" s="1" t="s">
        <v>167</v>
      </c>
      <c r="K307" s="1">
        <v>0.245</v>
      </c>
      <c r="L307" s="1">
        <f t="shared" si="24"/>
        <v>12.25</v>
      </c>
      <c r="M307" s="95"/>
    </row>
    <row r="308" spans="1:13" outlineLevel="1">
      <c r="A308" s="181">
        <v>23</v>
      </c>
      <c r="B308" s="181" t="s">
        <v>102</v>
      </c>
      <c r="C308" s="181" t="s">
        <v>105</v>
      </c>
      <c r="D308" s="86" t="s">
        <v>370</v>
      </c>
      <c r="E308" s="63" t="s">
        <v>370</v>
      </c>
      <c r="F308" s="1">
        <v>0</v>
      </c>
      <c r="G308" s="1">
        <v>1</v>
      </c>
      <c r="H308" s="1">
        <v>0</v>
      </c>
      <c r="I308" s="1">
        <f t="shared" si="21"/>
        <v>1</v>
      </c>
      <c r="J308" s="1" t="s">
        <v>6</v>
      </c>
      <c r="K308" s="1">
        <v>36</v>
      </c>
      <c r="L308" s="1">
        <f t="shared" si="24"/>
        <v>36</v>
      </c>
      <c r="M308" s="95"/>
    </row>
    <row r="309" spans="1:13" outlineLevel="1">
      <c r="A309" s="181"/>
      <c r="B309" s="181"/>
      <c r="C309" s="181"/>
      <c r="D309" s="86" t="s">
        <v>367</v>
      </c>
      <c r="E309" s="63" t="s">
        <v>367</v>
      </c>
      <c r="F309" s="1">
        <v>0</v>
      </c>
      <c r="G309" s="1">
        <v>300</v>
      </c>
      <c r="H309" s="1">
        <v>0</v>
      </c>
      <c r="I309" s="1">
        <f t="shared" si="21"/>
        <v>300</v>
      </c>
      <c r="J309" s="1" t="s">
        <v>167</v>
      </c>
      <c r="K309" s="1">
        <v>0.245</v>
      </c>
      <c r="L309" s="1">
        <f t="shared" si="24"/>
        <v>73.5</v>
      </c>
      <c r="M309" s="95"/>
    </row>
    <row r="310" spans="1:13" ht="37.5" outlineLevel="1">
      <c r="A310" s="181"/>
      <c r="B310" s="181"/>
      <c r="C310" s="181"/>
      <c r="D310" s="86" t="s">
        <v>371</v>
      </c>
      <c r="E310" s="63" t="s">
        <v>371</v>
      </c>
      <c r="F310" s="1">
        <v>0</v>
      </c>
      <c r="G310" s="1">
        <v>65</v>
      </c>
      <c r="H310" s="1">
        <v>0</v>
      </c>
      <c r="I310" s="1">
        <f t="shared" si="21"/>
        <v>65</v>
      </c>
      <c r="J310" s="1" t="s">
        <v>167</v>
      </c>
      <c r="K310" s="1">
        <v>0.27</v>
      </c>
      <c r="L310" s="1">
        <f t="shared" si="24"/>
        <v>17.55</v>
      </c>
      <c r="M310" s="95"/>
    </row>
    <row r="311" spans="1:13">
      <c r="A311" s="55" t="s">
        <v>107</v>
      </c>
      <c r="B311" s="56"/>
      <c r="C311" s="57"/>
      <c r="D311" s="56"/>
      <c r="E311" s="56"/>
      <c r="F311" s="58">
        <f>SUM(F312:F378)</f>
        <v>0</v>
      </c>
      <c r="G311" s="58">
        <f>SUM(G312:G378)</f>
        <v>10833.41</v>
      </c>
      <c r="H311" s="58">
        <f>SUM(H312:H378)</f>
        <v>0</v>
      </c>
      <c r="I311" s="58">
        <f t="shared" si="21"/>
        <v>10833.41</v>
      </c>
      <c r="J311" s="56"/>
      <c r="K311" s="58"/>
      <c r="L311" s="58">
        <f>SUM(L312:L378)</f>
        <v>2086.1271649999999</v>
      </c>
      <c r="M311" s="95"/>
    </row>
    <row r="312" spans="1:13" outlineLevel="1">
      <c r="A312" s="181">
        <v>24</v>
      </c>
      <c r="B312" s="181" t="s">
        <v>108</v>
      </c>
      <c r="C312" s="181" t="s">
        <v>109</v>
      </c>
      <c r="D312" s="86" t="s">
        <v>372</v>
      </c>
      <c r="E312" s="63" t="s">
        <v>372</v>
      </c>
      <c r="F312" s="1">
        <v>0</v>
      </c>
      <c r="G312" s="1">
        <v>1</v>
      </c>
      <c r="H312" s="1">
        <v>0</v>
      </c>
      <c r="I312" s="1">
        <f t="shared" si="21"/>
        <v>1</v>
      </c>
      <c r="J312" s="1" t="s">
        <v>6</v>
      </c>
      <c r="K312" s="1">
        <v>41.34</v>
      </c>
      <c r="L312" s="1">
        <f t="shared" ref="L312:L367" si="25">K312*I312</f>
        <v>41.34</v>
      </c>
      <c r="M312" s="95"/>
    </row>
    <row r="313" spans="1:13" ht="37.5" outlineLevel="1">
      <c r="A313" s="181"/>
      <c r="B313" s="181"/>
      <c r="C313" s="181"/>
      <c r="D313" s="86" t="s">
        <v>373</v>
      </c>
      <c r="E313" s="63" t="s">
        <v>373</v>
      </c>
      <c r="F313" s="1">
        <v>0</v>
      </c>
      <c r="G313" s="1">
        <v>1</v>
      </c>
      <c r="H313" s="1">
        <v>0</v>
      </c>
      <c r="I313" s="1">
        <f t="shared" si="21"/>
        <v>1</v>
      </c>
      <c r="J313" s="1" t="s">
        <v>6</v>
      </c>
      <c r="K313" s="1">
        <v>11.99</v>
      </c>
      <c r="L313" s="1">
        <f t="shared" si="25"/>
        <v>11.99</v>
      </c>
      <c r="M313" s="95"/>
    </row>
    <row r="314" spans="1:13" outlineLevel="1">
      <c r="A314" s="181"/>
      <c r="B314" s="181"/>
      <c r="C314" s="181"/>
      <c r="D314" s="86" t="s">
        <v>374</v>
      </c>
      <c r="E314" s="63" t="s">
        <v>374</v>
      </c>
      <c r="F314" s="1">
        <v>0</v>
      </c>
      <c r="G314" s="1">
        <v>1</v>
      </c>
      <c r="H314" s="1">
        <v>0</v>
      </c>
      <c r="I314" s="1">
        <f t="shared" si="21"/>
        <v>1</v>
      </c>
      <c r="J314" s="1" t="s">
        <v>6</v>
      </c>
      <c r="K314" s="1">
        <v>7.8</v>
      </c>
      <c r="L314" s="1">
        <f t="shared" si="25"/>
        <v>7.8</v>
      </c>
      <c r="M314" s="95"/>
    </row>
    <row r="315" spans="1:13" outlineLevel="1">
      <c r="A315" s="181"/>
      <c r="B315" s="181"/>
      <c r="C315" s="181"/>
      <c r="D315" s="86" t="s">
        <v>375</v>
      </c>
      <c r="E315" s="63" t="s">
        <v>375</v>
      </c>
      <c r="F315" s="1">
        <v>0</v>
      </c>
      <c r="G315" s="1">
        <v>1</v>
      </c>
      <c r="H315" s="1">
        <v>0</v>
      </c>
      <c r="I315" s="1">
        <f t="shared" si="21"/>
        <v>1</v>
      </c>
      <c r="J315" s="1" t="s">
        <v>6</v>
      </c>
      <c r="K315" s="1">
        <v>0.35</v>
      </c>
      <c r="L315" s="1">
        <f t="shared" si="25"/>
        <v>0.35</v>
      </c>
      <c r="M315" s="95"/>
    </row>
    <row r="316" spans="1:13" outlineLevel="1">
      <c r="A316" s="181"/>
      <c r="B316" s="181"/>
      <c r="C316" s="181"/>
      <c r="D316" s="86" t="s">
        <v>376</v>
      </c>
      <c r="E316" s="63" t="s">
        <v>376</v>
      </c>
      <c r="F316" s="1">
        <v>0</v>
      </c>
      <c r="G316" s="1">
        <v>1</v>
      </c>
      <c r="H316" s="1">
        <v>0</v>
      </c>
      <c r="I316" s="1">
        <f t="shared" si="21"/>
        <v>1</v>
      </c>
      <c r="J316" s="1" t="s">
        <v>6</v>
      </c>
      <c r="K316" s="1">
        <v>1.95</v>
      </c>
      <c r="L316" s="1">
        <f t="shared" si="25"/>
        <v>1.95</v>
      </c>
      <c r="M316" s="95"/>
    </row>
    <row r="317" spans="1:13" outlineLevel="1">
      <c r="A317" s="181"/>
      <c r="B317" s="181"/>
      <c r="C317" s="181"/>
      <c r="D317" s="86" t="s">
        <v>377</v>
      </c>
      <c r="E317" s="63" t="s">
        <v>377</v>
      </c>
      <c r="F317" s="1">
        <v>0</v>
      </c>
      <c r="G317" s="1">
        <v>100</v>
      </c>
      <c r="H317" s="1">
        <v>0</v>
      </c>
      <c r="I317" s="1">
        <f t="shared" si="21"/>
        <v>100</v>
      </c>
      <c r="J317" s="1" t="s">
        <v>395</v>
      </c>
      <c r="K317" s="1">
        <v>4.8000000000000001E-2</v>
      </c>
      <c r="L317" s="1">
        <f t="shared" si="25"/>
        <v>4.8</v>
      </c>
      <c r="M317" s="95"/>
    </row>
    <row r="318" spans="1:13" outlineLevel="1">
      <c r="A318" s="181"/>
      <c r="B318" s="181"/>
      <c r="C318" s="181"/>
      <c r="D318" s="97" t="s">
        <v>1118</v>
      </c>
      <c r="E318" s="98" t="s">
        <v>1118</v>
      </c>
      <c r="F318" s="99">
        <v>0</v>
      </c>
      <c r="G318" s="99">
        <v>1.94</v>
      </c>
      <c r="H318" s="99">
        <v>0</v>
      </c>
      <c r="I318" s="99">
        <f t="shared" si="21"/>
        <v>1.94</v>
      </c>
      <c r="J318" s="99" t="s">
        <v>198</v>
      </c>
      <c r="K318" s="99">
        <v>63</v>
      </c>
      <c r="L318" s="99">
        <f t="shared" si="25"/>
        <v>122.22</v>
      </c>
      <c r="M318" s="95"/>
    </row>
    <row r="319" spans="1:13" outlineLevel="1">
      <c r="A319" s="181"/>
      <c r="B319" s="181"/>
      <c r="C319" s="181"/>
      <c r="D319" s="114" t="s">
        <v>378</v>
      </c>
      <c r="E319" s="63" t="s">
        <v>378</v>
      </c>
      <c r="F319" s="1">
        <v>0</v>
      </c>
      <c r="G319" s="1">
        <v>30</v>
      </c>
      <c r="H319" s="1">
        <v>0</v>
      </c>
      <c r="I319" s="1">
        <f t="shared" si="21"/>
        <v>30</v>
      </c>
      <c r="J319" s="1" t="s">
        <v>217</v>
      </c>
      <c r="K319" s="1">
        <v>0.1</v>
      </c>
      <c r="L319" s="1">
        <f t="shared" si="25"/>
        <v>3</v>
      </c>
      <c r="M319" s="95"/>
    </row>
    <row r="320" spans="1:13" outlineLevel="1">
      <c r="A320" s="181"/>
      <c r="B320" s="181"/>
      <c r="C320" s="181"/>
      <c r="D320" s="114" t="s">
        <v>1136</v>
      </c>
      <c r="E320" s="63" t="s">
        <v>1136</v>
      </c>
      <c r="F320" s="1">
        <v>0</v>
      </c>
      <c r="G320" s="1">
        <v>450</v>
      </c>
      <c r="H320" s="1">
        <v>0</v>
      </c>
      <c r="I320" s="1">
        <f t="shared" si="21"/>
        <v>450</v>
      </c>
      <c r="J320" s="1" t="s">
        <v>177</v>
      </c>
      <c r="K320" s="1">
        <v>0.06</v>
      </c>
      <c r="L320" s="1">
        <f t="shared" si="25"/>
        <v>27</v>
      </c>
      <c r="M320" s="95"/>
    </row>
    <row r="321" spans="1:13" outlineLevel="1">
      <c r="A321" s="181"/>
      <c r="B321" s="181"/>
      <c r="C321" s="181"/>
      <c r="D321" s="114" t="s">
        <v>175</v>
      </c>
      <c r="E321" s="114" t="s">
        <v>175</v>
      </c>
      <c r="F321" s="1">
        <v>0</v>
      </c>
      <c r="G321" s="1">
        <v>2680</v>
      </c>
      <c r="H321" s="1">
        <v>0</v>
      </c>
      <c r="I321" s="1">
        <f t="shared" si="21"/>
        <v>2680</v>
      </c>
      <c r="J321" s="1" t="s">
        <v>177</v>
      </c>
      <c r="K321" s="1">
        <v>0.01</v>
      </c>
      <c r="L321" s="1">
        <f t="shared" si="25"/>
        <v>26.8</v>
      </c>
      <c r="M321" s="95"/>
    </row>
    <row r="322" spans="1:13" outlineLevel="1">
      <c r="A322" s="181"/>
      <c r="B322" s="181"/>
      <c r="C322" s="181"/>
      <c r="D322" s="114" t="s">
        <v>379</v>
      </c>
      <c r="E322" s="63" t="s">
        <v>379</v>
      </c>
      <c r="F322" s="1">
        <v>0</v>
      </c>
      <c r="G322" s="1">
        <v>1200</v>
      </c>
      <c r="H322" s="1">
        <v>0</v>
      </c>
      <c r="I322" s="1">
        <f t="shared" si="21"/>
        <v>1200</v>
      </c>
      <c r="J322" s="1" t="s">
        <v>177</v>
      </c>
      <c r="K322" s="1">
        <v>0.09</v>
      </c>
      <c r="L322" s="1">
        <f t="shared" si="25"/>
        <v>108</v>
      </c>
      <c r="M322" s="95"/>
    </row>
    <row r="323" spans="1:13" outlineLevel="1">
      <c r="A323" s="181"/>
      <c r="B323" s="181"/>
      <c r="C323" s="181"/>
      <c r="D323" s="86" t="s">
        <v>380</v>
      </c>
      <c r="E323" s="63" t="s">
        <v>380</v>
      </c>
      <c r="F323" s="1">
        <v>0</v>
      </c>
      <c r="G323" s="1">
        <v>30</v>
      </c>
      <c r="H323" s="1">
        <v>0</v>
      </c>
      <c r="I323" s="1">
        <f t="shared" si="21"/>
        <v>30</v>
      </c>
      <c r="J323" s="1" t="s">
        <v>395</v>
      </c>
      <c r="K323" s="1">
        <v>5.5E-2</v>
      </c>
      <c r="L323" s="1">
        <f t="shared" si="25"/>
        <v>1.65</v>
      </c>
      <c r="M323" s="95"/>
    </row>
    <row r="324" spans="1:13" outlineLevel="1">
      <c r="A324" s="181"/>
      <c r="B324" s="181"/>
      <c r="C324" s="181"/>
      <c r="D324" s="86" t="s">
        <v>381</v>
      </c>
      <c r="E324" s="63" t="s">
        <v>381</v>
      </c>
      <c r="F324" s="1">
        <v>0</v>
      </c>
      <c r="G324" s="1">
        <v>0.65</v>
      </c>
      <c r="H324" s="1">
        <v>0</v>
      </c>
      <c r="I324" s="1">
        <f t="shared" si="21"/>
        <v>0.65</v>
      </c>
      <c r="J324" s="1" t="s">
        <v>180</v>
      </c>
      <c r="K324" s="1">
        <v>7</v>
      </c>
      <c r="L324" s="1">
        <f t="shared" si="25"/>
        <v>4.55</v>
      </c>
      <c r="M324" s="95"/>
    </row>
    <row r="325" spans="1:13" outlineLevel="1">
      <c r="A325" s="181"/>
      <c r="B325" s="181"/>
      <c r="C325" s="181"/>
      <c r="D325" s="86" t="s">
        <v>382</v>
      </c>
      <c r="E325" s="63" t="s">
        <v>382</v>
      </c>
      <c r="F325" s="1">
        <v>0</v>
      </c>
      <c r="G325" s="1">
        <v>0.32</v>
      </c>
      <c r="H325" s="1">
        <v>0</v>
      </c>
      <c r="I325" s="1">
        <f t="shared" si="21"/>
        <v>0.32</v>
      </c>
      <c r="J325" s="1" t="s">
        <v>180</v>
      </c>
      <c r="K325" s="1">
        <v>6</v>
      </c>
      <c r="L325" s="1">
        <f t="shared" si="25"/>
        <v>1.92</v>
      </c>
      <c r="M325" s="95"/>
    </row>
    <row r="326" spans="1:13" outlineLevel="1">
      <c r="A326" s="181"/>
      <c r="B326" s="181"/>
      <c r="C326" s="181"/>
      <c r="D326" s="86" t="s">
        <v>383</v>
      </c>
      <c r="E326" s="63" t="s">
        <v>383</v>
      </c>
      <c r="F326" s="1">
        <v>0</v>
      </c>
      <c r="G326" s="1">
        <v>1</v>
      </c>
      <c r="H326" s="1">
        <v>0</v>
      </c>
      <c r="I326" s="1">
        <f t="shared" si="21"/>
        <v>1</v>
      </c>
      <c r="J326" s="1" t="s">
        <v>180</v>
      </c>
      <c r="K326" s="1">
        <v>7</v>
      </c>
      <c r="L326" s="1">
        <f t="shared" si="25"/>
        <v>7</v>
      </c>
      <c r="M326" s="95"/>
    </row>
    <row r="327" spans="1:13" outlineLevel="1">
      <c r="A327" s="181"/>
      <c r="B327" s="181"/>
      <c r="C327" s="181"/>
      <c r="D327" s="86" t="s">
        <v>384</v>
      </c>
      <c r="E327" s="63" t="s">
        <v>384</v>
      </c>
      <c r="F327" s="1">
        <v>0</v>
      </c>
      <c r="G327" s="1">
        <v>32.5</v>
      </c>
      <c r="H327" s="1">
        <v>0</v>
      </c>
      <c r="I327" s="1">
        <f t="shared" si="21"/>
        <v>32.5</v>
      </c>
      <c r="J327" s="1" t="s">
        <v>216</v>
      </c>
      <c r="K327" s="1">
        <v>0.748</v>
      </c>
      <c r="L327" s="1">
        <f t="shared" si="25"/>
        <v>24.31</v>
      </c>
      <c r="M327" s="95"/>
    </row>
    <row r="328" spans="1:13" outlineLevel="1">
      <c r="A328" s="181"/>
      <c r="B328" s="181"/>
      <c r="C328" s="181"/>
      <c r="D328" s="86" t="s">
        <v>385</v>
      </c>
      <c r="E328" s="63" t="s">
        <v>385</v>
      </c>
      <c r="F328" s="1">
        <v>0</v>
      </c>
      <c r="G328" s="1">
        <v>3</v>
      </c>
      <c r="H328" s="1">
        <v>0</v>
      </c>
      <c r="I328" s="1">
        <f t="shared" si="21"/>
        <v>3</v>
      </c>
      <c r="J328" s="1" t="s">
        <v>6</v>
      </c>
      <c r="K328" s="1">
        <v>6.5000000000000002E-2</v>
      </c>
      <c r="L328" s="1">
        <f t="shared" si="25"/>
        <v>0.19500000000000001</v>
      </c>
      <c r="M328" s="95"/>
    </row>
    <row r="329" spans="1:13" outlineLevel="1">
      <c r="A329" s="181"/>
      <c r="B329" s="181"/>
      <c r="C329" s="181"/>
      <c r="D329" s="86" t="s">
        <v>386</v>
      </c>
      <c r="E329" s="63" t="s">
        <v>386</v>
      </c>
      <c r="F329" s="1">
        <v>0</v>
      </c>
      <c r="G329" s="1">
        <v>2.6</v>
      </c>
      <c r="H329" s="1">
        <v>0</v>
      </c>
      <c r="I329" s="1">
        <f t="shared" si="21"/>
        <v>2.6</v>
      </c>
      <c r="J329" s="1" t="s">
        <v>177</v>
      </c>
      <c r="K329" s="1">
        <v>0.255</v>
      </c>
      <c r="L329" s="1">
        <f t="shared" si="25"/>
        <v>0.66300000000000003</v>
      </c>
      <c r="M329" s="95"/>
    </row>
    <row r="330" spans="1:13" ht="37.5" outlineLevel="1">
      <c r="A330" s="181"/>
      <c r="B330" s="181"/>
      <c r="C330" s="181"/>
      <c r="D330" s="86" t="s">
        <v>387</v>
      </c>
      <c r="E330" s="63" t="s">
        <v>387</v>
      </c>
      <c r="F330" s="1">
        <v>0</v>
      </c>
      <c r="G330" s="1">
        <v>1.6</v>
      </c>
      <c r="H330" s="1">
        <v>0</v>
      </c>
      <c r="I330" s="1">
        <f t="shared" si="21"/>
        <v>1.6</v>
      </c>
      <c r="J330" s="1" t="s">
        <v>177</v>
      </c>
      <c r="K330" s="1">
        <v>0.255</v>
      </c>
      <c r="L330" s="1">
        <f t="shared" si="25"/>
        <v>0.40800000000000003</v>
      </c>
      <c r="M330" s="95"/>
    </row>
    <row r="331" spans="1:13" outlineLevel="1">
      <c r="A331" s="181"/>
      <c r="B331" s="181"/>
      <c r="C331" s="181"/>
      <c r="D331" s="86" t="s">
        <v>388</v>
      </c>
      <c r="E331" s="63" t="s">
        <v>388</v>
      </c>
      <c r="F331" s="1">
        <v>0</v>
      </c>
      <c r="G331" s="1">
        <v>9</v>
      </c>
      <c r="H331" s="1">
        <v>0</v>
      </c>
      <c r="I331" s="1">
        <f t="shared" si="21"/>
        <v>9</v>
      </c>
      <c r="J331" s="1" t="s">
        <v>331</v>
      </c>
      <c r="K331" s="1">
        <v>0.43</v>
      </c>
      <c r="L331" s="1">
        <f t="shared" si="25"/>
        <v>3.87</v>
      </c>
      <c r="M331" s="95"/>
    </row>
    <row r="332" spans="1:13" outlineLevel="1">
      <c r="A332" s="181"/>
      <c r="B332" s="181"/>
      <c r="C332" s="181"/>
      <c r="D332" s="86" t="s">
        <v>389</v>
      </c>
      <c r="E332" s="63" t="s">
        <v>389</v>
      </c>
      <c r="F332" s="1">
        <v>0</v>
      </c>
      <c r="G332" s="1">
        <v>2</v>
      </c>
      <c r="H332" s="1">
        <v>0</v>
      </c>
      <c r="I332" s="1">
        <f t="shared" si="21"/>
        <v>2</v>
      </c>
      <c r="J332" s="1" t="s">
        <v>6</v>
      </c>
      <c r="K332" s="1">
        <v>0.37</v>
      </c>
      <c r="L332" s="1">
        <f t="shared" si="25"/>
        <v>0.74</v>
      </c>
      <c r="M332" s="95"/>
    </row>
    <row r="333" spans="1:13" outlineLevel="1">
      <c r="A333" s="181"/>
      <c r="B333" s="181"/>
      <c r="C333" s="181"/>
      <c r="D333" s="86" t="s">
        <v>390</v>
      </c>
      <c r="E333" s="63" t="s">
        <v>390</v>
      </c>
      <c r="F333" s="1">
        <v>0</v>
      </c>
      <c r="G333" s="1">
        <v>1</v>
      </c>
      <c r="H333" s="1">
        <v>0</v>
      </c>
      <c r="I333" s="1">
        <f t="shared" si="21"/>
        <v>1</v>
      </c>
      <c r="J333" s="1" t="s">
        <v>6</v>
      </c>
      <c r="K333" s="1">
        <v>0.157</v>
      </c>
      <c r="L333" s="1">
        <f t="shared" si="25"/>
        <v>0.157</v>
      </c>
      <c r="M333" s="95"/>
    </row>
    <row r="334" spans="1:13" outlineLevel="1">
      <c r="A334" s="181"/>
      <c r="B334" s="181"/>
      <c r="C334" s="181"/>
      <c r="D334" s="86" t="s">
        <v>391</v>
      </c>
      <c r="E334" s="63" t="s">
        <v>391</v>
      </c>
      <c r="F334" s="1">
        <v>0</v>
      </c>
      <c r="G334" s="1">
        <v>15</v>
      </c>
      <c r="H334" s="1">
        <v>0</v>
      </c>
      <c r="I334" s="1">
        <f t="shared" si="21"/>
        <v>15</v>
      </c>
      <c r="J334" s="1" t="s">
        <v>395</v>
      </c>
      <c r="K334" s="1">
        <v>4.8000000000000001E-2</v>
      </c>
      <c r="L334" s="1">
        <f t="shared" si="25"/>
        <v>0.72</v>
      </c>
      <c r="M334" s="95"/>
    </row>
    <row r="335" spans="1:13" outlineLevel="1">
      <c r="A335" s="181"/>
      <c r="B335" s="181"/>
      <c r="C335" s="181"/>
      <c r="D335" s="86" t="s">
        <v>392</v>
      </c>
      <c r="E335" s="63" t="s">
        <v>392</v>
      </c>
      <c r="F335" s="1">
        <v>0</v>
      </c>
      <c r="G335" s="1">
        <v>1</v>
      </c>
      <c r="H335" s="1">
        <v>0</v>
      </c>
      <c r="I335" s="1">
        <f t="shared" si="21"/>
        <v>1</v>
      </c>
      <c r="J335" s="1" t="s">
        <v>6</v>
      </c>
      <c r="K335" s="1">
        <v>8.7999999999999995E-2</v>
      </c>
      <c r="L335" s="1">
        <f t="shared" si="25"/>
        <v>8.7999999999999995E-2</v>
      </c>
      <c r="M335" s="95"/>
    </row>
    <row r="336" spans="1:13" outlineLevel="1">
      <c r="A336" s="181"/>
      <c r="B336" s="181"/>
      <c r="C336" s="181"/>
      <c r="D336" s="86" t="s">
        <v>393</v>
      </c>
      <c r="E336" s="63" t="s">
        <v>393</v>
      </c>
      <c r="F336" s="1">
        <v>0</v>
      </c>
      <c r="G336" s="1">
        <v>1</v>
      </c>
      <c r="H336" s="1">
        <v>0</v>
      </c>
      <c r="I336" s="1">
        <f t="shared" si="21"/>
        <v>1</v>
      </c>
      <c r="J336" s="1" t="s">
        <v>6</v>
      </c>
      <c r="K336" s="1">
        <v>0.33</v>
      </c>
      <c r="L336" s="1">
        <f t="shared" si="25"/>
        <v>0.33</v>
      </c>
      <c r="M336" s="95"/>
    </row>
    <row r="337" spans="1:13" outlineLevel="1">
      <c r="A337" s="181"/>
      <c r="B337" s="181"/>
      <c r="C337" s="181"/>
      <c r="D337" s="86" t="s">
        <v>394</v>
      </c>
      <c r="E337" s="63" t="s">
        <v>394</v>
      </c>
      <c r="F337" s="1">
        <v>0</v>
      </c>
      <c r="G337" s="1">
        <v>9</v>
      </c>
      <c r="H337" s="1">
        <v>0</v>
      </c>
      <c r="I337" s="1">
        <f t="shared" si="21"/>
        <v>9</v>
      </c>
      <c r="J337" s="1" t="s">
        <v>177</v>
      </c>
      <c r="K337" s="1">
        <v>0.13</v>
      </c>
      <c r="L337" s="1">
        <f t="shared" si="25"/>
        <v>1.17</v>
      </c>
      <c r="M337" s="95"/>
    </row>
    <row r="338" spans="1:13" outlineLevel="1">
      <c r="A338" s="181"/>
      <c r="B338" s="181"/>
      <c r="C338" s="181"/>
      <c r="D338" s="97" t="s">
        <v>1192</v>
      </c>
      <c r="E338" s="97" t="s">
        <v>1192</v>
      </c>
      <c r="F338" s="99">
        <v>0</v>
      </c>
      <c r="G338" s="99">
        <v>0.5</v>
      </c>
      <c r="H338" s="99">
        <v>0</v>
      </c>
      <c r="I338" s="99">
        <f t="shared" si="21"/>
        <v>0.5</v>
      </c>
      <c r="J338" s="99" t="s">
        <v>180</v>
      </c>
      <c r="K338" s="99">
        <v>3.1103399999999999</v>
      </c>
      <c r="L338" s="99">
        <f t="shared" si="25"/>
        <v>1.5551699999999999</v>
      </c>
      <c r="M338" s="95"/>
    </row>
    <row r="339" spans="1:13" ht="18.75" customHeight="1" outlineLevel="1">
      <c r="A339" s="175">
        <v>25</v>
      </c>
      <c r="B339" s="175" t="s">
        <v>112</v>
      </c>
      <c r="C339" s="175" t="s">
        <v>111</v>
      </c>
      <c r="D339" s="114" t="s">
        <v>396</v>
      </c>
      <c r="E339" s="63" t="s">
        <v>396</v>
      </c>
      <c r="F339" s="1">
        <v>0</v>
      </c>
      <c r="G339" s="1">
        <v>300</v>
      </c>
      <c r="H339" s="1">
        <v>0</v>
      </c>
      <c r="I339" s="1">
        <f t="shared" si="21"/>
        <v>300</v>
      </c>
      <c r="J339" s="1" t="s">
        <v>6</v>
      </c>
      <c r="K339" s="1">
        <v>1.2E-2</v>
      </c>
      <c r="L339" s="1">
        <f t="shared" si="25"/>
        <v>3.6</v>
      </c>
      <c r="M339" s="95"/>
    </row>
    <row r="340" spans="1:13" outlineLevel="1">
      <c r="A340" s="176"/>
      <c r="B340" s="176"/>
      <c r="C340" s="176"/>
      <c r="D340" s="114" t="s">
        <v>1136</v>
      </c>
      <c r="E340" s="63" t="s">
        <v>1136</v>
      </c>
      <c r="F340" s="1">
        <v>0</v>
      </c>
      <c r="G340" s="1">
        <v>1550</v>
      </c>
      <c r="H340" s="1">
        <v>0</v>
      </c>
      <c r="I340" s="1">
        <f t="shared" si="21"/>
        <v>1550</v>
      </c>
      <c r="J340" s="1" t="s">
        <v>177</v>
      </c>
      <c r="K340" s="1">
        <v>7.0000000000000001E-3</v>
      </c>
      <c r="L340" s="1">
        <f t="shared" si="25"/>
        <v>10.85</v>
      </c>
      <c r="M340" s="95"/>
    </row>
    <row r="341" spans="1:13" outlineLevel="1">
      <c r="A341" s="176"/>
      <c r="B341" s="176"/>
      <c r="C341" s="176"/>
      <c r="D341" s="114" t="s">
        <v>175</v>
      </c>
      <c r="E341" s="114" t="s">
        <v>175</v>
      </c>
      <c r="F341" s="1">
        <v>0</v>
      </c>
      <c r="G341" s="1">
        <v>1200</v>
      </c>
      <c r="H341" s="1">
        <v>0</v>
      </c>
      <c r="I341" s="1">
        <f t="shared" si="21"/>
        <v>1200</v>
      </c>
      <c r="J341" s="1" t="s">
        <v>177</v>
      </c>
      <c r="K341" s="1">
        <v>2E-3</v>
      </c>
      <c r="L341" s="1">
        <f t="shared" si="25"/>
        <v>2.4</v>
      </c>
      <c r="M341" s="95"/>
    </row>
    <row r="342" spans="1:13" outlineLevel="1">
      <c r="A342" s="176"/>
      <c r="B342" s="176"/>
      <c r="C342" s="176"/>
      <c r="D342" s="114" t="s">
        <v>397</v>
      </c>
      <c r="E342" s="63" t="s">
        <v>397</v>
      </c>
      <c r="F342" s="1">
        <v>0</v>
      </c>
      <c r="G342" s="1">
        <v>2</v>
      </c>
      <c r="H342" s="1">
        <v>0</v>
      </c>
      <c r="I342" s="1">
        <f t="shared" si="21"/>
        <v>2</v>
      </c>
      <c r="J342" s="1" t="s">
        <v>6</v>
      </c>
      <c r="K342" s="1">
        <v>4</v>
      </c>
      <c r="L342" s="1">
        <f t="shared" si="25"/>
        <v>8</v>
      </c>
      <c r="M342" s="95"/>
    </row>
    <row r="343" spans="1:13" outlineLevel="1">
      <c r="A343" s="176"/>
      <c r="B343" s="176"/>
      <c r="C343" s="176"/>
      <c r="D343" s="114" t="s">
        <v>398</v>
      </c>
      <c r="E343" s="63" t="s">
        <v>398</v>
      </c>
      <c r="F343" s="1">
        <v>0</v>
      </c>
      <c r="G343" s="1">
        <v>2</v>
      </c>
      <c r="H343" s="1">
        <v>0</v>
      </c>
      <c r="I343" s="1">
        <f t="shared" si="21"/>
        <v>2</v>
      </c>
      <c r="J343" s="1" t="s">
        <v>6</v>
      </c>
      <c r="K343" s="1">
        <v>2.5</v>
      </c>
      <c r="L343" s="1">
        <f t="shared" si="25"/>
        <v>5</v>
      </c>
      <c r="M343" s="95"/>
    </row>
    <row r="344" spans="1:13" outlineLevel="1">
      <c r="A344" s="176"/>
      <c r="B344" s="176"/>
      <c r="C344" s="176"/>
      <c r="D344" s="86" t="s">
        <v>399</v>
      </c>
      <c r="E344" s="63" t="s">
        <v>399</v>
      </c>
      <c r="F344" s="1">
        <v>0</v>
      </c>
      <c r="G344" s="1">
        <v>59</v>
      </c>
      <c r="H344" s="1">
        <v>0</v>
      </c>
      <c r="I344" s="1">
        <f t="shared" si="21"/>
        <v>59</v>
      </c>
      <c r="J344" s="1" t="s">
        <v>6</v>
      </c>
      <c r="K344" s="1">
        <v>0.94</v>
      </c>
      <c r="L344" s="1">
        <f t="shared" si="25"/>
        <v>55.459999999999994</v>
      </c>
      <c r="M344" s="95"/>
    </row>
    <row r="345" spans="1:13" outlineLevel="1">
      <c r="A345" s="176"/>
      <c r="B345" s="176"/>
      <c r="C345" s="176"/>
      <c r="D345" s="86" t="s">
        <v>400</v>
      </c>
      <c r="E345" s="63" t="s">
        <v>400</v>
      </c>
      <c r="F345" s="1">
        <v>0</v>
      </c>
      <c r="G345" s="1">
        <v>6</v>
      </c>
      <c r="H345" s="1">
        <v>0</v>
      </c>
      <c r="I345" s="1">
        <f t="shared" si="21"/>
        <v>6</v>
      </c>
      <c r="J345" s="1" t="s">
        <v>177</v>
      </c>
      <c r="K345" s="1">
        <v>7.0000000000000007E-2</v>
      </c>
      <c r="L345" s="1">
        <f t="shared" si="25"/>
        <v>0.42000000000000004</v>
      </c>
      <c r="M345" s="95"/>
    </row>
    <row r="346" spans="1:13" outlineLevel="1">
      <c r="A346" s="176"/>
      <c r="B346" s="176"/>
      <c r="C346" s="176"/>
      <c r="D346" s="86" t="s">
        <v>401</v>
      </c>
      <c r="E346" s="63" t="s">
        <v>401</v>
      </c>
      <c r="F346" s="1">
        <v>0</v>
      </c>
      <c r="G346" s="1">
        <v>60</v>
      </c>
      <c r="H346" s="1">
        <v>0</v>
      </c>
      <c r="I346" s="1">
        <f t="shared" si="21"/>
        <v>60</v>
      </c>
      <c r="J346" s="1" t="s">
        <v>216</v>
      </c>
      <c r="K346" s="1">
        <v>4.1000000000000002E-2</v>
      </c>
      <c r="L346" s="1">
        <f t="shared" si="25"/>
        <v>2.46</v>
      </c>
      <c r="M346" s="95"/>
    </row>
    <row r="347" spans="1:13" outlineLevel="1">
      <c r="A347" s="176"/>
      <c r="B347" s="176"/>
      <c r="C347" s="176"/>
      <c r="D347" s="86" t="s">
        <v>402</v>
      </c>
      <c r="E347" s="63" t="s">
        <v>402</v>
      </c>
      <c r="F347" s="1">
        <v>0</v>
      </c>
      <c r="G347" s="1">
        <v>6</v>
      </c>
      <c r="H347" s="1">
        <v>0</v>
      </c>
      <c r="I347" s="1">
        <f t="shared" si="21"/>
        <v>6</v>
      </c>
      <c r="J347" s="1" t="s">
        <v>177</v>
      </c>
      <c r="K347" s="1">
        <v>0.13</v>
      </c>
      <c r="L347" s="1">
        <f t="shared" si="25"/>
        <v>0.78</v>
      </c>
      <c r="M347" s="95"/>
    </row>
    <row r="348" spans="1:13" outlineLevel="1">
      <c r="A348" s="176"/>
      <c r="B348" s="176"/>
      <c r="C348" s="176"/>
      <c r="D348" s="86" t="s">
        <v>1191</v>
      </c>
      <c r="E348" s="86" t="s">
        <v>1191</v>
      </c>
      <c r="F348" s="1">
        <v>0</v>
      </c>
      <c r="G348" s="1">
        <v>30</v>
      </c>
      <c r="H348" s="1">
        <v>0</v>
      </c>
      <c r="I348" s="1">
        <f t="shared" si="21"/>
        <v>30</v>
      </c>
      <c r="J348" s="1" t="s">
        <v>177</v>
      </c>
      <c r="K348" s="1">
        <v>1.2500000000000001E-2</v>
      </c>
      <c r="L348" s="1">
        <f t="shared" si="25"/>
        <v>0.375</v>
      </c>
      <c r="M348" s="95"/>
    </row>
    <row r="349" spans="1:13" outlineLevel="1">
      <c r="A349" s="176"/>
      <c r="B349" s="176"/>
      <c r="C349" s="176"/>
      <c r="D349" s="86" t="s">
        <v>403</v>
      </c>
      <c r="E349" s="63" t="s">
        <v>403</v>
      </c>
      <c r="F349" s="1">
        <v>0</v>
      </c>
      <c r="G349" s="1">
        <v>20</v>
      </c>
      <c r="H349" s="1">
        <v>0</v>
      </c>
      <c r="I349" s="1">
        <f t="shared" si="21"/>
        <v>20</v>
      </c>
      <c r="J349" s="1" t="s">
        <v>177</v>
      </c>
      <c r="K349" s="1">
        <v>0.13</v>
      </c>
      <c r="L349" s="1">
        <f t="shared" si="25"/>
        <v>2.6</v>
      </c>
      <c r="M349" s="95"/>
    </row>
    <row r="350" spans="1:13" outlineLevel="1">
      <c r="A350" s="176"/>
      <c r="B350" s="176"/>
      <c r="C350" s="176"/>
      <c r="D350" s="86" t="s">
        <v>404</v>
      </c>
      <c r="E350" s="63" t="s">
        <v>404</v>
      </c>
      <c r="F350" s="1">
        <v>0</v>
      </c>
      <c r="G350" s="1">
        <v>700</v>
      </c>
      <c r="H350" s="1">
        <v>0</v>
      </c>
      <c r="I350" s="1">
        <f t="shared" si="21"/>
        <v>700</v>
      </c>
      <c r="J350" s="1" t="s">
        <v>6</v>
      </c>
      <c r="K350" s="1">
        <v>1.2E-2</v>
      </c>
      <c r="L350" s="1">
        <f t="shared" si="25"/>
        <v>8.4</v>
      </c>
      <c r="M350" s="95"/>
    </row>
    <row r="351" spans="1:13" outlineLevel="1">
      <c r="A351" s="176"/>
      <c r="B351" s="176"/>
      <c r="C351" s="176"/>
      <c r="D351" s="97" t="s">
        <v>1190</v>
      </c>
      <c r="E351" s="97" t="s">
        <v>1190</v>
      </c>
      <c r="F351" s="99">
        <v>0</v>
      </c>
      <c r="G351" s="99">
        <v>31.5</v>
      </c>
      <c r="H351" s="99">
        <v>0</v>
      </c>
      <c r="I351" s="99">
        <f t="shared" si="21"/>
        <v>31.5</v>
      </c>
      <c r="J351" s="99" t="s">
        <v>216</v>
      </c>
      <c r="K351" s="99">
        <f>44.73/1000</f>
        <v>4.4729999999999999E-2</v>
      </c>
      <c r="L351" s="99">
        <f t="shared" si="25"/>
        <v>1.408995</v>
      </c>
      <c r="M351" s="95"/>
    </row>
    <row r="352" spans="1:13" outlineLevel="1">
      <c r="A352" s="176"/>
      <c r="B352" s="176"/>
      <c r="C352" s="176"/>
      <c r="D352" s="86" t="s">
        <v>405</v>
      </c>
      <c r="E352" s="63" t="s">
        <v>405</v>
      </c>
      <c r="F352" s="1">
        <v>0</v>
      </c>
      <c r="G352" s="1">
        <v>21.8</v>
      </c>
      <c r="H352" s="1">
        <v>0</v>
      </c>
      <c r="I352" s="1">
        <f t="shared" si="21"/>
        <v>21.8</v>
      </c>
      <c r="J352" s="1" t="s">
        <v>216</v>
      </c>
      <c r="K352" s="1">
        <v>0.31</v>
      </c>
      <c r="L352" s="1">
        <f t="shared" si="25"/>
        <v>6.758</v>
      </c>
      <c r="M352" s="95"/>
    </row>
    <row r="353" spans="1:13" outlineLevel="1">
      <c r="A353" s="176"/>
      <c r="B353" s="176"/>
      <c r="C353" s="176"/>
      <c r="D353" s="86" t="s">
        <v>406</v>
      </c>
      <c r="E353" s="63" t="s">
        <v>406</v>
      </c>
      <c r="F353" s="1">
        <v>0</v>
      </c>
      <c r="G353" s="1">
        <v>2</v>
      </c>
      <c r="H353" s="1">
        <v>0</v>
      </c>
      <c r="I353" s="1">
        <f t="shared" si="21"/>
        <v>2</v>
      </c>
      <c r="J353" s="1" t="s">
        <v>6</v>
      </c>
      <c r="K353" s="1">
        <v>66.63</v>
      </c>
      <c r="L353" s="1">
        <f t="shared" si="25"/>
        <v>133.26</v>
      </c>
      <c r="M353" s="95"/>
    </row>
    <row r="354" spans="1:13" outlineLevel="1">
      <c r="A354" s="176"/>
      <c r="B354" s="176"/>
      <c r="C354" s="176"/>
      <c r="D354" s="86" t="s">
        <v>407</v>
      </c>
      <c r="E354" s="63" t="s">
        <v>407</v>
      </c>
      <c r="F354" s="1">
        <v>0</v>
      </c>
      <c r="G354" s="1">
        <v>100</v>
      </c>
      <c r="H354" s="1">
        <v>0</v>
      </c>
      <c r="I354" s="1">
        <f t="shared" si="21"/>
        <v>100</v>
      </c>
      <c r="J354" s="1" t="s">
        <v>6</v>
      </c>
      <c r="K354" s="1">
        <v>7.2000000000000005E-4</v>
      </c>
      <c r="L354" s="1">
        <f t="shared" si="25"/>
        <v>7.2000000000000008E-2</v>
      </c>
      <c r="M354" s="95"/>
    </row>
    <row r="355" spans="1:13" outlineLevel="1">
      <c r="A355" s="176"/>
      <c r="B355" s="176"/>
      <c r="C355" s="176"/>
      <c r="D355" s="86" t="s">
        <v>408</v>
      </c>
      <c r="E355" s="63" t="s">
        <v>408</v>
      </c>
      <c r="F355" s="1">
        <v>0</v>
      </c>
      <c r="G355" s="1">
        <v>100</v>
      </c>
      <c r="H355" s="1">
        <v>0</v>
      </c>
      <c r="I355" s="1">
        <f t="shared" si="21"/>
        <v>100</v>
      </c>
      <c r="J355" s="1" t="s">
        <v>6</v>
      </c>
      <c r="K355" s="1">
        <v>2.2499999999999998E-3</v>
      </c>
      <c r="L355" s="1">
        <f t="shared" si="25"/>
        <v>0.22499999999999998</v>
      </c>
      <c r="M355" s="95"/>
    </row>
    <row r="356" spans="1:13" outlineLevel="1">
      <c r="A356" s="176"/>
      <c r="B356" s="176"/>
      <c r="C356" s="176"/>
      <c r="D356" s="86" t="s">
        <v>409</v>
      </c>
      <c r="E356" s="63" t="s">
        <v>409</v>
      </c>
      <c r="F356" s="1">
        <v>0</v>
      </c>
      <c r="G356" s="1">
        <v>100</v>
      </c>
      <c r="H356" s="1">
        <v>0</v>
      </c>
      <c r="I356" s="1">
        <f t="shared" si="21"/>
        <v>100</v>
      </c>
      <c r="J356" s="1" t="s">
        <v>6</v>
      </c>
      <c r="K356" s="1">
        <v>9.5999999999999992E-3</v>
      </c>
      <c r="L356" s="1">
        <f t="shared" si="25"/>
        <v>0.96</v>
      </c>
      <c r="M356" s="95"/>
    </row>
    <row r="357" spans="1:13" outlineLevel="1">
      <c r="A357" s="176"/>
      <c r="B357" s="176"/>
      <c r="C357" s="176"/>
      <c r="D357" s="86" t="s">
        <v>410</v>
      </c>
      <c r="E357" s="63" t="s">
        <v>410</v>
      </c>
      <c r="F357" s="1">
        <v>0</v>
      </c>
      <c r="G357" s="1">
        <v>100</v>
      </c>
      <c r="H357" s="1">
        <v>0</v>
      </c>
      <c r="I357" s="1">
        <f t="shared" si="21"/>
        <v>100</v>
      </c>
      <c r="J357" s="1" t="s">
        <v>6</v>
      </c>
      <c r="K357" s="1">
        <v>3.3000000000000002E-2</v>
      </c>
      <c r="L357" s="1">
        <f t="shared" si="25"/>
        <v>3.3000000000000003</v>
      </c>
      <c r="M357" s="95"/>
    </row>
    <row r="358" spans="1:13" outlineLevel="1">
      <c r="A358" s="176"/>
      <c r="B358" s="176"/>
      <c r="C358" s="176"/>
      <c r="D358" s="86" t="s">
        <v>411</v>
      </c>
      <c r="E358" s="63" t="s">
        <v>411</v>
      </c>
      <c r="F358" s="1">
        <v>0</v>
      </c>
      <c r="G358" s="1">
        <v>100</v>
      </c>
      <c r="H358" s="1">
        <v>0</v>
      </c>
      <c r="I358" s="1">
        <f t="shared" si="21"/>
        <v>100</v>
      </c>
      <c r="J358" s="1" t="s">
        <v>6</v>
      </c>
      <c r="K358" s="1">
        <v>8.0000000000000002E-3</v>
      </c>
      <c r="L358" s="1">
        <f t="shared" si="25"/>
        <v>0.8</v>
      </c>
      <c r="M358" s="95"/>
    </row>
    <row r="359" spans="1:13" outlineLevel="1">
      <c r="A359" s="176"/>
      <c r="B359" s="176"/>
      <c r="C359" s="176"/>
      <c r="D359" s="86" t="s">
        <v>412</v>
      </c>
      <c r="E359" s="63" t="s">
        <v>412</v>
      </c>
      <c r="F359" s="1">
        <v>0</v>
      </c>
      <c r="G359" s="1">
        <v>100</v>
      </c>
      <c r="H359" s="1">
        <v>0</v>
      </c>
      <c r="I359" s="1">
        <f t="shared" si="21"/>
        <v>100</v>
      </c>
      <c r="J359" s="1" t="s">
        <v>6</v>
      </c>
      <c r="K359" s="1">
        <v>3.4000000000000002E-2</v>
      </c>
      <c r="L359" s="1">
        <f t="shared" si="25"/>
        <v>3.4000000000000004</v>
      </c>
      <c r="M359" s="95"/>
    </row>
    <row r="360" spans="1:13" outlineLevel="1">
      <c r="A360" s="176"/>
      <c r="B360" s="176"/>
      <c r="C360" s="176"/>
      <c r="D360" s="86" t="s">
        <v>413</v>
      </c>
      <c r="E360" s="63" t="s">
        <v>413</v>
      </c>
      <c r="F360" s="1">
        <v>0</v>
      </c>
      <c r="G360" s="1">
        <v>100</v>
      </c>
      <c r="H360" s="1">
        <v>0</v>
      </c>
      <c r="I360" s="1">
        <f t="shared" si="21"/>
        <v>100</v>
      </c>
      <c r="J360" s="1" t="s">
        <v>6</v>
      </c>
      <c r="K360" s="1">
        <v>4.4999999999999998E-2</v>
      </c>
      <c r="L360" s="1">
        <f t="shared" si="25"/>
        <v>4.5</v>
      </c>
      <c r="M360" s="95"/>
    </row>
    <row r="361" spans="1:13" outlineLevel="1">
      <c r="A361" s="176"/>
      <c r="B361" s="176"/>
      <c r="C361" s="176"/>
      <c r="D361" s="86" t="s">
        <v>414</v>
      </c>
      <c r="E361" s="63" t="s">
        <v>414</v>
      </c>
      <c r="F361" s="1">
        <v>0</v>
      </c>
      <c r="G361" s="1">
        <v>100</v>
      </c>
      <c r="H361" s="1">
        <v>0</v>
      </c>
      <c r="I361" s="1">
        <f t="shared" si="21"/>
        <v>100</v>
      </c>
      <c r="J361" s="1" t="s">
        <v>6</v>
      </c>
      <c r="K361" s="1">
        <v>8.9999999999999993E-3</v>
      </c>
      <c r="L361" s="1">
        <f t="shared" si="25"/>
        <v>0.89999999999999991</v>
      </c>
      <c r="M361" s="95"/>
    </row>
    <row r="362" spans="1:13" outlineLevel="1">
      <c r="A362" s="176"/>
      <c r="B362" s="176"/>
      <c r="C362" s="176"/>
      <c r="D362" s="86" t="s">
        <v>415</v>
      </c>
      <c r="E362" s="63" t="s">
        <v>415</v>
      </c>
      <c r="F362" s="1">
        <v>0</v>
      </c>
      <c r="G362" s="1">
        <v>100</v>
      </c>
      <c r="H362" s="1">
        <v>0</v>
      </c>
      <c r="I362" s="1">
        <f t="shared" si="21"/>
        <v>100</v>
      </c>
      <c r="J362" s="1" t="s">
        <v>6</v>
      </c>
      <c r="K362" s="1">
        <v>1.6999999999999999E-3</v>
      </c>
      <c r="L362" s="1">
        <f t="shared" si="25"/>
        <v>0.16999999999999998</v>
      </c>
      <c r="M362" s="95"/>
    </row>
    <row r="363" spans="1:13" outlineLevel="1">
      <c r="A363" s="176"/>
      <c r="B363" s="176"/>
      <c r="C363" s="176"/>
      <c r="D363" s="86" t="s">
        <v>416</v>
      </c>
      <c r="E363" s="63" t="s">
        <v>416</v>
      </c>
      <c r="F363" s="1">
        <v>0</v>
      </c>
      <c r="G363" s="1">
        <v>20</v>
      </c>
      <c r="H363" s="1">
        <v>0</v>
      </c>
      <c r="I363" s="1">
        <f t="shared" si="21"/>
        <v>20</v>
      </c>
      <c r="J363" s="1" t="s">
        <v>6</v>
      </c>
      <c r="K363" s="1">
        <v>0.14499999999999999</v>
      </c>
      <c r="L363" s="1">
        <f t="shared" si="25"/>
        <v>2.9</v>
      </c>
      <c r="M363" s="95"/>
    </row>
    <row r="364" spans="1:13" outlineLevel="1">
      <c r="A364" s="176"/>
      <c r="B364" s="176"/>
      <c r="C364" s="176"/>
      <c r="D364" s="86" t="s">
        <v>417</v>
      </c>
      <c r="E364" s="63" t="s">
        <v>417</v>
      </c>
      <c r="F364" s="1">
        <v>0</v>
      </c>
      <c r="G364" s="1">
        <v>20</v>
      </c>
      <c r="H364" s="1">
        <v>0</v>
      </c>
      <c r="I364" s="1">
        <f t="shared" si="21"/>
        <v>20</v>
      </c>
      <c r="J364" s="1" t="s">
        <v>6</v>
      </c>
      <c r="K364" s="1">
        <v>0.16</v>
      </c>
      <c r="L364" s="1">
        <f t="shared" si="25"/>
        <v>3.2</v>
      </c>
      <c r="M364" s="95"/>
    </row>
    <row r="365" spans="1:13" outlineLevel="1">
      <c r="A365" s="176"/>
      <c r="B365" s="176"/>
      <c r="C365" s="176"/>
      <c r="D365" s="86" t="s">
        <v>418</v>
      </c>
      <c r="E365" s="63" t="s">
        <v>418</v>
      </c>
      <c r="F365" s="1">
        <v>0</v>
      </c>
      <c r="G365" s="1">
        <v>4</v>
      </c>
      <c r="H365" s="1">
        <v>0</v>
      </c>
      <c r="I365" s="1">
        <f t="shared" si="21"/>
        <v>4</v>
      </c>
      <c r="J365" s="1" t="s">
        <v>165</v>
      </c>
      <c r="K365" s="1">
        <v>0.11899999999999999</v>
      </c>
      <c r="L365" s="1">
        <f t="shared" si="25"/>
        <v>0.47599999999999998</v>
      </c>
      <c r="M365" s="95"/>
    </row>
    <row r="366" spans="1:13" outlineLevel="1">
      <c r="A366" s="176"/>
      <c r="B366" s="176"/>
      <c r="C366" s="176"/>
      <c r="D366" s="86" t="s">
        <v>419</v>
      </c>
      <c r="E366" s="63" t="s">
        <v>419</v>
      </c>
      <c r="F366" s="1">
        <v>0</v>
      </c>
      <c r="G366" s="1">
        <v>4</v>
      </c>
      <c r="H366" s="1">
        <v>0</v>
      </c>
      <c r="I366" s="1">
        <f t="shared" si="21"/>
        <v>4</v>
      </c>
      <c r="J366" s="1" t="s">
        <v>165</v>
      </c>
      <c r="K366" s="1">
        <v>0.11899999999999999</v>
      </c>
      <c r="L366" s="1">
        <f t="shared" si="25"/>
        <v>0.47599999999999998</v>
      </c>
      <c r="M366" s="95"/>
    </row>
    <row r="367" spans="1:13" outlineLevel="1">
      <c r="A367" s="176"/>
      <c r="B367" s="176"/>
      <c r="C367" s="176"/>
      <c r="D367" s="86" t="s">
        <v>420</v>
      </c>
      <c r="E367" s="63" t="s">
        <v>420</v>
      </c>
      <c r="F367" s="1">
        <v>0</v>
      </c>
      <c r="G367" s="1">
        <v>100</v>
      </c>
      <c r="H367" s="1">
        <v>0</v>
      </c>
      <c r="I367" s="1">
        <f t="shared" si="21"/>
        <v>100</v>
      </c>
      <c r="J367" s="1" t="s">
        <v>177</v>
      </c>
      <c r="K367" s="1">
        <v>0.14799999999999999</v>
      </c>
      <c r="L367" s="1">
        <f t="shared" si="25"/>
        <v>14.799999999999999</v>
      </c>
      <c r="M367" s="95"/>
    </row>
    <row r="368" spans="1:13" outlineLevel="1">
      <c r="A368" s="176"/>
      <c r="B368" s="176"/>
      <c r="C368" s="176"/>
      <c r="D368" s="86" t="s">
        <v>421</v>
      </c>
      <c r="E368" s="63" t="s">
        <v>421</v>
      </c>
      <c r="F368" s="1">
        <v>0</v>
      </c>
      <c r="G368" s="1">
        <v>100</v>
      </c>
      <c r="H368" s="1">
        <v>0</v>
      </c>
      <c r="I368" s="1">
        <f t="shared" si="21"/>
        <v>100</v>
      </c>
      <c r="J368" s="1" t="s">
        <v>177</v>
      </c>
      <c r="K368" s="1">
        <v>0.28999999999999998</v>
      </c>
      <c r="L368" s="1">
        <f t="shared" ref="L368:L378" si="26">K368*I368</f>
        <v>28.999999999999996</v>
      </c>
      <c r="M368" s="95"/>
    </row>
    <row r="369" spans="1:13" outlineLevel="1">
      <c r="A369" s="176"/>
      <c r="B369" s="176"/>
      <c r="C369" s="176"/>
      <c r="D369" s="86" t="s">
        <v>422</v>
      </c>
      <c r="E369" s="63" t="s">
        <v>422</v>
      </c>
      <c r="F369" s="1">
        <v>0</v>
      </c>
      <c r="G369" s="1">
        <v>1000</v>
      </c>
      <c r="H369" s="1">
        <v>0</v>
      </c>
      <c r="I369" s="1">
        <f t="shared" si="21"/>
        <v>1000</v>
      </c>
      <c r="J369" s="1" t="s">
        <v>167</v>
      </c>
      <c r="K369" s="1">
        <v>0.78</v>
      </c>
      <c r="L369" s="1">
        <f t="shared" si="26"/>
        <v>780</v>
      </c>
      <c r="M369" s="95"/>
    </row>
    <row r="370" spans="1:13" outlineLevel="1">
      <c r="A370" s="176"/>
      <c r="B370" s="176"/>
      <c r="C370" s="176"/>
      <c r="D370" s="86" t="s">
        <v>423</v>
      </c>
      <c r="E370" s="63" t="s">
        <v>423</v>
      </c>
      <c r="F370" s="1">
        <v>0</v>
      </c>
      <c r="G370" s="1">
        <v>20</v>
      </c>
      <c r="H370" s="1">
        <v>0</v>
      </c>
      <c r="I370" s="1">
        <f t="shared" si="21"/>
        <v>20</v>
      </c>
      <c r="J370" s="1" t="s">
        <v>6</v>
      </c>
      <c r="K370" s="1">
        <v>4.67</v>
      </c>
      <c r="L370" s="1">
        <f t="shared" si="26"/>
        <v>93.4</v>
      </c>
      <c r="M370" s="95"/>
    </row>
    <row r="371" spans="1:13" outlineLevel="1">
      <c r="A371" s="176"/>
      <c r="B371" s="176"/>
      <c r="C371" s="176"/>
      <c r="D371" s="86" t="s">
        <v>424</v>
      </c>
      <c r="E371" s="63" t="s">
        <v>424</v>
      </c>
      <c r="F371" s="1">
        <v>0</v>
      </c>
      <c r="G371" s="1">
        <v>10</v>
      </c>
      <c r="H371" s="1">
        <v>0</v>
      </c>
      <c r="I371" s="1">
        <f t="shared" si="21"/>
        <v>10</v>
      </c>
      <c r="J371" s="1" t="s">
        <v>6</v>
      </c>
      <c r="K371" s="1">
        <v>16.600000000000001</v>
      </c>
      <c r="L371" s="1">
        <f t="shared" si="26"/>
        <v>166</v>
      </c>
      <c r="M371" s="95"/>
    </row>
    <row r="372" spans="1:13" outlineLevel="1">
      <c r="A372" s="176"/>
      <c r="B372" s="176"/>
      <c r="C372" s="176"/>
      <c r="D372" s="86" t="s">
        <v>425</v>
      </c>
      <c r="E372" s="63" t="s">
        <v>425</v>
      </c>
      <c r="F372" s="1">
        <v>0</v>
      </c>
      <c r="G372" s="1">
        <v>10</v>
      </c>
      <c r="H372" s="1">
        <v>0</v>
      </c>
      <c r="I372" s="1">
        <f t="shared" si="21"/>
        <v>10</v>
      </c>
      <c r="J372" s="1" t="s">
        <v>6</v>
      </c>
      <c r="K372" s="1">
        <v>23.3</v>
      </c>
      <c r="L372" s="1">
        <f t="shared" si="26"/>
        <v>233</v>
      </c>
      <c r="M372" s="95"/>
    </row>
    <row r="373" spans="1:13" outlineLevel="1">
      <c r="A373" s="176"/>
      <c r="B373" s="176"/>
      <c r="C373" s="176"/>
      <c r="D373" s="86" t="s">
        <v>426</v>
      </c>
      <c r="E373" s="63" t="s">
        <v>426</v>
      </c>
      <c r="F373" s="1">
        <v>0</v>
      </c>
      <c r="G373" s="1">
        <v>3</v>
      </c>
      <c r="H373" s="1">
        <v>0</v>
      </c>
      <c r="I373" s="1">
        <f t="shared" si="21"/>
        <v>3</v>
      </c>
      <c r="J373" s="1" t="s">
        <v>6</v>
      </c>
      <c r="K373" s="1">
        <v>4.38</v>
      </c>
      <c r="L373" s="1">
        <f t="shared" si="26"/>
        <v>13.14</v>
      </c>
      <c r="M373" s="95"/>
    </row>
    <row r="374" spans="1:13" outlineLevel="1">
      <c r="A374" s="176"/>
      <c r="B374" s="176"/>
      <c r="C374" s="176"/>
      <c r="D374" s="86" t="s">
        <v>427</v>
      </c>
      <c r="E374" s="63" t="s">
        <v>427</v>
      </c>
      <c r="F374" s="1">
        <v>0</v>
      </c>
      <c r="G374" s="1">
        <v>14</v>
      </c>
      <c r="H374" s="1">
        <v>0</v>
      </c>
      <c r="I374" s="1">
        <f t="shared" si="21"/>
        <v>14</v>
      </c>
      <c r="J374" s="1" t="s">
        <v>6</v>
      </c>
      <c r="K374" s="1">
        <v>1.79</v>
      </c>
      <c r="L374" s="1">
        <f t="shared" si="26"/>
        <v>25.060000000000002</v>
      </c>
      <c r="M374" s="95"/>
    </row>
    <row r="375" spans="1:13" outlineLevel="1">
      <c r="A375" s="176"/>
      <c r="B375" s="176"/>
      <c r="C375" s="176"/>
      <c r="D375" s="86" t="s">
        <v>428</v>
      </c>
      <c r="E375" s="63" t="s">
        <v>428</v>
      </c>
      <c r="F375" s="1">
        <v>0</v>
      </c>
      <c r="G375" s="1">
        <v>15</v>
      </c>
      <c r="H375" s="1">
        <v>0</v>
      </c>
      <c r="I375" s="1">
        <f t="shared" si="21"/>
        <v>15</v>
      </c>
      <c r="J375" s="1" t="s">
        <v>177</v>
      </c>
      <c r="K375" s="1">
        <v>0.13</v>
      </c>
      <c r="L375" s="1">
        <f t="shared" si="26"/>
        <v>1.9500000000000002</v>
      </c>
      <c r="M375" s="95"/>
    </row>
    <row r="376" spans="1:13" outlineLevel="1">
      <c r="A376" s="176"/>
      <c r="B376" s="176"/>
      <c r="C376" s="176"/>
      <c r="D376" s="86" t="s">
        <v>375</v>
      </c>
      <c r="E376" s="63" t="s">
        <v>375</v>
      </c>
      <c r="F376" s="1">
        <v>0</v>
      </c>
      <c r="G376" s="1">
        <v>3</v>
      </c>
      <c r="H376" s="1">
        <v>0</v>
      </c>
      <c r="I376" s="1">
        <f t="shared" si="21"/>
        <v>3</v>
      </c>
      <c r="J376" s="1" t="s">
        <v>6</v>
      </c>
      <c r="K376" s="1">
        <v>0.35</v>
      </c>
      <c r="L376" s="1">
        <f t="shared" si="26"/>
        <v>1.0499999999999998</v>
      </c>
      <c r="M376" s="95"/>
    </row>
    <row r="377" spans="1:13" outlineLevel="1">
      <c r="A377" s="176"/>
      <c r="B377" s="176"/>
      <c r="C377" s="176"/>
      <c r="D377" s="86" t="s">
        <v>429</v>
      </c>
      <c r="E377" s="63" t="s">
        <v>429</v>
      </c>
      <c r="F377" s="1">
        <v>0</v>
      </c>
      <c r="G377" s="1">
        <v>3</v>
      </c>
      <c r="H377" s="1">
        <v>0</v>
      </c>
      <c r="I377" s="1">
        <f t="shared" si="21"/>
        <v>3</v>
      </c>
      <c r="J377" s="1" t="s">
        <v>6</v>
      </c>
      <c r="K377" s="1">
        <v>7.8</v>
      </c>
      <c r="L377" s="1">
        <f t="shared" si="26"/>
        <v>23.4</v>
      </c>
      <c r="M377" s="95"/>
    </row>
    <row r="378" spans="1:13" outlineLevel="1">
      <c r="A378" s="177"/>
      <c r="B378" s="177"/>
      <c r="C378" s="177"/>
      <c r="D378" s="86" t="s">
        <v>430</v>
      </c>
      <c r="E378" s="63" t="s">
        <v>430</v>
      </c>
      <c r="F378" s="1">
        <v>0</v>
      </c>
      <c r="G378" s="1">
        <v>40</v>
      </c>
      <c r="H378" s="1">
        <v>0</v>
      </c>
      <c r="I378" s="1">
        <f t="shared" si="21"/>
        <v>40</v>
      </c>
      <c r="J378" s="1" t="s">
        <v>6</v>
      </c>
      <c r="K378" s="1">
        <v>0.94</v>
      </c>
      <c r="L378" s="1">
        <f t="shared" si="26"/>
        <v>37.599999999999994</v>
      </c>
      <c r="M378" s="95"/>
    </row>
    <row r="379" spans="1:13">
      <c r="A379" s="55" t="s">
        <v>115</v>
      </c>
      <c r="B379" s="56"/>
      <c r="C379" s="57"/>
      <c r="D379" s="56"/>
      <c r="E379" s="56"/>
      <c r="F379" s="58">
        <f>SUM(F380:F393)</f>
        <v>0</v>
      </c>
      <c r="G379" s="58">
        <f>SUM(G380:G393)</f>
        <v>1217.5</v>
      </c>
      <c r="H379" s="58">
        <f>SUM(H380:H393)</f>
        <v>0</v>
      </c>
      <c r="I379" s="58">
        <f t="shared" si="21"/>
        <v>1217.5</v>
      </c>
      <c r="J379" s="56"/>
      <c r="K379" s="58"/>
      <c r="L379" s="58">
        <f>SUM(L380:L393)</f>
        <v>227.97704499999995</v>
      </c>
      <c r="M379" s="95"/>
    </row>
    <row r="380" spans="1:13" outlineLevel="1" collapsed="1">
      <c r="A380" s="181">
        <v>26</v>
      </c>
      <c r="B380" s="181" t="s">
        <v>116</v>
      </c>
      <c r="C380" s="181" t="s">
        <v>117</v>
      </c>
      <c r="D380" s="97" t="s">
        <v>1136</v>
      </c>
      <c r="E380" s="98" t="s">
        <v>1136</v>
      </c>
      <c r="F380" s="99">
        <v>0</v>
      </c>
      <c r="G380" s="99">
        <v>600</v>
      </c>
      <c r="H380" s="99">
        <v>0</v>
      </c>
      <c r="I380" s="99">
        <f t="shared" si="21"/>
        <v>600</v>
      </c>
      <c r="J380" s="99" t="s">
        <v>177</v>
      </c>
      <c r="K380" s="99">
        <v>8.8599999999999998E-3</v>
      </c>
      <c r="L380" s="99">
        <f t="shared" ref="L380:L393" si="27">K380*I380</f>
        <v>5.3159999999999998</v>
      </c>
      <c r="M380" s="95"/>
    </row>
    <row r="381" spans="1:13" outlineLevel="1">
      <c r="A381" s="181"/>
      <c r="B381" s="181"/>
      <c r="C381" s="181"/>
      <c r="D381" s="97" t="s">
        <v>1137</v>
      </c>
      <c r="E381" s="98" t="s">
        <v>1137</v>
      </c>
      <c r="F381" s="99">
        <v>0</v>
      </c>
      <c r="G381" s="99">
        <v>100</v>
      </c>
      <c r="H381" s="99">
        <v>0</v>
      </c>
      <c r="I381" s="99">
        <f t="shared" si="21"/>
        <v>100</v>
      </c>
      <c r="J381" s="99" t="s">
        <v>177</v>
      </c>
      <c r="K381" s="99">
        <v>2.5229999999999999E-2</v>
      </c>
      <c r="L381" s="99">
        <f t="shared" si="27"/>
        <v>2.5229999999999997</v>
      </c>
      <c r="M381" s="95"/>
    </row>
    <row r="382" spans="1:13" outlineLevel="1">
      <c r="A382" s="181"/>
      <c r="B382" s="181"/>
      <c r="C382" s="181"/>
      <c r="D382" s="30" t="s">
        <v>431</v>
      </c>
      <c r="E382" s="63" t="s">
        <v>431</v>
      </c>
      <c r="F382" s="1">
        <v>0</v>
      </c>
      <c r="G382" s="1">
        <v>8</v>
      </c>
      <c r="H382" s="1">
        <v>0</v>
      </c>
      <c r="I382" s="1">
        <f t="shared" si="21"/>
        <v>8</v>
      </c>
      <c r="J382" s="1" t="s">
        <v>6</v>
      </c>
      <c r="K382" s="1">
        <v>9</v>
      </c>
      <c r="L382" s="1">
        <f t="shared" si="27"/>
        <v>72</v>
      </c>
      <c r="M382" s="95"/>
    </row>
    <row r="383" spans="1:13" outlineLevel="1">
      <c r="A383" s="181"/>
      <c r="B383" s="181"/>
      <c r="C383" s="181"/>
      <c r="D383" s="30" t="s">
        <v>432</v>
      </c>
      <c r="E383" s="63" t="s">
        <v>432</v>
      </c>
      <c r="F383" s="1">
        <v>0</v>
      </c>
      <c r="G383" s="1">
        <v>2</v>
      </c>
      <c r="H383" s="1">
        <v>0</v>
      </c>
      <c r="I383" s="1">
        <f t="shared" si="21"/>
        <v>2</v>
      </c>
      <c r="J383" s="1" t="s">
        <v>6</v>
      </c>
      <c r="K383" s="1">
        <v>8.4</v>
      </c>
      <c r="L383" s="1">
        <f t="shared" si="27"/>
        <v>16.8</v>
      </c>
      <c r="M383" s="95"/>
    </row>
    <row r="384" spans="1:13" outlineLevel="1">
      <c r="A384" s="181"/>
      <c r="B384" s="181"/>
      <c r="C384" s="181"/>
      <c r="D384" s="30" t="s">
        <v>433</v>
      </c>
      <c r="E384" s="63" t="s">
        <v>433</v>
      </c>
      <c r="F384" s="1">
        <v>0</v>
      </c>
      <c r="G384" s="1">
        <v>40</v>
      </c>
      <c r="H384" s="1">
        <v>0</v>
      </c>
      <c r="I384" s="1">
        <f t="shared" si="21"/>
        <v>40</v>
      </c>
      <c r="J384" s="1" t="s">
        <v>216</v>
      </c>
      <c r="K384" s="1">
        <v>0.14000000000000001</v>
      </c>
      <c r="L384" s="1">
        <f t="shared" si="27"/>
        <v>5.6000000000000005</v>
      </c>
      <c r="M384" s="95"/>
    </row>
    <row r="385" spans="1:13" outlineLevel="1">
      <c r="A385" s="181"/>
      <c r="B385" s="181"/>
      <c r="C385" s="181"/>
      <c r="D385" s="30" t="s">
        <v>434</v>
      </c>
      <c r="E385" s="63" t="s">
        <v>434</v>
      </c>
      <c r="F385" s="1">
        <v>0</v>
      </c>
      <c r="G385" s="1">
        <v>41</v>
      </c>
      <c r="H385" s="1">
        <v>0</v>
      </c>
      <c r="I385" s="1">
        <f t="shared" si="21"/>
        <v>41</v>
      </c>
      <c r="J385" s="1" t="s">
        <v>216</v>
      </c>
      <c r="K385" s="1">
        <v>0.11</v>
      </c>
      <c r="L385" s="1">
        <f t="shared" si="27"/>
        <v>4.51</v>
      </c>
      <c r="M385" s="95"/>
    </row>
    <row r="386" spans="1:13" outlineLevel="1">
      <c r="A386" s="181"/>
      <c r="B386" s="181"/>
      <c r="C386" s="181"/>
      <c r="D386" s="30" t="s">
        <v>435</v>
      </c>
      <c r="E386" s="63" t="s">
        <v>435</v>
      </c>
      <c r="F386" s="1">
        <v>0</v>
      </c>
      <c r="G386" s="1">
        <v>10.5</v>
      </c>
      <c r="H386" s="1">
        <v>0</v>
      </c>
      <c r="I386" s="1">
        <f t="shared" si="21"/>
        <v>10.5</v>
      </c>
      <c r="J386" s="1" t="s">
        <v>177</v>
      </c>
      <c r="K386" s="1">
        <v>3.4290000000000001E-2</v>
      </c>
      <c r="L386" s="1">
        <f t="shared" si="27"/>
        <v>0.360045</v>
      </c>
      <c r="M386" s="95"/>
    </row>
    <row r="387" spans="1:13" outlineLevel="1">
      <c r="A387" s="181"/>
      <c r="B387" s="181"/>
      <c r="C387" s="181"/>
      <c r="D387" s="86" t="s">
        <v>436</v>
      </c>
      <c r="E387" s="63" t="s">
        <v>436</v>
      </c>
      <c r="F387" s="1">
        <v>0</v>
      </c>
      <c r="G387" s="1">
        <v>300</v>
      </c>
      <c r="H387" s="1">
        <v>0</v>
      </c>
      <c r="I387" s="1">
        <f t="shared" si="21"/>
        <v>300</v>
      </c>
      <c r="J387" s="1" t="s">
        <v>167</v>
      </c>
      <c r="K387" s="1">
        <v>0.35</v>
      </c>
      <c r="L387" s="1">
        <f t="shared" si="27"/>
        <v>105</v>
      </c>
      <c r="M387" s="95"/>
    </row>
    <row r="388" spans="1:13" ht="37.5" outlineLevel="1">
      <c r="A388" s="181"/>
      <c r="B388" s="181"/>
      <c r="C388" s="181"/>
      <c r="D388" s="86" t="s">
        <v>437</v>
      </c>
      <c r="E388" s="63" t="s">
        <v>437</v>
      </c>
      <c r="F388" s="1">
        <v>0</v>
      </c>
      <c r="G388" s="1">
        <v>2</v>
      </c>
      <c r="H388" s="1">
        <v>0</v>
      </c>
      <c r="I388" s="1">
        <f t="shared" si="21"/>
        <v>2</v>
      </c>
      <c r="J388" s="1" t="s">
        <v>6</v>
      </c>
      <c r="K388" s="1">
        <v>4.0289999999999999</v>
      </c>
      <c r="L388" s="1">
        <f t="shared" si="27"/>
        <v>8.0579999999999998</v>
      </c>
      <c r="M388" s="95"/>
    </row>
    <row r="389" spans="1:13" outlineLevel="1">
      <c r="A389" s="181"/>
      <c r="B389" s="181"/>
      <c r="C389" s="181"/>
      <c r="D389" s="86" t="s">
        <v>438</v>
      </c>
      <c r="E389" s="63" t="s">
        <v>438</v>
      </c>
      <c r="F389" s="1">
        <v>0</v>
      </c>
      <c r="G389" s="1">
        <v>50</v>
      </c>
      <c r="H389" s="1">
        <v>0</v>
      </c>
      <c r="I389" s="1">
        <f t="shared" si="21"/>
        <v>50</v>
      </c>
      <c r="J389" s="1" t="s">
        <v>167</v>
      </c>
      <c r="K389" s="1">
        <v>4.2299999999999997E-2</v>
      </c>
      <c r="L389" s="1">
        <f t="shared" si="27"/>
        <v>2.1149999999999998</v>
      </c>
      <c r="M389" s="95"/>
    </row>
    <row r="390" spans="1:13" outlineLevel="1">
      <c r="A390" s="181"/>
      <c r="B390" s="181"/>
      <c r="C390" s="181"/>
      <c r="D390" s="86" t="s">
        <v>439</v>
      </c>
      <c r="E390" s="63" t="s">
        <v>439</v>
      </c>
      <c r="F390" s="1">
        <v>0</v>
      </c>
      <c r="G390" s="1">
        <v>50</v>
      </c>
      <c r="H390" s="1">
        <v>0</v>
      </c>
      <c r="I390" s="1">
        <f t="shared" si="21"/>
        <v>50</v>
      </c>
      <c r="J390" s="1" t="s">
        <v>167</v>
      </c>
      <c r="K390" s="1">
        <v>1.15E-2</v>
      </c>
      <c r="L390" s="1">
        <f t="shared" si="27"/>
        <v>0.57499999999999996</v>
      </c>
      <c r="M390" s="95"/>
    </row>
    <row r="391" spans="1:13" outlineLevel="1">
      <c r="A391" s="181"/>
      <c r="B391" s="181"/>
      <c r="C391" s="181"/>
      <c r="D391" s="86" t="s">
        <v>440</v>
      </c>
      <c r="E391" s="63" t="s">
        <v>440</v>
      </c>
      <c r="F391" s="1">
        <v>0</v>
      </c>
      <c r="G391" s="1">
        <v>8</v>
      </c>
      <c r="H391" s="1">
        <v>0</v>
      </c>
      <c r="I391" s="1">
        <f t="shared" si="21"/>
        <v>8</v>
      </c>
      <c r="J391" s="1" t="s">
        <v>6</v>
      </c>
      <c r="K391" s="1">
        <v>0.04</v>
      </c>
      <c r="L391" s="1">
        <f t="shared" si="27"/>
        <v>0.32</v>
      </c>
      <c r="M391" s="95"/>
    </row>
    <row r="392" spans="1:13" outlineLevel="1">
      <c r="A392" s="181"/>
      <c r="B392" s="181"/>
      <c r="C392" s="181"/>
      <c r="D392" s="86" t="s">
        <v>441</v>
      </c>
      <c r="E392" s="63" t="s">
        <v>441</v>
      </c>
      <c r="F392" s="1">
        <v>0</v>
      </c>
      <c r="G392" s="1">
        <v>4</v>
      </c>
      <c r="H392" s="1">
        <v>0</v>
      </c>
      <c r="I392" s="1">
        <f t="shared" si="21"/>
        <v>4</v>
      </c>
      <c r="J392" s="1" t="s">
        <v>6</v>
      </c>
      <c r="K392" s="1">
        <v>0.8</v>
      </c>
      <c r="L392" s="1">
        <f t="shared" si="27"/>
        <v>3.2</v>
      </c>
      <c r="M392" s="95"/>
    </row>
    <row r="393" spans="1:13" outlineLevel="1">
      <c r="A393" s="181"/>
      <c r="B393" s="181"/>
      <c r="C393" s="181"/>
      <c r="D393" s="86" t="s">
        <v>442</v>
      </c>
      <c r="E393" s="63" t="s">
        <v>442</v>
      </c>
      <c r="F393" s="1">
        <v>0</v>
      </c>
      <c r="G393" s="1">
        <v>2</v>
      </c>
      <c r="H393" s="1">
        <v>0</v>
      </c>
      <c r="I393" s="1">
        <f t="shared" si="21"/>
        <v>2</v>
      </c>
      <c r="J393" s="1" t="s">
        <v>6</v>
      </c>
      <c r="K393" s="1">
        <v>0.8</v>
      </c>
      <c r="L393" s="1">
        <f t="shared" si="27"/>
        <v>1.6</v>
      </c>
      <c r="M393" s="95"/>
    </row>
    <row r="394" spans="1:13">
      <c r="A394" s="55" t="s">
        <v>119</v>
      </c>
      <c r="B394" s="56"/>
      <c r="C394" s="57"/>
      <c r="D394" s="56"/>
      <c r="E394" s="56"/>
      <c r="F394" s="58">
        <f>SUM(F395:F413)</f>
        <v>0</v>
      </c>
      <c r="G394" s="58">
        <f>SUM(G395:G413)</f>
        <v>99.87</v>
      </c>
      <c r="H394" s="58">
        <f>SUM(H395:H413)</f>
        <v>0</v>
      </c>
      <c r="I394" s="58">
        <f t="shared" si="21"/>
        <v>99.87</v>
      </c>
      <c r="J394" s="56"/>
      <c r="K394" s="58"/>
      <c r="L394" s="58">
        <f>SUM(L395:L413)</f>
        <v>642.21557000000007</v>
      </c>
      <c r="M394" s="95"/>
    </row>
    <row r="395" spans="1:13" ht="18.75" customHeight="1" outlineLevel="1" collapsed="1">
      <c r="A395" s="175">
        <v>27</v>
      </c>
      <c r="B395" s="175" t="s">
        <v>120</v>
      </c>
      <c r="C395" s="175" t="s">
        <v>121</v>
      </c>
      <c r="D395" s="86" t="s">
        <v>443</v>
      </c>
      <c r="E395" s="63" t="s">
        <v>443</v>
      </c>
      <c r="F395" s="1">
        <v>0</v>
      </c>
      <c r="G395" s="1">
        <v>1</v>
      </c>
      <c r="H395" s="1">
        <v>0</v>
      </c>
      <c r="I395" s="1">
        <f t="shared" si="21"/>
        <v>1</v>
      </c>
      <c r="J395" s="1" t="s">
        <v>6</v>
      </c>
      <c r="K395" s="1">
        <v>163.80000000000001</v>
      </c>
      <c r="L395" s="1">
        <f t="shared" ref="L395:L413" si="28">K395*I395</f>
        <v>163.80000000000001</v>
      </c>
      <c r="M395" s="95"/>
    </row>
    <row r="396" spans="1:13" outlineLevel="1">
      <c r="A396" s="176"/>
      <c r="B396" s="176"/>
      <c r="C396" s="176"/>
      <c r="D396" s="86" t="s">
        <v>444</v>
      </c>
      <c r="E396" s="63" t="s">
        <v>444</v>
      </c>
      <c r="F396" s="1">
        <v>0</v>
      </c>
      <c r="G396" s="1">
        <v>40</v>
      </c>
      <c r="H396" s="1">
        <v>0</v>
      </c>
      <c r="I396" s="1">
        <f t="shared" si="21"/>
        <v>40</v>
      </c>
      <c r="J396" s="1" t="s">
        <v>32</v>
      </c>
      <c r="K396" s="1">
        <v>0.34226000000000001</v>
      </c>
      <c r="L396" s="1">
        <f t="shared" si="28"/>
        <v>13.6904</v>
      </c>
      <c r="M396" s="95"/>
    </row>
    <row r="397" spans="1:13" ht="37.5" outlineLevel="1">
      <c r="A397" s="176"/>
      <c r="B397" s="176"/>
      <c r="C397" s="176"/>
      <c r="D397" s="86" t="s">
        <v>445</v>
      </c>
      <c r="E397" s="63" t="s">
        <v>445</v>
      </c>
      <c r="F397" s="1">
        <v>0</v>
      </c>
      <c r="G397" s="1">
        <v>1</v>
      </c>
      <c r="H397" s="1">
        <v>0</v>
      </c>
      <c r="I397" s="1">
        <f t="shared" si="21"/>
        <v>1</v>
      </c>
      <c r="J397" s="1" t="s">
        <v>6</v>
      </c>
      <c r="K397" s="1">
        <v>8.1999999999999993</v>
      </c>
      <c r="L397" s="1">
        <f t="shared" si="28"/>
        <v>8.1999999999999993</v>
      </c>
      <c r="M397" s="95"/>
    </row>
    <row r="398" spans="1:13" outlineLevel="1">
      <c r="A398" s="176"/>
      <c r="B398" s="176"/>
      <c r="C398" s="176"/>
      <c r="D398" s="100" t="s">
        <v>1117</v>
      </c>
      <c r="E398" s="101" t="s">
        <v>1117</v>
      </c>
      <c r="F398" s="102">
        <v>0</v>
      </c>
      <c r="G398" s="102">
        <v>0.28000000000000003</v>
      </c>
      <c r="H398" s="102">
        <v>0</v>
      </c>
      <c r="I398" s="102">
        <f t="shared" si="21"/>
        <v>0.28000000000000003</v>
      </c>
      <c r="J398" s="102" t="s">
        <v>198</v>
      </c>
      <c r="K398" s="102">
        <v>66</v>
      </c>
      <c r="L398" s="102">
        <f t="shared" si="28"/>
        <v>18.48</v>
      </c>
      <c r="M398" s="95"/>
    </row>
    <row r="399" spans="1:13" outlineLevel="1">
      <c r="A399" s="176"/>
      <c r="B399" s="176"/>
      <c r="C399" s="176"/>
      <c r="D399" s="100" t="s">
        <v>1118</v>
      </c>
      <c r="E399" s="101" t="s">
        <v>1118</v>
      </c>
      <c r="F399" s="102">
        <v>0</v>
      </c>
      <c r="G399" s="102">
        <v>0.33</v>
      </c>
      <c r="H399" s="102">
        <v>0</v>
      </c>
      <c r="I399" s="102">
        <f t="shared" si="21"/>
        <v>0.33</v>
      </c>
      <c r="J399" s="102" t="s">
        <v>198</v>
      </c>
      <c r="K399" s="102">
        <v>63</v>
      </c>
      <c r="L399" s="102">
        <f t="shared" si="28"/>
        <v>20.790000000000003</v>
      </c>
      <c r="M399" s="95"/>
    </row>
    <row r="400" spans="1:13" ht="18.75" customHeight="1" outlineLevel="1">
      <c r="A400" s="176"/>
      <c r="B400" s="176"/>
      <c r="C400" s="176"/>
      <c r="D400" s="100" t="s">
        <v>1124</v>
      </c>
      <c r="E400" s="101" t="s">
        <v>1124</v>
      </c>
      <c r="F400" s="102">
        <v>0</v>
      </c>
      <c r="G400" s="102">
        <v>0.39</v>
      </c>
      <c r="H400" s="102">
        <v>0</v>
      </c>
      <c r="I400" s="102">
        <f t="shared" si="21"/>
        <v>0.39</v>
      </c>
      <c r="J400" s="102" t="s">
        <v>198</v>
      </c>
      <c r="K400" s="102">
        <v>63</v>
      </c>
      <c r="L400" s="102">
        <f t="shared" si="28"/>
        <v>24.57</v>
      </c>
      <c r="M400" s="95"/>
    </row>
    <row r="401" spans="1:13" outlineLevel="1">
      <c r="A401" s="176"/>
      <c r="B401" s="176"/>
      <c r="C401" s="176"/>
      <c r="D401" s="86" t="s">
        <v>446</v>
      </c>
      <c r="E401" s="63" t="s">
        <v>446</v>
      </c>
      <c r="F401" s="1">
        <v>0</v>
      </c>
      <c r="G401" s="1">
        <v>3</v>
      </c>
      <c r="H401" s="1">
        <v>0</v>
      </c>
      <c r="I401" s="1">
        <f t="shared" si="21"/>
        <v>3</v>
      </c>
      <c r="J401" s="1" t="s">
        <v>6</v>
      </c>
      <c r="K401" s="1">
        <v>0.35</v>
      </c>
      <c r="L401" s="1">
        <f t="shared" si="28"/>
        <v>1.0499999999999998</v>
      </c>
      <c r="M401" s="95"/>
    </row>
    <row r="402" spans="1:13" outlineLevel="1">
      <c r="A402" s="176"/>
      <c r="B402" s="176"/>
      <c r="C402" s="176"/>
      <c r="D402" s="86" t="s">
        <v>447</v>
      </c>
      <c r="E402" s="63" t="s">
        <v>447</v>
      </c>
      <c r="F402" s="1">
        <v>0</v>
      </c>
      <c r="G402" s="1">
        <v>1</v>
      </c>
      <c r="H402" s="1">
        <v>0</v>
      </c>
      <c r="I402" s="1">
        <f t="shared" si="21"/>
        <v>1</v>
      </c>
      <c r="J402" s="1" t="s">
        <v>6</v>
      </c>
      <c r="K402" s="1">
        <v>20.6</v>
      </c>
      <c r="L402" s="1">
        <f t="shared" si="28"/>
        <v>20.6</v>
      </c>
      <c r="M402" s="95"/>
    </row>
    <row r="403" spans="1:13" outlineLevel="1">
      <c r="A403" s="176"/>
      <c r="B403" s="176"/>
      <c r="C403" s="176"/>
      <c r="D403" s="86" t="s">
        <v>448</v>
      </c>
      <c r="E403" s="63" t="s">
        <v>448</v>
      </c>
      <c r="F403" s="1">
        <v>0</v>
      </c>
      <c r="G403" s="1">
        <v>1</v>
      </c>
      <c r="H403" s="1">
        <v>0</v>
      </c>
      <c r="I403" s="1">
        <f t="shared" si="21"/>
        <v>1</v>
      </c>
      <c r="J403" s="1" t="s">
        <v>6</v>
      </c>
      <c r="K403" s="1">
        <v>26.174170000000007</v>
      </c>
      <c r="L403" s="1">
        <f t="shared" si="28"/>
        <v>26.174170000000007</v>
      </c>
      <c r="M403" s="95"/>
    </row>
    <row r="404" spans="1:13" outlineLevel="1">
      <c r="A404" s="176"/>
      <c r="B404" s="176"/>
      <c r="C404" s="176"/>
      <c r="D404" s="86" t="s">
        <v>449</v>
      </c>
      <c r="E404" s="63" t="s">
        <v>449</v>
      </c>
      <c r="F404" s="1">
        <v>0</v>
      </c>
      <c r="G404" s="1">
        <v>2</v>
      </c>
      <c r="H404" s="1">
        <v>0</v>
      </c>
      <c r="I404" s="1">
        <f t="shared" si="21"/>
        <v>2</v>
      </c>
      <c r="J404" s="1" t="s">
        <v>6</v>
      </c>
      <c r="K404" s="1">
        <v>104.65</v>
      </c>
      <c r="L404" s="1">
        <f t="shared" si="28"/>
        <v>209.3</v>
      </c>
      <c r="M404" s="95"/>
    </row>
    <row r="405" spans="1:13" outlineLevel="1">
      <c r="A405" s="176"/>
      <c r="B405" s="176"/>
      <c r="C405" s="176"/>
      <c r="D405" s="86" t="s">
        <v>444</v>
      </c>
      <c r="E405" s="63" t="s">
        <v>444</v>
      </c>
      <c r="F405" s="1">
        <v>0</v>
      </c>
      <c r="G405" s="1">
        <v>40</v>
      </c>
      <c r="H405" s="1">
        <v>0</v>
      </c>
      <c r="I405" s="1">
        <f t="shared" si="21"/>
        <v>40</v>
      </c>
      <c r="J405" s="1" t="s">
        <v>32</v>
      </c>
      <c r="K405" s="1">
        <v>0.34226000000000001</v>
      </c>
      <c r="L405" s="1">
        <f t="shared" si="28"/>
        <v>13.6904</v>
      </c>
      <c r="M405" s="95"/>
    </row>
    <row r="406" spans="1:13" outlineLevel="1">
      <c r="A406" s="176"/>
      <c r="B406" s="176"/>
      <c r="C406" s="176"/>
      <c r="D406" s="97" t="s">
        <v>1119</v>
      </c>
      <c r="E406" s="98" t="s">
        <v>1119</v>
      </c>
      <c r="F406" s="99">
        <v>0</v>
      </c>
      <c r="G406" s="99">
        <v>0.11</v>
      </c>
      <c r="H406" s="99">
        <v>0</v>
      </c>
      <c r="I406" s="99">
        <f t="shared" si="21"/>
        <v>0.11</v>
      </c>
      <c r="J406" s="99" t="s">
        <v>198</v>
      </c>
      <c r="K406" s="99">
        <v>66</v>
      </c>
      <c r="L406" s="99">
        <f t="shared" si="28"/>
        <v>7.26</v>
      </c>
      <c r="M406" s="95"/>
    </row>
    <row r="407" spans="1:13" outlineLevel="1">
      <c r="A407" s="176"/>
      <c r="B407" s="176"/>
      <c r="C407" s="176"/>
      <c r="D407" s="97" t="s">
        <v>1120</v>
      </c>
      <c r="E407" s="98" t="s">
        <v>1120</v>
      </c>
      <c r="F407" s="99">
        <v>0</v>
      </c>
      <c r="G407" s="99">
        <v>0.65</v>
      </c>
      <c r="H407" s="99">
        <v>0</v>
      </c>
      <c r="I407" s="99">
        <f t="shared" si="21"/>
        <v>0.65</v>
      </c>
      <c r="J407" s="99" t="s">
        <v>198</v>
      </c>
      <c r="K407" s="99">
        <v>66</v>
      </c>
      <c r="L407" s="99">
        <f t="shared" si="28"/>
        <v>42.9</v>
      </c>
      <c r="M407" s="95"/>
    </row>
    <row r="408" spans="1:13" outlineLevel="1">
      <c r="A408" s="176"/>
      <c r="B408" s="176"/>
      <c r="C408" s="176"/>
      <c r="D408" s="97" t="s">
        <v>1121</v>
      </c>
      <c r="E408" s="98" t="s">
        <v>1121</v>
      </c>
      <c r="F408" s="99">
        <v>0</v>
      </c>
      <c r="G408" s="99">
        <v>0.11</v>
      </c>
      <c r="H408" s="99">
        <v>0</v>
      </c>
      <c r="I408" s="99">
        <f t="shared" si="21"/>
        <v>0.11</v>
      </c>
      <c r="J408" s="99" t="s">
        <v>198</v>
      </c>
      <c r="K408" s="99">
        <v>66</v>
      </c>
      <c r="L408" s="99">
        <f t="shared" si="28"/>
        <v>7.26</v>
      </c>
      <c r="M408" s="95"/>
    </row>
    <row r="409" spans="1:13" outlineLevel="1">
      <c r="A409" s="176"/>
      <c r="B409" s="176"/>
      <c r="C409" s="176"/>
      <c r="D409" s="86" t="s">
        <v>446</v>
      </c>
      <c r="E409" s="63" t="s">
        <v>446</v>
      </c>
      <c r="F409" s="1">
        <v>0</v>
      </c>
      <c r="G409" s="1">
        <v>3</v>
      </c>
      <c r="H409" s="1">
        <v>0</v>
      </c>
      <c r="I409" s="1">
        <f t="shared" si="21"/>
        <v>3</v>
      </c>
      <c r="J409" s="1" t="s">
        <v>6</v>
      </c>
      <c r="K409" s="1">
        <v>0.19620000000000001</v>
      </c>
      <c r="L409" s="1">
        <f t="shared" si="28"/>
        <v>0.58860000000000001</v>
      </c>
      <c r="M409" s="95"/>
    </row>
    <row r="410" spans="1:13" outlineLevel="1">
      <c r="A410" s="176"/>
      <c r="B410" s="176"/>
      <c r="C410" s="176"/>
      <c r="D410" s="86" t="s">
        <v>450</v>
      </c>
      <c r="E410" s="63" t="s">
        <v>450</v>
      </c>
      <c r="F410" s="1">
        <v>0</v>
      </c>
      <c r="G410" s="1">
        <v>2</v>
      </c>
      <c r="H410" s="1">
        <v>0</v>
      </c>
      <c r="I410" s="1">
        <f t="shared" si="21"/>
        <v>2</v>
      </c>
      <c r="J410" s="1" t="s">
        <v>6</v>
      </c>
      <c r="K410" s="1">
        <v>15.2</v>
      </c>
      <c r="L410" s="1">
        <f t="shared" si="28"/>
        <v>30.4</v>
      </c>
      <c r="M410" s="95"/>
    </row>
    <row r="411" spans="1:13" outlineLevel="1">
      <c r="A411" s="176"/>
      <c r="B411" s="176"/>
      <c r="C411" s="176"/>
      <c r="D411" s="86" t="s">
        <v>447</v>
      </c>
      <c r="E411" s="63" t="s">
        <v>447</v>
      </c>
      <c r="F411" s="1">
        <v>0</v>
      </c>
      <c r="G411" s="1">
        <v>1</v>
      </c>
      <c r="H411" s="1">
        <v>0</v>
      </c>
      <c r="I411" s="1">
        <f t="shared" si="21"/>
        <v>1</v>
      </c>
      <c r="J411" s="1" t="s">
        <v>6</v>
      </c>
      <c r="K411" s="1">
        <v>20.6</v>
      </c>
      <c r="L411" s="1">
        <f t="shared" si="28"/>
        <v>20.6</v>
      </c>
      <c r="M411" s="95"/>
    </row>
    <row r="412" spans="1:13" outlineLevel="1">
      <c r="A412" s="176"/>
      <c r="B412" s="176"/>
      <c r="C412" s="176"/>
      <c r="D412" s="86" t="s">
        <v>451</v>
      </c>
      <c r="E412" s="63" t="s">
        <v>451</v>
      </c>
      <c r="F412" s="1">
        <v>0</v>
      </c>
      <c r="G412" s="1">
        <v>2</v>
      </c>
      <c r="H412" s="1">
        <v>0</v>
      </c>
      <c r="I412" s="1">
        <f t="shared" si="21"/>
        <v>2</v>
      </c>
      <c r="J412" s="1" t="s">
        <v>6</v>
      </c>
      <c r="K412" s="1">
        <v>0.21800000000000003</v>
      </c>
      <c r="L412" s="1">
        <f t="shared" si="28"/>
        <v>0.43600000000000005</v>
      </c>
      <c r="M412" s="95"/>
    </row>
    <row r="413" spans="1:13" outlineLevel="1">
      <c r="A413" s="177"/>
      <c r="B413" s="177"/>
      <c r="C413" s="177"/>
      <c r="D413" s="86" t="s">
        <v>452</v>
      </c>
      <c r="E413" s="63" t="s">
        <v>452</v>
      </c>
      <c r="F413" s="1">
        <v>0</v>
      </c>
      <c r="G413" s="1">
        <v>1</v>
      </c>
      <c r="H413" s="1">
        <v>0</v>
      </c>
      <c r="I413" s="1">
        <f t="shared" si="21"/>
        <v>1</v>
      </c>
      <c r="J413" s="1" t="s">
        <v>6</v>
      </c>
      <c r="K413" s="1">
        <v>12.426000000000002</v>
      </c>
      <c r="L413" s="1">
        <f t="shared" si="28"/>
        <v>12.426000000000002</v>
      </c>
      <c r="M413" s="95"/>
    </row>
    <row r="414" spans="1:13">
      <c r="A414" s="55" t="s">
        <v>122</v>
      </c>
      <c r="B414" s="56"/>
      <c r="C414" s="57"/>
      <c r="D414" s="56"/>
      <c r="E414" s="56"/>
      <c r="F414" s="58">
        <f>SUM(F415:F499)</f>
        <v>0</v>
      </c>
      <c r="G414" s="58">
        <f>SUM(G415:G499)</f>
        <v>1273.8150000000001</v>
      </c>
      <c r="H414" s="58">
        <f>SUM(H415:H499)</f>
        <v>0</v>
      </c>
      <c r="I414" s="58">
        <f t="shared" si="21"/>
        <v>1273.8150000000001</v>
      </c>
      <c r="J414" s="56"/>
      <c r="K414" s="58"/>
      <c r="L414" s="58">
        <f>SUM(L415:L512)</f>
        <v>1431.1282483999998</v>
      </c>
      <c r="M414" s="95"/>
    </row>
    <row r="415" spans="1:13" ht="37.5" customHeight="1" outlineLevel="1">
      <c r="A415" s="175">
        <v>28</v>
      </c>
      <c r="B415" s="175" t="s">
        <v>123</v>
      </c>
      <c r="C415" s="175" t="s">
        <v>124</v>
      </c>
      <c r="D415" s="86" t="s">
        <v>604</v>
      </c>
      <c r="E415" s="63" t="s">
        <v>604</v>
      </c>
      <c r="F415" s="1">
        <v>0</v>
      </c>
      <c r="G415" s="1">
        <v>1</v>
      </c>
      <c r="H415" s="1">
        <v>0</v>
      </c>
      <c r="I415" s="1">
        <f t="shared" si="21"/>
        <v>1</v>
      </c>
      <c r="J415" s="1" t="s">
        <v>6</v>
      </c>
      <c r="K415" s="1">
        <v>4.4000000000000004</v>
      </c>
      <c r="L415" s="1">
        <f t="shared" ref="L415:L474" si="29">K415*I415</f>
        <v>4.4000000000000004</v>
      </c>
      <c r="M415" s="95"/>
    </row>
    <row r="416" spans="1:13" outlineLevel="1">
      <c r="A416" s="176"/>
      <c r="B416" s="176"/>
      <c r="C416" s="176"/>
      <c r="D416" s="86" t="s">
        <v>1151</v>
      </c>
      <c r="E416" s="86" t="s">
        <v>1151</v>
      </c>
      <c r="F416" s="1">
        <v>0</v>
      </c>
      <c r="G416" s="1">
        <v>1</v>
      </c>
      <c r="H416" s="1">
        <v>0</v>
      </c>
      <c r="I416" s="1">
        <f t="shared" si="21"/>
        <v>1</v>
      </c>
      <c r="J416" s="1" t="s">
        <v>6</v>
      </c>
      <c r="K416" s="1">
        <v>6.7</v>
      </c>
      <c r="L416" s="1">
        <f t="shared" si="29"/>
        <v>6.7</v>
      </c>
      <c r="M416" s="95"/>
    </row>
    <row r="417" spans="1:13" outlineLevel="1">
      <c r="A417" s="176"/>
      <c r="B417" s="176"/>
      <c r="C417" s="176"/>
      <c r="D417" s="86" t="s">
        <v>605</v>
      </c>
      <c r="E417" s="63" t="s">
        <v>605</v>
      </c>
      <c r="F417" s="1">
        <v>0</v>
      </c>
      <c r="G417" s="1">
        <v>1</v>
      </c>
      <c r="H417" s="1">
        <v>0</v>
      </c>
      <c r="I417" s="1">
        <f t="shared" si="21"/>
        <v>1</v>
      </c>
      <c r="J417" s="1" t="s">
        <v>6</v>
      </c>
      <c r="K417" s="1">
        <v>99.92</v>
      </c>
      <c r="L417" s="1">
        <f t="shared" si="29"/>
        <v>99.92</v>
      </c>
      <c r="M417" s="95"/>
    </row>
    <row r="418" spans="1:13" outlineLevel="1">
      <c r="A418" s="176"/>
      <c r="B418" s="176"/>
      <c r="C418" s="176"/>
      <c r="D418" s="86" t="s">
        <v>606</v>
      </c>
      <c r="E418" s="63" t="s">
        <v>606</v>
      </c>
      <c r="F418" s="1">
        <v>0</v>
      </c>
      <c r="G418" s="1">
        <v>2</v>
      </c>
      <c r="H418" s="1">
        <v>0</v>
      </c>
      <c r="I418" s="1">
        <f t="shared" si="21"/>
        <v>2</v>
      </c>
      <c r="J418" s="1" t="s">
        <v>6</v>
      </c>
      <c r="K418" s="1">
        <v>0.09</v>
      </c>
      <c r="L418" s="1">
        <f t="shared" si="29"/>
        <v>0.18</v>
      </c>
      <c r="M418" s="95"/>
    </row>
    <row r="419" spans="1:13" outlineLevel="1">
      <c r="A419" s="176"/>
      <c r="B419" s="176"/>
      <c r="C419" s="176"/>
      <c r="D419" s="86" t="s">
        <v>607</v>
      </c>
      <c r="E419" s="63" t="s">
        <v>607</v>
      </c>
      <c r="F419" s="1">
        <v>0</v>
      </c>
      <c r="G419" s="1">
        <v>2</v>
      </c>
      <c r="H419" s="1">
        <v>0</v>
      </c>
      <c r="I419" s="1">
        <f t="shared" si="21"/>
        <v>2</v>
      </c>
      <c r="J419" s="1" t="s">
        <v>6</v>
      </c>
      <c r="K419" s="1">
        <v>7.0000000000000007E-2</v>
      </c>
      <c r="L419" s="1">
        <f t="shared" si="29"/>
        <v>0.14000000000000001</v>
      </c>
      <c r="M419" s="95"/>
    </row>
    <row r="420" spans="1:13" outlineLevel="1">
      <c r="A420" s="176"/>
      <c r="B420" s="176"/>
      <c r="C420" s="176"/>
      <c r="D420" s="86" t="s">
        <v>608</v>
      </c>
      <c r="E420" s="63" t="s">
        <v>608</v>
      </c>
      <c r="F420" s="1">
        <v>0</v>
      </c>
      <c r="G420" s="1">
        <v>5</v>
      </c>
      <c r="H420" s="1">
        <v>0</v>
      </c>
      <c r="I420" s="1">
        <f t="shared" si="21"/>
        <v>5</v>
      </c>
      <c r="J420" s="1" t="s">
        <v>177</v>
      </c>
      <c r="K420" s="1">
        <v>0.36</v>
      </c>
      <c r="L420" s="1">
        <f t="shared" si="29"/>
        <v>1.7999999999999998</v>
      </c>
      <c r="M420" s="95"/>
    </row>
    <row r="421" spans="1:13" outlineLevel="1">
      <c r="A421" s="176"/>
      <c r="B421" s="176"/>
      <c r="C421" s="176"/>
      <c r="D421" s="86" t="s">
        <v>609</v>
      </c>
      <c r="E421" s="63" t="s">
        <v>609</v>
      </c>
      <c r="F421" s="1">
        <v>0</v>
      </c>
      <c r="G421" s="1">
        <v>5</v>
      </c>
      <c r="H421" s="1">
        <v>0</v>
      </c>
      <c r="I421" s="1">
        <f t="shared" si="21"/>
        <v>5</v>
      </c>
      <c r="J421" s="1" t="s">
        <v>177</v>
      </c>
      <c r="K421" s="1">
        <v>0.14000000000000001</v>
      </c>
      <c r="L421" s="1">
        <f t="shared" si="29"/>
        <v>0.70000000000000007</v>
      </c>
      <c r="M421" s="95"/>
    </row>
    <row r="422" spans="1:13" ht="37.5" outlineLevel="1">
      <c r="A422" s="176"/>
      <c r="B422" s="176"/>
      <c r="C422" s="176"/>
      <c r="D422" s="86" t="s">
        <v>610</v>
      </c>
      <c r="E422" s="63" t="s">
        <v>610</v>
      </c>
      <c r="F422" s="1">
        <v>0</v>
      </c>
      <c r="G422" s="1">
        <v>1</v>
      </c>
      <c r="H422" s="1">
        <v>0</v>
      </c>
      <c r="I422" s="1">
        <f t="shared" si="21"/>
        <v>1</v>
      </c>
      <c r="J422" s="1" t="s">
        <v>6</v>
      </c>
      <c r="K422" s="1">
        <v>9.89</v>
      </c>
      <c r="L422" s="1">
        <f t="shared" si="29"/>
        <v>9.89</v>
      </c>
      <c r="M422" s="95"/>
    </row>
    <row r="423" spans="1:13" outlineLevel="1">
      <c r="A423" s="176"/>
      <c r="B423" s="176"/>
      <c r="C423" s="176"/>
      <c r="D423" s="86" t="s">
        <v>611</v>
      </c>
      <c r="E423" s="63" t="s">
        <v>611</v>
      </c>
      <c r="F423" s="1">
        <v>0</v>
      </c>
      <c r="G423" s="1">
        <v>2</v>
      </c>
      <c r="H423" s="1">
        <v>0</v>
      </c>
      <c r="I423" s="1">
        <f t="shared" si="21"/>
        <v>2</v>
      </c>
      <c r="J423" s="1" t="s">
        <v>177</v>
      </c>
      <c r="K423" s="1">
        <v>0.2</v>
      </c>
      <c r="L423" s="1">
        <f t="shared" si="29"/>
        <v>0.4</v>
      </c>
      <c r="M423" s="95"/>
    </row>
    <row r="424" spans="1:13" ht="37.5" outlineLevel="1">
      <c r="A424" s="176"/>
      <c r="B424" s="176"/>
      <c r="C424" s="176"/>
      <c r="D424" s="86" t="s">
        <v>612</v>
      </c>
      <c r="E424" s="63" t="s">
        <v>612</v>
      </c>
      <c r="F424" s="1">
        <v>0</v>
      </c>
      <c r="G424" s="1">
        <v>1</v>
      </c>
      <c r="H424" s="1">
        <v>0</v>
      </c>
      <c r="I424" s="1">
        <f t="shared" si="21"/>
        <v>1</v>
      </c>
      <c r="J424" s="1" t="s">
        <v>6</v>
      </c>
      <c r="K424" s="1">
        <v>6.5449999999999999</v>
      </c>
      <c r="L424" s="1">
        <f t="shared" si="29"/>
        <v>6.5449999999999999</v>
      </c>
      <c r="M424" s="95"/>
    </row>
    <row r="425" spans="1:13" ht="37.5" outlineLevel="1">
      <c r="A425" s="176"/>
      <c r="B425" s="176"/>
      <c r="C425" s="176"/>
      <c r="D425" s="86" t="s">
        <v>613</v>
      </c>
      <c r="E425" s="63" t="s">
        <v>613</v>
      </c>
      <c r="F425" s="1">
        <v>0</v>
      </c>
      <c r="G425" s="1">
        <v>100</v>
      </c>
      <c r="H425" s="1">
        <v>0</v>
      </c>
      <c r="I425" s="1">
        <f t="shared" si="21"/>
        <v>100</v>
      </c>
      <c r="J425" s="1" t="s">
        <v>216</v>
      </c>
      <c r="K425" s="1">
        <v>0.11304</v>
      </c>
      <c r="L425" s="1">
        <f t="shared" si="29"/>
        <v>11.304</v>
      </c>
      <c r="M425" s="95"/>
    </row>
    <row r="426" spans="1:13" ht="37.5" outlineLevel="1">
      <c r="A426" s="176"/>
      <c r="B426" s="176"/>
      <c r="C426" s="176"/>
      <c r="D426" s="86" t="s">
        <v>614</v>
      </c>
      <c r="E426" s="63" t="s">
        <v>614</v>
      </c>
      <c r="F426" s="1">
        <v>0</v>
      </c>
      <c r="G426" s="1">
        <v>100</v>
      </c>
      <c r="H426" s="1">
        <v>0</v>
      </c>
      <c r="I426" s="1">
        <f t="shared" si="21"/>
        <v>100</v>
      </c>
      <c r="J426" s="1" t="s">
        <v>216</v>
      </c>
      <c r="K426" s="1">
        <v>0.125</v>
      </c>
      <c r="L426" s="1">
        <f t="shared" si="29"/>
        <v>12.5</v>
      </c>
      <c r="M426" s="95"/>
    </row>
    <row r="427" spans="1:13" outlineLevel="1">
      <c r="A427" s="176"/>
      <c r="B427" s="176"/>
      <c r="C427" s="176"/>
      <c r="D427" s="97" t="s">
        <v>1118</v>
      </c>
      <c r="E427" s="98" t="s">
        <v>1118</v>
      </c>
      <c r="F427" s="99">
        <v>0</v>
      </c>
      <c r="G427" s="99">
        <v>0.65</v>
      </c>
      <c r="H427" s="99">
        <v>0</v>
      </c>
      <c r="I427" s="99">
        <f t="shared" si="21"/>
        <v>0.65</v>
      </c>
      <c r="J427" s="99" t="s">
        <v>198</v>
      </c>
      <c r="K427" s="99">
        <v>63</v>
      </c>
      <c r="L427" s="99">
        <f t="shared" si="29"/>
        <v>40.950000000000003</v>
      </c>
      <c r="M427" s="95"/>
    </row>
    <row r="428" spans="1:13" outlineLevel="1">
      <c r="A428" s="176"/>
      <c r="B428" s="176"/>
      <c r="C428" s="176"/>
      <c r="D428" s="97" t="s">
        <v>1124</v>
      </c>
      <c r="E428" s="98" t="s">
        <v>1124</v>
      </c>
      <c r="F428" s="99">
        <v>0</v>
      </c>
      <c r="G428" s="99">
        <v>0.9</v>
      </c>
      <c r="H428" s="99">
        <v>0</v>
      </c>
      <c r="I428" s="99">
        <f t="shared" si="21"/>
        <v>0.9</v>
      </c>
      <c r="J428" s="99" t="s">
        <v>198</v>
      </c>
      <c r="K428" s="99">
        <v>63</v>
      </c>
      <c r="L428" s="99">
        <f t="shared" si="29"/>
        <v>56.7</v>
      </c>
      <c r="M428" s="95"/>
    </row>
    <row r="429" spans="1:13" outlineLevel="1">
      <c r="A429" s="176"/>
      <c r="B429" s="176"/>
      <c r="C429" s="176"/>
      <c r="D429" s="97" t="s">
        <v>1113</v>
      </c>
      <c r="E429" s="98" t="s">
        <v>1113</v>
      </c>
      <c r="F429" s="99">
        <v>0</v>
      </c>
      <c r="G429" s="99">
        <v>1.06</v>
      </c>
      <c r="H429" s="99">
        <v>0</v>
      </c>
      <c r="I429" s="99">
        <f t="shared" si="21"/>
        <v>1.06</v>
      </c>
      <c r="J429" s="99" t="s">
        <v>198</v>
      </c>
      <c r="K429" s="99">
        <v>63</v>
      </c>
      <c r="L429" s="99">
        <f t="shared" si="29"/>
        <v>66.78</v>
      </c>
      <c r="M429" s="95"/>
    </row>
    <row r="430" spans="1:13" outlineLevel="1">
      <c r="A430" s="176"/>
      <c r="B430" s="176"/>
      <c r="C430" s="176"/>
      <c r="D430" s="97" t="s">
        <v>1114</v>
      </c>
      <c r="E430" s="98" t="s">
        <v>1114</v>
      </c>
      <c r="F430" s="99">
        <v>0</v>
      </c>
      <c r="G430" s="99">
        <v>1.1100000000000001</v>
      </c>
      <c r="H430" s="99">
        <v>0</v>
      </c>
      <c r="I430" s="99">
        <f t="shared" si="21"/>
        <v>1.1100000000000001</v>
      </c>
      <c r="J430" s="99" t="s">
        <v>198</v>
      </c>
      <c r="K430" s="99">
        <v>63</v>
      </c>
      <c r="L430" s="99">
        <f t="shared" si="29"/>
        <v>69.930000000000007</v>
      </c>
      <c r="M430" s="95"/>
    </row>
    <row r="431" spans="1:13" outlineLevel="1">
      <c r="A431" s="176"/>
      <c r="B431" s="176"/>
      <c r="C431" s="176"/>
      <c r="D431" s="97" t="s">
        <v>1115</v>
      </c>
      <c r="E431" s="98" t="s">
        <v>1115</v>
      </c>
      <c r="F431" s="99">
        <v>0</v>
      </c>
      <c r="G431" s="99">
        <v>0.61</v>
      </c>
      <c r="H431" s="99">
        <v>0</v>
      </c>
      <c r="I431" s="99">
        <f t="shared" si="21"/>
        <v>0.61</v>
      </c>
      <c r="J431" s="99" t="s">
        <v>198</v>
      </c>
      <c r="K431" s="99">
        <v>63</v>
      </c>
      <c r="L431" s="99">
        <f t="shared" si="29"/>
        <v>38.43</v>
      </c>
      <c r="M431" s="95"/>
    </row>
    <row r="432" spans="1:13" outlineLevel="1">
      <c r="A432" s="176"/>
      <c r="B432" s="176"/>
      <c r="C432" s="176"/>
      <c r="D432" s="97" t="s">
        <v>1116</v>
      </c>
      <c r="E432" s="98" t="s">
        <v>1116</v>
      </c>
      <c r="F432" s="99">
        <v>0</v>
      </c>
      <c r="G432" s="99">
        <v>1.03</v>
      </c>
      <c r="H432" s="99">
        <v>0</v>
      </c>
      <c r="I432" s="99">
        <f t="shared" si="21"/>
        <v>1.03</v>
      </c>
      <c r="J432" s="99" t="s">
        <v>198</v>
      </c>
      <c r="K432" s="99">
        <v>63</v>
      </c>
      <c r="L432" s="99">
        <f t="shared" si="29"/>
        <v>64.89</v>
      </c>
      <c r="M432" s="95"/>
    </row>
    <row r="433" spans="1:13" outlineLevel="1">
      <c r="A433" s="176"/>
      <c r="B433" s="176"/>
      <c r="C433" s="176"/>
      <c r="D433" s="97" t="s">
        <v>1123</v>
      </c>
      <c r="E433" s="98" t="s">
        <v>1123</v>
      </c>
      <c r="F433" s="99">
        <v>0</v>
      </c>
      <c r="G433" s="99">
        <v>0.57999999999999996</v>
      </c>
      <c r="H433" s="99">
        <v>0</v>
      </c>
      <c r="I433" s="99">
        <f t="shared" si="21"/>
        <v>0.57999999999999996</v>
      </c>
      <c r="J433" s="99" t="s">
        <v>198</v>
      </c>
      <c r="K433" s="99">
        <v>79.5</v>
      </c>
      <c r="L433" s="99">
        <f t="shared" si="29"/>
        <v>46.11</v>
      </c>
      <c r="M433" s="95"/>
    </row>
    <row r="434" spans="1:13" outlineLevel="1">
      <c r="A434" s="176"/>
      <c r="B434" s="176"/>
      <c r="C434" s="176"/>
      <c r="D434" s="97" t="s">
        <v>1126</v>
      </c>
      <c r="E434" s="98" t="s">
        <v>1126</v>
      </c>
      <c r="F434" s="99">
        <v>0</v>
      </c>
      <c r="G434" s="99">
        <v>0.56000000000000005</v>
      </c>
      <c r="H434" s="99">
        <v>0</v>
      </c>
      <c r="I434" s="99">
        <f t="shared" si="21"/>
        <v>0.56000000000000005</v>
      </c>
      <c r="J434" s="99" t="s">
        <v>198</v>
      </c>
      <c r="K434" s="99">
        <v>89.131389999999996</v>
      </c>
      <c r="L434" s="99">
        <f t="shared" si="29"/>
        <v>49.913578400000006</v>
      </c>
      <c r="M434" s="95"/>
    </row>
    <row r="435" spans="1:13" ht="37.5" outlineLevel="1">
      <c r="A435" s="176"/>
      <c r="B435" s="176"/>
      <c r="C435" s="176"/>
      <c r="D435" s="86" t="s">
        <v>620</v>
      </c>
      <c r="E435" s="63" t="s">
        <v>620</v>
      </c>
      <c r="F435" s="1">
        <v>0</v>
      </c>
      <c r="G435" s="1">
        <v>3</v>
      </c>
      <c r="H435" s="1">
        <v>0</v>
      </c>
      <c r="I435" s="1">
        <f t="shared" si="21"/>
        <v>3</v>
      </c>
      <c r="J435" s="1" t="s">
        <v>6</v>
      </c>
      <c r="K435" s="1">
        <v>0.76</v>
      </c>
      <c r="L435" s="1">
        <f t="shared" si="29"/>
        <v>2.2800000000000002</v>
      </c>
      <c r="M435" s="95"/>
    </row>
    <row r="436" spans="1:13" ht="37.5" outlineLevel="1">
      <c r="A436" s="176"/>
      <c r="B436" s="176"/>
      <c r="C436" s="176"/>
      <c r="D436" s="86" t="s">
        <v>621</v>
      </c>
      <c r="E436" s="63" t="s">
        <v>621</v>
      </c>
      <c r="F436" s="1">
        <v>0</v>
      </c>
      <c r="G436" s="1">
        <v>3</v>
      </c>
      <c r="H436" s="1">
        <v>0</v>
      </c>
      <c r="I436" s="1">
        <f t="shared" si="21"/>
        <v>3</v>
      </c>
      <c r="J436" s="1" t="s">
        <v>6</v>
      </c>
      <c r="K436" s="1">
        <v>9.7000000000000003E-2</v>
      </c>
      <c r="L436" s="1">
        <f t="shared" si="29"/>
        <v>0.29100000000000004</v>
      </c>
      <c r="M436" s="95"/>
    </row>
    <row r="437" spans="1:13" ht="37.5" outlineLevel="1">
      <c r="A437" s="176"/>
      <c r="B437" s="176"/>
      <c r="C437" s="176"/>
      <c r="D437" s="86" t="s">
        <v>622</v>
      </c>
      <c r="E437" s="63" t="s">
        <v>622</v>
      </c>
      <c r="F437" s="1">
        <v>0</v>
      </c>
      <c r="G437" s="1">
        <v>3</v>
      </c>
      <c r="H437" s="1">
        <v>0</v>
      </c>
      <c r="I437" s="1">
        <f t="shared" si="21"/>
        <v>3</v>
      </c>
      <c r="J437" s="1" t="s">
        <v>6</v>
      </c>
      <c r="K437" s="1">
        <v>0.28799999999999998</v>
      </c>
      <c r="L437" s="1">
        <f t="shared" si="29"/>
        <v>0.86399999999999988</v>
      </c>
      <c r="M437" s="95"/>
    </row>
    <row r="438" spans="1:13" ht="37.5" outlineLevel="1">
      <c r="A438" s="176"/>
      <c r="B438" s="176"/>
      <c r="C438" s="176"/>
      <c r="D438" s="86" t="s">
        <v>623</v>
      </c>
      <c r="E438" s="63" t="s">
        <v>623</v>
      </c>
      <c r="F438" s="1">
        <v>0</v>
      </c>
      <c r="G438" s="1">
        <v>3</v>
      </c>
      <c r="H438" s="1">
        <v>0</v>
      </c>
      <c r="I438" s="1">
        <f t="shared" si="21"/>
        <v>3</v>
      </c>
      <c r="J438" s="1" t="s">
        <v>6</v>
      </c>
      <c r="K438" s="1">
        <v>4.1000000000000002E-2</v>
      </c>
      <c r="L438" s="1">
        <f t="shared" si="29"/>
        <v>0.123</v>
      </c>
      <c r="M438" s="95"/>
    </row>
    <row r="439" spans="1:13" ht="37.5" customHeight="1" outlineLevel="1">
      <c r="A439" s="176"/>
      <c r="B439" s="176"/>
      <c r="C439" s="176"/>
      <c r="D439" s="86" t="s">
        <v>624</v>
      </c>
      <c r="E439" s="63" t="s">
        <v>624</v>
      </c>
      <c r="F439" s="1">
        <v>0</v>
      </c>
      <c r="G439" s="1">
        <v>3</v>
      </c>
      <c r="H439" s="1">
        <v>0</v>
      </c>
      <c r="I439" s="1">
        <f t="shared" si="21"/>
        <v>3</v>
      </c>
      <c r="J439" s="1" t="s">
        <v>6</v>
      </c>
      <c r="K439" s="1">
        <v>0.16</v>
      </c>
      <c r="L439" s="1">
        <f t="shared" si="29"/>
        <v>0.48</v>
      </c>
      <c r="M439" s="95"/>
    </row>
    <row r="440" spans="1:13" ht="37.5" outlineLevel="1">
      <c r="A440" s="176"/>
      <c r="B440" s="176"/>
      <c r="C440" s="176"/>
      <c r="D440" s="86" t="s">
        <v>625</v>
      </c>
      <c r="E440" s="63" t="s">
        <v>625</v>
      </c>
      <c r="F440" s="1">
        <v>0</v>
      </c>
      <c r="G440" s="1">
        <v>3</v>
      </c>
      <c r="H440" s="1">
        <v>0</v>
      </c>
      <c r="I440" s="1">
        <f t="shared" si="21"/>
        <v>3</v>
      </c>
      <c r="J440" s="1" t="s">
        <v>6</v>
      </c>
      <c r="K440" s="1">
        <v>0.17799999999999999</v>
      </c>
      <c r="L440" s="1">
        <f t="shared" si="29"/>
        <v>0.53400000000000003</v>
      </c>
      <c r="M440" s="95"/>
    </row>
    <row r="441" spans="1:13" ht="37.5" outlineLevel="1">
      <c r="A441" s="176"/>
      <c r="B441" s="176"/>
      <c r="C441" s="176"/>
      <c r="D441" s="86" t="s">
        <v>626</v>
      </c>
      <c r="E441" s="63" t="s">
        <v>626</v>
      </c>
      <c r="F441" s="1">
        <v>0</v>
      </c>
      <c r="G441" s="1">
        <v>3</v>
      </c>
      <c r="H441" s="1">
        <v>0</v>
      </c>
      <c r="I441" s="1">
        <f t="shared" si="21"/>
        <v>3</v>
      </c>
      <c r="J441" s="1" t="s">
        <v>6</v>
      </c>
      <c r="K441" s="1">
        <v>0.16</v>
      </c>
      <c r="L441" s="1">
        <f t="shared" si="29"/>
        <v>0.48</v>
      </c>
      <c r="M441" s="95"/>
    </row>
    <row r="442" spans="1:13" ht="37.5" outlineLevel="1">
      <c r="A442" s="176"/>
      <c r="B442" s="176"/>
      <c r="C442" s="176"/>
      <c r="D442" s="86" t="s">
        <v>627</v>
      </c>
      <c r="E442" s="63" t="s">
        <v>627</v>
      </c>
      <c r="F442" s="1">
        <v>0</v>
      </c>
      <c r="G442" s="1">
        <v>3</v>
      </c>
      <c r="H442" s="1">
        <v>0</v>
      </c>
      <c r="I442" s="1">
        <f t="shared" si="21"/>
        <v>3</v>
      </c>
      <c r="J442" s="1" t="s">
        <v>6</v>
      </c>
      <c r="K442" s="1">
        <v>0.6</v>
      </c>
      <c r="L442" s="1">
        <f t="shared" si="29"/>
        <v>1.7999999999999998</v>
      </c>
      <c r="M442" s="95"/>
    </row>
    <row r="443" spans="1:13" ht="37.5" outlineLevel="1">
      <c r="A443" s="176"/>
      <c r="B443" s="176"/>
      <c r="C443" s="176"/>
      <c r="D443" s="86" t="s">
        <v>628</v>
      </c>
      <c r="E443" s="63" t="s">
        <v>628</v>
      </c>
      <c r="F443" s="1">
        <v>0</v>
      </c>
      <c r="G443" s="1">
        <v>3</v>
      </c>
      <c r="H443" s="1">
        <v>0</v>
      </c>
      <c r="I443" s="1">
        <f t="shared" si="21"/>
        <v>3</v>
      </c>
      <c r="J443" s="1" t="s">
        <v>6</v>
      </c>
      <c r="K443" s="1">
        <v>0.28999999999999998</v>
      </c>
      <c r="L443" s="1">
        <f t="shared" si="29"/>
        <v>0.86999999999999988</v>
      </c>
      <c r="M443" s="95"/>
    </row>
    <row r="444" spans="1:13" ht="37.5" outlineLevel="1">
      <c r="A444" s="176"/>
      <c r="B444" s="176"/>
      <c r="C444" s="176"/>
      <c r="D444" s="86" t="s">
        <v>629</v>
      </c>
      <c r="E444" s="63" t="s">
        <v>629</v>
      </c>
      <c r="F444" s="1">
        <v>0</v>
      </c>
      <c r="G444" s="1">
        <v>3</v>
      </c>
      <c r="H444" s="1">
        <v>0</v>
      </c>
      <c r="I444" s="1">
        <f t="shared" si="21"/>
        <v>3</v>
      </c>
      <c r="J444" s="1" t="s">
        <v>6</v>
      </c>
      <c r="K444" s="1">
        <v>0.36</v>
      </c>
      <c r="L444" s="1">
        <f t="shared" si="29"/>
        <v>1.08</v>
      </c>
      <c r="M444" s="95"/>
    </row>
    <row r="445" spans="1:13" outlineLevel="1">
      <c r="A445" s="176"/>
      <c r="B445" s="176"/>
      <c r="C445" s="176"/>
      <c r="D445" s="86" t="s">
        <v>630</v>
      </c>
      <c r="E445" s="63" t="s">
        <v>630</v>
      </c>
      <c r="F445" s="1">
        <v>0</v>
      </c>
      <c r="G445" s="1">
        <v>50</v>
      </c>
      <c r="H445" s="1">
        <v>0</v>
      </c>
      <c r="I445" s="1">
        <f t="shared" si="21"/>
        <v>50</v>
      </c>
      <c r="J445" s="1" t="s">
        <v>177</v>
      </c>
      <c r="K445" s="1">
        <v>0.17499999999999999</v>
      </c>
      <c r="L445" s="1">
        <f t="shared" si="29"/>
        <v>8.75</v>
      </c>
      <c r="M445" s="95"/>
    </row>
    <row r="446" spans="1:13" outlineLevel="1">
      <c r="A446" s="176"/>
      <c r="B446" s="176"/>
      <c r="C446" s="176"/>
      <c r="D446" s="86" t="s">
        <v>631</v>
      </c>
      <c r="E446" s="63" t="s">
        <v>631</v>
      </c>
      <c r="F446" s="1">
        <v>0</v>
      </c>
      <c r="G446" s="1">
        <v>5</v>
      </c>
      <c r="H446" s="1">
        <v>0</v>
      </c>
      <c r="I446" s="1">
        <f t="shared" si="21"/>
        <v>5</v>
      </c>
      <c r="J446" s="1" t="s">
        <v>6</v>
      </c>
      <c r="K446" s="1">
        <v>0.2</v>
      </c>
      <c r="L446" s="1">
        <f t="shared" si="29"/>
        <v>1</v>
      </c>
      <c r="M446" s="95"/>
    </row>
    <row r="447" spans="1:13" outlineLevel="1">
      <c r="A447" s="176"/>
      <c r="B447" s="176"/>
      <c r="C447" s="176"/>
      <c r="D447" s="86" t="s">
        <v>632</v>
      </c>
      <c r="E447" s="63" t="s">
        <v>632</v>
      </c>
      <c r="F447" s="1">
        <v>0</v>
      </c>
      <c r="G447" s="1">
        <v>5</v>
      </c>
      <c r="H447" s="1">
        <v>0</v>
      </c>
      <c r="I447" s="1">
        <f t="shared" si="21"/>
        <v>5</v>
      </c>
      <c r="J447" s="1" t="s">
        <v>177</v>
      </c>
      <c r="K447" s="1">
        <v>0.39</v>
      </c>
      <c r="L447" s="1">
        <f t="shared" si="29"/>
        <v>1.9500000000000002</v>
      </c>
      <c r="M447" s="95"/>
    </row>
    <row r="448" spans="1:13" outlineLevel="1">
      <c r="A448" s="176"/>
      <c r="B448" s="176"/>
      <c r="C448" s="176"/>
      <c r="D448" s="86" t="s">
        <v>608</v>
      </c>
      <c r="E448" s="63" t="s">
        <v>608</v>
      </c>
      <c r="F448" s="1">
        <v>0</v>
      </c>
      <c r="G448" s="1">
        <v>5</v>
      </c>
      <c r="H448" s="1">
        <v>0</v>
      </c>
      <c r="I448" s="1">
        <f t="shared" si="21"/>
        <v>5</v>
      </c>
      <c r="J448" s="1" t="s">
        <v>177</v>
      </c>
      <c r="K448" s="1">
        <v>0.36</v>
      </c>
      <c r="L448" s="1">
        <f t="shared" si="29"/>
        <v>1.7999999999999998</v>
      </c>
      <c r="M448" s="95"/>
    </row>
    <row r="449" spans="1:13" outlineLevel="1">
      <c r="A449" s="176"/>
      <c r="B449" s="176"/>
      <c r="C449" s="176"/>
      <c r="D449" s="86" t="s">
        <v>633</v>
      </c>
      <c r="E449" s="63" t="s">
        <v>633</v>
      </c>
      <c r="F449" s="1">
        <v>0</v>
      </c>
      <c r="G449" s="1">
        <v>5</v>
      </c>
      <c r="H449" s="1">
        <v>0</v>
      </c>
      <c r="I449" s="1">
        <f t="shared" si="21"/>
        <v>5</v>
      </c>
      <c r="J449" s="1" t="s">
        <v>177</v>
      </c>
      <c r="K449" s="1">
        <v>0.36</v>
      </c>
      <c r="L449" s="1">
        <f t="shared" si="29"/>
        <v>1.7999999999999998</v>
      </c>
      <c r="M449" s="95"/>
    </row>
    <row r="450" spans="1:13" outlineLevel="1">
      <c r="A450" s="176"/>
      <c r="B450" s="176"/>
      <c r="C450" s="176"/>
      <c r="D450" s="86" t="s">
        <v>634</v>
      </c>
      <c r="E450" s="63" t="s">
        <v>634</v>
      </c>
      <c r="F450" s="1">
        <v>0</v>
      </c>
      <c r="G450" s="1">
        <v>5</v>
      </c>
      <c r="H450" s="1">
        <v>0</v>
      </c>
      <c r="I450" s="1">
        <f t="shared" si="21"/>
        <v>5</v>
      </c>
      <c r="J450" s="1" t="s">
        <v>177</v>
      </c>
      <c r="K450" s="1">
        <v>0.36</v>
      </c>
      <c r="L450" s="1">
        <f t="shared" si="29"/>
        <v>1.7999999999999998</v>
      </c>
      <c r="M450" s="95"/>
    </row>
    <row r="451" spans="1:13" outlineLevel="1">
      <c r="A451" s="176"/>
      <c r="B451" s="176"/>
      <c r="C451" s="176"/>
      <c r="D451" s="86" t="s">
        <v>635</v>
      </c>
      <c r="E451" s="63" t="s">
        <v>635</v>
      </c>
      <c r="F451" s="1">
        <v>0</v>
      </c>
      <c r="G451" s="1">
        <v>15</v>
      </c>
      <c r="H451" s="1">
        <v>0</v>
      </c>
      <c r="I451" s="1">
        <f t="shared" si="21"/>
        <v>15</v>
      </c>
      <c r="J451" s="1" t="s">
        <v>6</v>
      </c>
      <c r="K451" s="1">
        <v>0.25</v>
      </c>
      <c r="L451" s="1">
        <f t="shared" si="29"/>
        <v>3.75</v>
      </c>
      <c r="M451" s="95"/>
    </row>
    <row r="452" spans="1:13" outlineLevel="1">
      <c r="A452" s="176"/>
      <c r="B452" s="176"/>
      <c r="C452" s="176"/>
      <c r="D452" s="86" t="s">
        <v>636</v>
      </c>
      <c r="E452" s="63" t="s">
        <v>636</v>
      </c>
      <c r="F452" s="1">
        <v>0</v>
      </c>
      <c r="G452" s="1">
        <v>5</v>
      </c>
      <c r="H452" s="1">
        <v>0</v>
      </c>
      <c r="I452" s="1">
        <f t="shared" si="21"/>
        <v>5</v>
      </c>
      <c r="J452" s="1" t="s">
        <v>6</v>
      </c>
      <c r="K452" s="1">
        <v>0.99</v>
      </c>
      <c r="L452" s="1">
        <f t="shared" si="29"/>
        <v>4.95</v>
      </c>
      <c r="M452" s="95"/>
    </row>
    <row r="453" spans="1:13" outlineLevel="1">
      <c r="A453" s="176"/>
      <c r="B453" s="176"/>
      <c r="C453" s="176"/>
      <c r="D453" s="86" t="s">
        <v>609</v>
      </c>
      <c r="E453" s="63" t="s">
        <v>609</v>
      </c>
      <c r="F453" s="1">
        <v>0</v>
      </c>
      <c r="G453" s="1">
        <v>10</v>
      </c>
      <c r="H453" s="1">
        <v>0</v>
      </c>
      <c r="I453" s="1">
        <f t="shared" si="21"/>
        <v>10</v>
      </c>
      <c r="J453" s="1" t="s">
        <v>177</v>
      </c>
      <c r="K453" s="1">
        <v>0.14000000000000001</v>
      </c>
      <c r="L453" s="1">
        <f t="shared" si="29"/>
        <v>1.4000000000000001</v>
      </c>
      <c r="M453" s="95"/>
    </row>
    <row r="454" spans="1:13" outlineLevel="1">
      <c r="A454" s="176"/>
      <c r="B454" s="176"/>
      <c r="C454" s="176"/>
      <c r="D454" s="86" t="s">
        <v>637</v>
      </c>
      <c r="E454" s="63" t="s">
        <v>637</v>
      </c>
      <c r="F454" s="1">
        <v>0</v>
      </c>
      <c r="G454" s="1">
        <v>2.5</v>
      </c>
      <c r="H454" s="1">
        <v>0</v>
      </c>
      <c r="I454" s="1">
        <f t="shared" si="21"/>
        <v>2.5</v>
      </c>
      <c r="J454" s="1" t="s">
        <v>177</v>
      </c>
      <c r="K454" s="1">
        <v>0.12</v>
      </c>
      <c r="L454" s="1">
        <f t="shared" si="29"/>
        <v>0.3</v>
      </c>
      <c r="M454" s="95"/>
    </row>
    <row r="455" spans="1:13" outlineLevel="1">
      <c r="A455" s="176"/>
      <c r="B455" s="176"/>
      <c r="C455" s="176"/>
      <c r="D455" s="97" t="s">
        <v>1145</v>
      </c>
      <c r="E455" s="97" t="s">
        <v>1145</v>
      </c>
      <c r="F455" s="99">
        <v>0</v>
      </c>
      <c r="G455" s="99">
        <v>45</v>
      </c>
      <c r="H455" s="99">
        <v>0</v>
      </c>
      <c r="I455" s="99">
        <f t="shared" si="21"/>
        <v>45</v>
      </c>
      <c r="J455" s="99" t="s">
        <v>177</v>
      </c>
      <c r="K455" s="99">
        <f>94.31/1000</f>
        <v>9.4310000000000005E-2</v>
      </c>
      <c r="L455" s="99">
        <f t="shared" si="29"/>
        <v>4.2439499999999999</v>
      </c>
      <c r="M455" s="95"/>
    </row>
    <row r="456" spans="1:13" ht="37.5" outlineLevel="1">
      <c r="A456" s="176"/>
      <c r="B456" s="176"/>
      <c r="C456" s="176"/>
      <c r="D456" s="86" t="s">
        <v>638</v>
      </c>
      <c r="E456" s="63" t="s">
        <v>638</v>
      </c>
      <c r="F456" s="1">
        <v>0</v>
      </c>
      <c r="G456" s="1">
        <v>1.4999999999999999E-2</v>
      </c>
      <c r="H456" s="1">
        <v>0</v>
      </c>
      <c r="I456" s="1">
        <f t="shared" si="21"/>
        <v>1.4999999999999999E-2</v>
      </c>
      <c r="J456" s="1" t="s">
        <v>198</v>
      </c>
      <c r="K456" s="1">
        <v>435</v>
      </c>
      <c r="L456" s="1">
        <f t="shared" si="29"/>
        <v>6.5249999999999995</v>
      </c>
      <c r="M456" s="95"/>
    </row>
    <row r="457" spans="1:13" outlineLevel="1">
      <c r="A457" s="176"/>
      <c r="B457" s="176"/>
      <c r="C457" s="176"/>
      <c r="D457" s="86" t="s">
        <v>639</v>
      </c>
      <c r="E457" s="63" t="s">
        <v>639</v>
      </c>
      <c r="F457" s="1">
        <v>0</v>
      </c>
      <c r="G457" s="1">
        <v>125</v>
      </c>
      <c r="H457" s="1">
        <v>0</v>
      </c>
      <c r="I457" s="1">
        <f t="shared" si="21"/>
        <v>125</v>
      </c>
      <c r="J457" s="1" t="s">
        <v>216</v>
      </c>
      <c r="K457" s="1">
        <v>4.3999999999999997E-2</v>
      </c>
      <c r="L457" s="1">
        <f t="shared" si="29"/>
        <v>5.5</v>
      </c>
      <c r="M457" s="95"/>
    </row>
    <row r="458" spans="1:13" outlineLevel="1">
      <c r="A458" s="176"/>
      <c r="B458" s="176"/>
      <c r="C458" s="176"/>
      <c r="D458" s="97" t="s">
        <v>1190</v>
      </c>
      <c r="E458" s="97" t="s">
        <v>1190</v>
      </c>
      <c r="F458" s="99">
        <v>0</v>
      </c>
      <c r="G458" s="99">
        <v>125</v>
      </c>
      <c r="H458" s="99">
        <v>0</v>
      </c>
      <c r="I458" s="99">
        <f t="shared" si="21"/>
        <v>125</v>
      </c>
      <c r="J458" s="99" t="s">
        <v>216</v>
      </c>
      <c r="K458" s="99">
        <f>44.73/1000</f>
        <v>4.4729999999999999E-2</v>
      </c>
      <c r="L458" s="99">
        <f t="shared" si="29"/>
        <v>5.5912499999999996</v>
      </c>
      <c r="M458" s="95"/>
    </row>
    <row r="459" spans="1:13" outlineLevel="1">
      <c r="A459" s="176"/>
      <c r="B459" s="176"/>
      <c r="C459" s="176"/>
      <c r="D459" s="97" t="s">
        <v>1192</v>
      </c>
      <c r="E459" s="97" t="s">
        <v>1192</v>
      </c>
      <c r="F459" s="99">
        <v>0</v>
      </c>
      <c r="G459" s="99">
        <v>2.5</v>
      </c>
      <c r="H459" s="99">
        <v>0</v>
      </c>
      <c r="I459" s="99">
        <f t="shared" si="21"/>
        <v>2.5</v>
      </c>
      <c r="J459" s="99" t="s">
        <v>180</v>
      </c>
      <c r="K459" s="99">
        <v>3.1103399999999999</v>
      </c>
      <c r="L459" s="99">
        <f t="shared" si="29"/>
        <v>7.7758500000000002</v>
      </c>
      <c r="M459" s="95"/>
    </row>
    <row r="460" spans="1:13" outlineLevel="1">
      <c r="A460" s="176"/>
      <c r="B460" s="176"/>
      <c r="C460" s="176"/>
      <c r="D460" s="86" t="s">
        <v>640</v>
      </c>
      <c r="E460" s="63" t="s">
        <v>640</v>
      </c>
      <c r="F460" s="1">
        <v>0</v>
      </c>
      <c r="G460" s="1">
        <v>10</v>
      </c>
      <c r="H460" s="1">
        <v>0</v>
      </c>
      <c r="I460" s="1">
        <f t="shared" si="21"/>
        <v>10</v>
      </c>
      <c r="J460" s="1" t="s">
        <v>6</v>
      </c>
      <c r="K460" s="1">
        <v>9.2999999999999999E-2</v>
      </c>
      <c r="L460" s="1">
        <f t="shared" si="29"/>
        <v>0.92999999999999994</v>
      </c>
      <c r="M460" s="95"/>
    </row>
    <row r="461" spans="1:13" outlineLevel="1">
      <c r="A461" s="176"/>
      <c r="B461" s="176"/>
      <c r="C461" s="176"/>
      <c r="D461" s="86" t="s">
        <v>641</v>
      </c>
      <c r="E461" s="63" t="s">
        <v>641</v>
      </c>
      <c r="F461" s="1">
        <v>0</v>
      </c>
      <c r="G461" s="1">
        <v>5</v>
      </c>
      <c r="H461" s="1">
        <v>0</v>
      </c>
      <c r="I461" s="1">
        <f t="shared" si="21"/>
        <v>5</v>
      </c>
      <c r="J461" s="1" t="s">
        <v>6</v>
      </c>
      <c r="K461" s="1">
        <v>0.2</v>
      </c>
      <c r="L461" s="1">
        <f t="shared" si="29"/>
        <v>1</v>
      </c>
      <c r="M461" s="95"/>
    </row>
    <row r="462" spans="1:13" outlineLevel="1">
      <c r="A462" s="176"/>
      <c r="B462" s="176"/>
      <c r="C462" s="176"/>
      <c r="D462" s="86" t="s">
        <v>642</v>
      </c>
      <c r="E462" s="63" t="s">
        <v>642</v>
      </c>
      <c r="F462" s="1">
        <v>0</v>
      </c>
      <c r="G462" s="1">
        <v>5</v>
      </c>
      <c r="H462" s="1">
        <v>0</v>
      </c>
      <c r="I462" s="1">
        <f t="shared" si="21"/>
        <v>5</v>
      </c>
      <c r="J462" s="1" t="s">
        <v>6</v>
      </c>
      <c r="K462" s="1">
        <v>0.3</v>
      </c>
      <c r="L462" s="1">
        <f t="shared" si="29"/>
        <v>1.5</v>
      </c>
      <c r="M462" s="95"/>
    </row>
    <row r="463" spans="1:13" outlineLevel="1">
      <c r="A463" s="176"/>
      <c r="B463" s="176"/>
      <c r="C463" s="176"/>
      <c r="D463" s="86" t="s">
        <v>643</v>
      </c>
      <c r="E463" s="63" t="s">
        <v>643</v>
      </c>
      <c r="F463" s="1">
        <v>0</v>
      </c>
      <c r="G463" s="1">
        <v>10</v>
      </c>
      <c r="H463" s="1">
        <v>0</v>
      </c>
      <c r="I463" s="1">
        <f t="shared" si="21"/>
        <v>10</v>
      </c>
      <c r="J463" s="1" t="s">
        <v>6</v>
      </c>
      <c r="K463" s="1">
        <v>7.2999999999999995E-2</v>
      </c>
      <c r="L463" s="1">
        <f t="shared" si="29"/>
        <v>0.73</v>
      </c>
      <c r="M463" s="95"/>
    </row>
    <row r="464" spans="1:13" outlineLevel="1">
      <c r="A464" s="176"/>
      <c r="B464" s="176"/>
      <c r="C464" s="176"/>
      <c r="D464" s="86" t="s">
        <v>1125</v>
      </c>
      <c r="E464" s="63" t="s">
        <v>1125</v>
      </c>
      <c r="F464" s="1">
        <v>0</v>
      </c>
      <c r="G464" s="1">
        <v>1</v>
      </c>
      <c r="H464" s="1">
        <v>0</v>
      </c>
      <c r="I464" s="1">
        <f t="shared" si="21"/>
        <v>1</v>
      </c>
      <c r="J464" s="1" t="s">
        <v>6</v>
      </c>
      <c r="K464" s="1">
        <v>37</v>
      </c>
      <c r="L464" s="1">
        <f t="shared" si="29"/>
        <v>37</v>
      </c>
      <c r="M464" s="95"/>
    </row>
    <row r="465" spans="1:13" outlineLevel="1">
      <c r="A465" s="176"/>
      <c r="B465" s="176"/>
      <c r="C465" s="176"/>
      <c r="D465" s="86" t="s">
        <v>644</v>
      </c>
      <c r="E465" s="63" t="s">
        <v>644</v>
      </c>
      <c r="F465" s="1">
        <v>0</v>
      </c>
      <c r="G465" s="1">
        <v>2</v>
      </c>
      <c r="H465" s="1">
        <v>0</v>
      </c>
      <c r="I465" s="1">
        <f t="shared" si="21"/>
        <v>2</v>
      </c>
      <c r="J465" s="1" t="s">
        <v>6</v>
      </c>
      <c r="K465" s="1">
        <v>0.76</v>
      </c>
      <c r="L465" s="1">
        <f t="shared" si="29"/>
        <v>1.52</v>
      </c>
      <c r="M465" s="95"/>
    </row>
    <row r="466" spans="1:13" outlineLevel="1">
      <c r="A466" s="176"/>
      <c r="B466" s="176"/>
      <c r="C466" s="176"/>
      <c r="D466" s="86" t="s">
        <v>645</v>
      </c>
      <c r="E466" s="63" t="s">
        <v>645</v>
      </c>
      <c r="F466" s="1">
        <v>0</v>
      </c>
      <c r="G466" s="1">
        <v>2</v>
      </c>
      <c r="H466" s="1">
        <v>0</v>
      </c>
      <c r="I466" s="1">
        <f t="shared" si="21"/>
        <v>2</v>
      </c>
      <c r="J466" s="1" t="s">
        <v>6</v>
      </c>
      <c r="K466" s="1">
        <v>0.54</v>
      </c>
      <c r="L466" s="1">
        <f t="shared" si="29"/>
        <v>1.08</v>
      </c>
      <c r="M466" s="95"/>
    </row>
    <row r="467" spans="1:13" outlineLevel="1">
      <c r="A467" s="176"/>
      <c r="B467" s="176"/>
      <c r="C467" s="176"/>
      <c r="D467" s="86" t="s">
        <v>646</v>
      </c>
      <c r="E467" s="63" t="s">
        <v>646</v>
      </c>
      <c r="F467" s="1">
        <v>0</v>
      </c>
      <c r="G467" s="1">
        <v>2</v>
      </c>
      <c r="H467" s="1">
        <v>0</v>
      </c>
      <c r="I467" s="1">
        <f t="shared" si="21"/>
        <v>2</v>
      </c>
      <c r="J467" s="1" t="s">
        <v>6</v>
      </c>
      <c r="K467" s="1">
        <v>0.77</v>
      </c>
      <c r="L467" s="1">
        <f t="shared" si="29"/>
        <v>1.54</v>
      </c>
      <c r="M467" s="95"/>
    </row>
    <row r="468" spans="1:13" outlineLevel="1">
      <c r="A468" s="176"/>
      <c r="B468" s="176"/>
      <c r="C468" s="176"/>
      <c r="D468" s="86" t="s">
        <v>647</v>
      </c>
      <c r="E468" s="63" t="s">
        <v>647</v>
      </c>
      <c r="F468" s="1">
        <v>0</v>
      </c>
      <c r="G468" s="1">
        <v>2</v>
      </c>
      <c r="H468" s="1">
        <v>0</v>
      </c>
      <c r="I468" s="1">
        <f t="shared" si="21"/>
        <v>2</v>
      </c>
      <c r="J468" s="1" t="s">
        <v>6</v>
      </c>
      <c r="K468" s="1">
        <v>0.27</v>
      </c>
      <c r="L468" s="1">
        <f t="shared" si="29"/>
        <v>0.54</v>
      </c>
      <c r="M468" s="95"/>
    </row>
    <row r="469" spans="1:13" outlineLevel="1">
      <c r="A469" s="176"/>
      <c r="B469" s="176"/>
      <c r="C469" s="176"/>
      <c r="D469" s="86" t="s">
        <v>648</v>
      </c>
      <c r="E469" s="63" t="s">
        <v>648</v>
      </c>
      <c r="F469" s="1">
        <v>0</v>
      </c>
      <c r="G469" s="1">
        <v>2</v>
      </c>
      <c r="H469" s="1">
        <v>0</v>
      </c>
      <c r="I469" s="1">
        <f t="shared" si="21"/>
        <v>2</v>
      </c>
      <c r="J469" s="1" t="s">
        <v>6</v>
      </c>
      <c r="K469" s="1">
        <v>0.37</v>
      </c>
      <c r="L469" s="1">
        <f t="shared" si="29"/>
        <v>0.74</v>
      </c>
      <c r="M469" s="95"/>
    </row>
    <row r="470" spans="1:13" outlineLevel="1">
      <c r="A470" s="176"/>
      <c r="B470" s="176"/>
      <c r="C470" s="176"/>
      <c r="D470" s="86" t="s">
        <v>649</v>
      </c>
      <c r="E470" s="63" t="s">
        <v>649</v>
      </c>
      <c r="F470" s="1">
        <v>0</v>
      </c>
      <c r="G470" s="1">
        <v>2</v>
      </c>
      <c r="H470" s="1">
        <v>0</v>
      </c>
      <c r="I470" s="1">
        <f t="shared" si="21"/>
        <v>2</v>
      </c>
      <c r="J470" s="1" t="s">
        <v>6</v>
      </c>
      <c r="K470" s="1">
        <v>0.17</v>
      </c>
      <c r="L470" s="1">
        <f t="shared" si="29"/>
        <v>0.34</v>
      </c>
      <c r="M470" s="95"/>
    </row>
    <row r="471" spans="1:13" outlineLevel="1">
      <c r="A471" s="176"/>
      <c r="B471" s="176"/>
      <c r="C471" s="176"/>
      <c r="D471" s="86" t="s">
        <v>650</v>
      </c>
      <c r="E471" s="63" t="s">
        <v>650</v>
      </c>
      <c r="F471" s="1">
        <v>0</v>
      </c>
      <c r="G471" s="1">
        <v>2</v>
      </c>
      <c r="H471" s="1">
        <v>0</v>
      </c>
      <c r="I471" s="1">
        <f t="shared" si="21"/>
        <v>2</v>
      </c>
      <c r="J471" s="1" t="s">
        <v>6</v>
      </c>
      <c r="K471" s="1">
        <v>1</v>
      </c>
      <c r="L471" s="1">
        <f t="shared" si="29"/>
        <v>2</v>
      </c>
      <c r="M471" s="95"/>
    </row>
    <row r="472" spans="1:13" outlineLevel="1">
      <c r="A472" s="176"/>
      <c r="B472" s="176"/>
      <c r="C472" s="176"/>
      <c r="D472" s="86" t="s">
        <v>651</v>
      </c>
      <c r="E472" s="63" t="s">
        <v>651</v>
      </c>
      <c r="F472" s="1">
        <v>0</v>
      </c>
      <c r="G472" s="1">
        <v>2</v>
      </c>
      <c r="H472" s="1">
        <v>0</v>
      </c>
      <c r="I472" s="1">
        <f t="shared" si="21"/>
        <v>2</v>
      </c>
      <c r="J472" s="1" t="s">
        <v>6</v>
      </c>
      <c r="K472" s="1">
        <v>0.52</v>
      </c>
      <c r="L472" s="1">
        <f t="shared" si="29"/>
        <v>1.04</v>
      </c>
      <c r="M472" s="95"/>
    </row>
    <row r="473" spans="1:13" outlineLevel="1">
      <c r="A473" s="176"/>
      <c r="B473" s="176"/>
      <c r="C473" s="176"/>
      <c r="D473" s="86" t="s">
        <v>652</v>
      </c>
      <c r="E473" s="63" t="s">
        <v>652</v>
      </c>
      <c r="F473" s="1">
        <v>0</v>
      </c>
      <c r="G473" s="1">
        <v>2</v>
      </c>
      <c r="H473" s="1">
        <v>0</v>
      </c>
      <c r="I473" s="1">
        <f t="shared" si="21"/>
        <v>2</v>
      </c>
      <c r="J473" s="1" t="s">
        <v>6</v>
      </c>
      <c r="K473" s="1">
        <v>0.38</v>
      </c>
      <c r="L473" s="1">
        <f t="shared" si="29"/>
        <v>0.76</v>
      </c>
      <c r="M473" s="95"/>
    </row>
    <row r="474" spans="1:13" outlineLevel="1">
      <c r="A474" s="176"/>
      <c r="B474" s="176"/>
      <c r="C474" s="176"/>
      <c r="D474" s="86" t="s">
        <v>653</v>
      </c>
      <c r="E474" s="63" t="s">
        <v>653</v>
      </c>
      <c r="F474" s="1">
        <v>0</v>
      </c>
      <c r="G474" s="1">
        <v>2</v>
      </c>
      <c r="H474" s="1">
        <v>0</v>
      </c>
      <c r="I474" s="1">
        <f t="shared" si="21"/>
        <v>2</v>
      </c>
      <c r="J474" s="1" t="s">
        <v>6</v>
      </c>
      <c r="K474" s="1">
        <v>0.22</v>
      </c>
      <c r="L474" s="1">
        <f t="shared" si="29"/>
        <v>0.44</v>
      </c>
      <c r="M474" s="95"/>
    </row>
    <row r="475" spans="1:13" outlineLevel="1">
      <c r="A475" s="176"/>
      <c r="B475" s="176"/>
      <c r="C475" s="176"/>
      <c r="D475" s="86" t="s">
        <v>654</v>
      </c>
      <c r="E475" s="63" t="s">
        <v>654</v>
      </c>
      <c r="F475" s="1">
        <v>0</v>
      </c>
      <c r="G475" s="1">
        <v>2</v>
      </c>
      <c r="H475" s="1">
        <v>0</v>
      </c>
      <c r="I475" s="1">
        <f t="shared" si="21"/>
        <v>2</v>
      </c>
      <c r="J475" s="1" t="s">
        <v>6</v>
      </c>
      <c r="K475" s="1">
        <v>0.7</v>
      </c>
      <c r="L475" s="1">
        <f t="shared" ref="L475:L499" si="30">K475*I475</f>
        <v>1.4</v>
      </c>
      <c r="M475" s="95"/>
    </row>
    <row r="476" spans="1:13" outlineLevel="1">
      <c r="A476" s="176"/>
      <c r="B476" s="176"/>
      <c r="C476" s="176"/>
      <c r="D476" s="86" t="s">
        <v>655</v>
      </c>
      <c r="E476" s="63" t="s">
        <v>655</v>
      </c>
      <c r="F476" s="1">
        <v>0</v>
      </c>
      <c r="G476" s="1">
        <v>2</v>
      </c>
      <c r="H476" s="1">
        <v>0</v>
      </c>
      <c r="I476" s="1">
        <f t="shared" si="21"/>
        <v>2</v>
      </c>
      <c r="J476" s="1" t="s">
        <v>6</v>
      </c>
      <c r="K476" s="1">
        <v>0.77</v>
      </c>
      <c r="L476" s="1">
        <f t="shared" si="30"/>
        <v>1.54</v>
      </c>
      <c r="M476" s="95"/>
    </row>
    <row r="477" spans="1:13" outlineLevel="1">
      <c r="A477" s="176"/>
      <c r="B477" s="176"/>
      <c r="C477" s="176"/>
      <c r="D477" s="86" t="s">
        <v>656</v>
      </c>
      <c r="E477" s="63" t="s">
        <v>656</v>
      </c>
      <c r="F477" s="1">
        <v>0</v>
      </c>
      <c r="G477" s="1">
        <v>2</v>
      </c>
      <c r="H477" s="1">
        <v>0</v>
      </c>
      <c r="I477" s="1">
        <f t="shared" si="21"/>
        <v>2</v>
      </c>
      <c r="J477" s="1" t="s">
        <v>6</v>
      </c>
      <c r="K477" s="1">
        <v>0.25</v>
      </c>
      <c r="L477" s="1">
        <f t="shared" si="30"/>
        <v>0.5</v>
      </c>
      <c r="M477" s="95"/>
    </row>
    <row r="478" spans="1:13" outlineLevel="1">
      <c r="A478" s="176"/>
      <c r="B478" s="176"/>
      <c r="C478" s="176"/>
      <c r="D478" s="86" t="s">
        <v>657</v>
      </c>
      <c r="E478" s="63" t="s">
        <v>657</v>
      </c>
      <c r="F478" s="1">
        <v>0</v>
      </c>
      <c r="G478" s="1">
        <v>2</v>
      </c>
      <c r="H478" s="1">
        <v>0</v>
      </c>
      <c r="I478" s="1">
        <f t="shared" si="21"/>
        <v>2</v>
      </c>
      <c r="J478" s="1" t="s">
        <v>6</v>
      </c>
      <c r="K478" s="1">
        <v>0.2</v>
      </c>
      <c r="L478" s="1">
        <f t="shared" si="30"/>
        <v>0.4</v>
      </c>
      <c r="M478" s="95"/>
    </row>
    <row r="479" spans="1:13" outlineLevel="1">
      <c r="A479" s="176"/>
      <c r="B479" s="176"/>
      <c r="C479" s="176"/>
      <c r="D479" s="86" t="s">
        <v>658</v>
      </c>
      <c r="E479" s="63" t="s">
        <v>658</v>
      </c>
      <c r="F479" s="1">
        <v>0</v>
      </c>
      <c r="G479" s="1">
        <v>2</v>
      </c>
      <c r="H479" s="1">
        <v>0</v>
      </c>
      <c r="I479" s="1">
        <f t="shared" si="21"/>
        <v>2</v>
      </c>
      <c r="J479" s="1" t="s">
        <v>6</v>
      </c>
      <c r="K479" s="1">
        <v>0.48</v>
      </c>
      <c r="L479" s="1">
        <f t="shared" si="30"/>
        <v>0.96</v>
      </c>
      <c r="M479" s="95"/>
    </row>
    <row r="480" spans="1:13" outlineLevel="1">
      <c r="A480" s="177"/>
      <c r="B480" s="177"/>
      <c r="C480" s="177"/>
      <c r="D480" s="86" t="s">
        <v>659</v>
      </c>
      <c r="E480" s="63" t="s">
        <v>659</v>
      </c>
      <c r="F480" s="1">
        <v>0</v>
      </c>
      <c r="G480" s="1">
        <v>2</v>
      </c>
      <c r="H480" s="1">
        <v>0</v>
      </c>
      <c r="I480" s="1">
        <f t="shared" si="21"/>
        <v>2</v>
      </c>
      <c r="J480" s="1" t="s">
        <v>6</v>
      </c>
      <c r="K480" s="1">
        <v>1</v>
      </c>
      <c r="L480" s="1">
        <f t="shared" si="30"/>
        <v>2</v>
      </c>
      <c r="M480" s="95"/>
    </row>
    <row r="481" spans="1:13" ht="37.5" outlineLevel="1">
      <c r="A481" s="181">
        <v>29</v>
      </c>
      <c r="B481" s="181" t="s">
        <v>127</v>
      </c>
      <c r="C481" s="181" t="s">
        <v>128</v>
      </c>
      <c r="D481" s="86" t="s">
        <v>660</v>
      </c>
      <c r="E481" s="63" t="s">
        <v>660</v>
      </c>
      <c r="F481" s="1">
        <v>0</v>
      </c>
      <c r="G481" s="1">
        <v>3</v>
      </c>
      <c r="H481" s="1">
        <v>0</v>
      </c>
      <c r="I481" s="1">
        <f t="shared" si="21"/>
        <v>3</v>
      </c>
      <c r="J481" s="1" t="s">
        <v>6</v>
      </c>
      <c r="K481" s="1">
        <v>2.2200000000000002</v>
      </c>
      <c r="L481" s="1">
        <f t="shared" si="30"/>
        <v>6.66</v>
      </c>
      <c r="M481" s="95"/>
    </row>
    <row r="482" spans="1:13" outlineLevel="1">
      <c r="A482" s="181"/>
      <c r="B482" s="181"/>
      <c r="C482" s="181"/>
      <c r="D482" s="86" t="s">
        <v>661</v>
      </c>
      <c r="E482" s="63" t="s">
        <v>661</v>
      </c>
      <c r="F482" s="1">
        <v>0</v>
      </c>
      <c r="G482" s="1">
        <v>3</v>
      </c>
      <c r="H482" s="1">
        <v>0</v>
      </c>
      <c r="I482" s="1">
        <f t="shared" si="21"/>
        <v>3</v>
      </c>
      <c r="J482" s="1" t="s">
        <v>6</v>
      </c>
      <c r="K482" s="1">
        <v>1.95</v>
      </c>
      <c r="L482" s="1">
        <f t="shared" si="30"/>
        <v>5.85</v>
      </c>
      <c r="M482" s="95"/>
    </row>
    <row r="483" spans="1:13" outlineLevel="1">
      <c r="A483" s="181"/>
      <c r="B483" s="181"/>
      <c r="C483" s="181"/>
      <c r="D483" s="86" t="s">
        <v>662</v>
      </c>
      <c r="E483" s="63" t="s">
        <v>662</v>
      </c>
      <c r="F483" s="1">
        <v>0</v>
      </c>
      <c r="G483" s="1">
        <v>3</v>
      </c>
      <c r="H483" s="1">
        <v>0</v>
      </c>
      <c r="I483" s="1">
        <f t="shared" si="21"/>
        <v>3</v>
      </c>
      <c r="J483" s="1" t="s">
        <v>6</v>
      </c>
      <c r="K483" s="1">
        <v>1.72</v>
      </c>
      <c r="L483" s="1">
        <f t="shared" si="30"/>
        <v>5.16</v>
      </c>
      <c r="M483" s="95"/>
    </row>
    <row r="484" spans="1:13" outlineLevel="1">
      <c r="A484" s="181"/>
      <c r="B484" s="181"/>
      <c r="C484" s="181"/>
      <c r="D484" s="86" t="s">
        <v>663</v>
      </c>
      <c r="E484" s="63" t="s">
        <v>663</v>
      </c>
      <c r="F484" s="1">
        <v>0</v>
      </c>
      <c r="G484" s="1">
        <v>2</v>
      </c>
      <c r="H484" s="1">
        <v>0</v>
      </c>
      <c r="I484" s="1">
        <f t="shared" si="21"/>
        <v>2</v>
      </c>
      <c r="J484" s="1" t="s">
        <v>6</v>
      </c>
      <c r="K484" s="1">
        <v>31</v>
      </c>
      <c r="L484" s="1">
        <f t="shared" si="30"/>
        <v>62</v>
      </c>
      <c r="M484" s="95"/>
    </row>
    <row r="485" spans="1:13" outlineLevel="1">
      <c r="A485" s="181"/>
      <c r="B485" s="181"/>
      <c r="C485" s="181"/>
      <c r="D485" s="86" t="s">
        <v>664</v>
      </c>
      <c r="E485" s="63" t="s">
        <v>664</v>
      </c>
      <c r="F485" s="1">
        <v>0</v>
      </c>
      <c r="G485" s="1">
        <v>2</v>
      </c>
      <c r="H485" s="1">
        <v>0</v>
      </c>
      <c r="I485" s="1">
        <f t="shared" si="21"/>
        <v>2</v>
      </c>
      <c r="J485" s="1" t="s">
        <v>6</v>
      </c>
      <c r="K485" s="1">
        <v>48.8</v>
      </c>
      <c r="L485" s="1">
        <f t="shared" si="30"/>
        <v>97.6</v>
      </c>
      <c r="M485" s="95"/>
    </row>
    <row r="486" spans="1:13" outlineLevel="1">
      <c r="A486" s="181">
        <v>30</v>
      </c>
      <c r="B486" s="181" t="s">
        <v>131</v>
      </c>
      <c r="C486" s="181" t="s">
        <v>132</v>
      </c>
      <c r="D486" s="86" t="s">
        <v>665</v>
      </c>
      <c r="E486" s="63" t="s">
        <v>665</v>
      </c>
      <c r="F486" s="1">
        <v>0</v>
      </c>
      <c r="G486" s="1">
        <v>1</v>
      </c>
      <c r="H486" s="1">
        <v>0</v>
      </c>
      <c r="I486" s="1">
        <f t="shared" si="21"/>
        <v>1</v>
      </c>
      <c r="J486" s="1" t="s">
        <v>6</v>
      </c>
      <c r="K486" s="1">
        <v>32.9</v>
      </c>
      <c r="L486" s="1">
        <f t="shared" si="30"/>
        <v>32.9</v>
      </c>
      <c r="M486" s="95"/>
    </row>
    <row r="487" spans="1:13" outlineLevel="1">
      <c r="A487" s="181"/>
      <c r="B487" s="181"/>
      <c r="C487" s="181"/>
      <c r="D487" s="86" t="s">
        <v>608</v>
      </c>
      <c r="E487" s="63" t="s">
        <v>608</v>
      </c>
      <c r="F487" s="1">
        <v>0</v>
      </c>
      <c r="G487" s="1">
        <v>5</v>
      </c>
      <c r="H487" s="1">
        <v>0</v>
      </c>
      <c r="I487" s="1">
        <f t="shared" si="21"/>
        <v>5</v>
      </c>
      <c r="J487" s="1" t="s">
        <v>177</v>
      </c>
      <c r="K487" s="1">
        <v>0.36</v>
      </c>
      <c r="L487" s="1">
        <f t="shared" si="30"/>
        <v>1.7999999999999998</v>
      </c>
      <c r="M487" s="95"/>
    </row>
    <row r="488" spans="1:13" outlineLevel="1">
      <c r="A488" s="181"/>
      <c r="B488" s="181"/>
      <c r="C488" s="181"/>
      <c r="D488" s="97" t="s">
        <v>1145</v>
      </c>
      <c r="E488" s="97" t="s">
        <v>1145</v>
      </c>
      <c r="F488" s="99">
        <v>0</v>
      </c>
      <c r="G488" s="99">
        <v>10</v>
      </c>
      <c r="H488" s="99">
        <v>0</v>
      </c>
      <c r="I488" s="99">
        <f t="shared" si="21"/>
        <v>10</v>
      </c>
      <c r="J488" s="99" t="s">
        <v>177</v>
      </c>
      <c r="K488" s="99">
        <v>9.4310000000000005E-2</v>
      </c>
      <c r="L488" s="99">
        <f t="shared" si="30"/>
        <v>0.94310000000000005</v>
      </c>
      <c r="M488" s="95"/>
    </row>
    <row r="489" spans="1:13" outlineLevel="1">
      <c r="A489" s="181"/>
      <c r="B489" s="181"/>
      <c r="C489" s="181"/>
      <c r="D489" s="86" t="s">
        <v>609</v>
      </c>
      <c r="E489" s="63" t="s">
        <v>609</v>
      </c>
      <c r="F489" s="1">
        <v>0</v>
      </c>
      <c r="G489" s="1">
        <v>5</v>
      </c>
      <c r="H489" s="1">
        <v>0</v>
      </c>
      <c r="I489" s="1">
        <f t="shared" si="21"/>
        <v>5</v>
      </c>
      <c r="J489" s="1" t="s">
        <v>177</v>
      </c>
      <c r="K489" s="1">
        <v>0.14000000000000001</v>
      </c>
      <c r="L489" s="1">
        <f t="shared" si="30"/>
        <v>0.70000000000000007</v>
      </c>
      <c r="M489" s="95"/>
    </row>
    <row r="490" spans="1:13" ht="37.5" outlineLevel="1">
      <c r="A490" s="181"/>
      <c r="B490" s="181"/>
      <c r="C490" s="181"/>
      <c r="D490" s="86" t="s">
        <v>613</v>
      </c>
      <c r="E490" s="63" t="s">
        <v>613</v>
      </c>
      <c r="F490" s="1">
        <v>0</v>
      </c>
      <c r="G490" s="1">
        <v>100</v>
      </c>
      <c r="H490" s="1">
        <v>0</v>
      </c>
      <c r="I490" s="1">
        <f t="shared" si="21"/>
        <v>100</v>
      </c>
      <c r="J490" s="1" t="s">
        <v>216</v>
      </c>
      <c r="K490" s="1">
        <v>0.11304</v>
      </c>
      <c r="L490" s="1">
        <f t="shared" si="30"/>
        <v>11.304</v>
      </c>
      <c r="M490" s="95"/>
    </row>
    <row r="491" spans="1:13" ht="37.5" outlineLevel="1">
      <c r="A491" s="181"/>
      <c r="B491" s="181"/>
      <c r="C491" s="181"/>
      <c r="D491" s="86" t="s">
        <v>614</v>
      </c>
      <c r="E491" s="63" t="s">
        <v>614</v>
      </c>
      <c r="F491" s="1">
        <v>0</v>
      </c>
      <c r="G491" s="1">
        <v>100</v>
      </c>
      <c r="H491" s="1">
        <v>0</v>
      </c>
      <c r="I491" s="1">
        <f t="shared" si="21"/>
        <v>100</v>
      </c>
      <c r="J491" s="1" t="s">
        <v>216</v>
      </c>
      <c r="K491" s="1">
        <v>0.125</v>
      </c>
      <c r="L491" s="1">
        <f t="shared" si="30"/>
        <v>12.5</v>
      </c>
      <c r="M491" s="95"/>
    </row>
    <row r="492" spans="1:13" outlineLevel="1">
      <c r="A492" s="181"/>
      <c r="B492" s="181"/>
      <c r="C492" s="181"/>
      <c r="D492" s="86" t="s">
        <v>175</v>
      </c>
      <c r="E492" s="86" t="s">
        <v>175</v>
      </c>
      <c r="F492" s="1">
        <v>0</v>
      </c>
      <c r="G492" s="1">
        <v>0.3</v>
      </c>
      <c r="H492" s="1">
        <v>0</v>
      </c>
      <c r="I492" s="1">
        <f t="shared" si="21"/>
        <v>0.3</v>
      </c>
      <c r="J492" s="1" t="s">
        <v>198</v>
      </c>
      <c r="K492" s="1">
        <v>1.7134</v>
      </c>
      <c r="L492" s="1">
        <f t="shared" si="30"/>
        <v>0.51402000000000003</v>
      </c>
      <c r="M492" s="95"/>
    </row>
    <row r="493" spans="1:13" outlineLevel="1">
      <c r="A493" s="181"/>
      <c r="B493" s="181"/>
      <c r="C493" s="181"/>
      <c r="D493" s="97" t="s">
        <v>1136</v>
      </c>
      <c r="E493" s="98" t="s">
        <v>1136</v>
      </c>
      <c r="F493" s="99">
        <v>0</v>
      </c>
      <c r="G493" s="99">
        <v>100</v>
      </c>
      <c r="H493" s="99">
        <v>0</v>
      </c>
      <c r="I493" s="99">
        <f t="shared" si="21"/>
        <v>100</v>
      </c>
      <c r="J493" s="99" t="s">
        <v>177</v>
      </c>
      <c r="K493" s="99">
        <v>8.8599999999999998E-3</v>
      </c>
      <c r="L493" s="99">
        <f t="shared" si="30"/>
        <v>0.88600000000000001</v>
      </c>
      <c r="M493" s="95"/>
    </row>
    <row r="494" spans="1:13" outlineLevel="1">
      <c r="A494" s="181"/>
      <c r="B494" s="181"/>
      <c r="C494" s="181"/>
      <c r="D494" s="86" t="s">
        <v>615</v>
      </c>
      <c r="E494" s="63" t="s">
        <v>615</v>
      </c>
      <c r="F494" s="1">
        <v>0</v>
      </c>
      <c r="G494" s="1">
        <v>50</v>
      </c>
      <c r="H494" s="1">
        <v>0</v>
      </c>
      <c r="I494" s="1">
        <f t="shared" si="21"/>
        <v>50</v>
      </c>
      <c r="J494" s="1" t="s">
        <v>331</v>
      </c>
      <c r="K494" s="1">
        <v>0.12833</v>
      </c>
      <c r="L494" s="1">
        <f t="shared" si="30"/>
        <v>6.4165000000000001</v>
      </c>
      <c r="M494" s="95"/>
    </row>
    <row r="495" spans="1:13" outlineLevel="1">
      <c r="A495" s="181"/>
      <c r="B495" s="181"/>
      <c r="C495" s="181"/>
      <c r="D495" s="86" t="s">
        <v>616</v>
      </c>
      <c r="E495" s="63" t="s">
        <v>616</v>
      </c>
      <c r="F495" s="1">
        <v>0</v>
      </c>
      <c r="G495" s="1">
        <v>100</v>
      </c>
      <c r="H495" s="1">
        <v>0</v>
      </c>
      <c r="I495" s="1">
        <f t="shared" si="21"/>
        <v>100</v>
      </c>
      <c r="J495" s="1" t="s">
        <v>331</v>
      </c>
      <c r="K495" s="1">
        <v>0.50729999999999997</v>
      </c>
      <c r="L495" s="1">
        <f t="shared" si="30"/>
        <v>50.73</v>
      </c>
      <c r="M495" s="95"/>
    </row>
    <row r="496" spans="1:13" outlineLevel="1">
      <c r="A496" s="181"/>
      <c r="B496" s="181"/>
      <c r="C496" s="181"/>
      <c r="D496" s="86" t="s">
        <v>666</v>
      </c>
      <c r="E496" s="63" t="s">
        <v>666</v>
      </c>
      <c r="F496" s="1">
        <v>0</v>
      </c>
      <c r="G496" s="1">
        <v>50</v>
      </c>
      <c r="H496" s="1">
        <v>0</v>
      </c>
      <c r="I496" s="1">
        <f t="shared" si="21"/>
        <v>50</v>
      </c>
      <c r="J496" s="1" t="s">
        <v>331</v>
      </c>
      <c r="K496" s="1">
        <v>0.6</v>
      </c>
      <c r="L496" s="1">
        <f t="shared" si="30"/>
        <v>30</v>
      </c>
      <c r="M496" s="95"/>
    </row>
    <row r="497" spans="1:13" outlineLevel="1">
      <c r="A497" s="181"/>
      <c r="B497" s="181"/>
      <c r="C497" s="181"/>
      <c r="D497" s="86" t="s">
        <v>617</v>
      </c>
      <c r="E497" s="63" t="s">
        <v>617</v>
      </c>
      <c r="F497" s="1">
        <v>0</v>
      </c>
      <c r="G497" s="1">
        <v>6</v>
      </c>
      <c r="H497" s="1">
        <v>0</v>
      </c>
      <c r="I497" s="1">
        <f t="shared" si="21"/>
        <v>6</v>
      </c>
      <c r="J497" s="1" t="s">
        <v>6</v>
      </c>
      <c r="K497" s="1">
        <v>8.5</v>
      </c>
      <c r="L497" s="1">
        <f t="shared" si="30"/>
        <v>51</v>
      </c>
      <c r="M497" s="95"/>
    </row>
    <row r="498" spans="1:13" outlineLevel="1">
      <c r="A498" s="181"/>
      <c r="B498" s="181"/>
      <c r="C498" s="181"/>
      <c r="D498" s="86" t="s">
        <v>618</v>
      </c>
      <c r="E498" s="63" t="s">
        <v>618</v>
      </c>
      <c r="F498" s="1">
        <v>0</v>
      </c>
      <c r="G498" s="1">
        <v>2</v>
      </c>
      <c r="H498" s="1">
        <v>0</v>
      </c>
      <c r="I498" s="1">
        <f t="shared" si="21"/>
        <v>2</v>
      </c>
      <c r="J498" s="1" t="s">
        <v>6</v>
      </c>
      <c r="K498" s="1">
        <v>12</v>
      </c>
      <c r="L498" s="1">
        <f t="shared" si="30"/>
        <v>24</v>
      </c>
      <c r="M498" s="95"/>
    </row>
    <row r="499" spans="1:13" outlineLevel="1">
      <c r="A499" s="181"/>
      <c r="B499" s="181"/>
      <c r="C499" s="181"/>
      <c r="D499" s="86" t="s">
        <v>619</v>
      </c>
      <c r="E499" s="63" t="s">
        <v>619</v>
      </c>
      <c r="F499" s="1">
        <v>0</v>
      </c>
      <c r="G499" s="1">
        <v>6</v>
      </c>
      <c r="H499" s="1">
        <v>0</v>
      </c>
      <c r="I499" s="1">
        <f t="shared" ref="I499:I571" si="31">F499+G499+H499</f>
        <v>6</v>
      </c>
      <c r="J499" s="1" t="s">
        <v>6</v>
      </c>
      <c r="K499" s="1">
        <v>3</v>
      </c>
      <c r="L499" s="1">
        <f t="shared" si="30"/>
        <v>18</v>
      </c>
      <c r="M499" s="95"/>
    </row>
    <row r="500" spans="1:13" ht="18.75" customHeight="1" outlineLevel="1">
      <c r="A500" s="178">
        <v>31</v>
      </c>
      <c r="B500" s="175" t="s">
        <v>1152</v>
      </c>
      <c r="C500" s="175" t="s">
        <v>1154</v>
      </c>
      <c r="D500" s="86" t="s">
        <v>1189</v>
      </c>
      <c r="E500" s="86" t="s">
        <v>1189</v>
      </c>
      <c r="F500" s="1">
        <v>0</v>
      </c>
      <c r="G500" s="1">
        <v>3</v>
      </c>
      <c r="H500" s="1">
        <v>0</v>
      </c>
      <c r="I500" s="1">
        <f>F500+G500+H500</f>
        <v>3</v>
      </c>
      <c r="J500" s="1" t="s">
        <v>6</v>
      </c>
      <c r="K500" s="1">
        <v>12</v>
      </c>
      <c r="L500" s="1">
        <f>K500*I500</f>
        <v>36</v>
      </c>
    </row>
    <row r="501" spans="1:13" outlineLevel="1">
      <c r="A501" s="179"/>
      <c r="B501" s="176"/>
      <c r="C501" s="176"/>
      <c r="D501" s="86" t="s">
        <v>154</v>
      </c>
      <c r="E501" s="86" t="s">
        <v>154</v>
      </c>
      <c r="F501" s="1">
        <v>0</v>
      </c>
      <c r="G501" s="1">
        <v>4</v>
      </c>
      <c r="H501" s="1">
        <v>0</v>
      </c>
      <c r="I501" s="1">
        <v>4</v>
      </c>
      <c r="J501" s="1" t="s">
        <v>6</v>
      </c>
      <c r="K501" s="1">
        <v>0.91300000000000003</v>
      </c>
      <c r="L501" s="1">
        <f t="shared" ref="L501:L512" si="32">K501*I501</f>
        <v>3.6520000000000001</v>
      </c>
    </row>
    <row r="502" spans="1:13" outlineLevel="1">
      <c r="A502" s="179"/>
      <c r="B502" s="176"/>
      <c r="C502" s="176"/>
      <c r="D502" s="86" t="s">
        <v>1157</v>
      </c>
      <c r="E502" s="63" t="s">
        <v>1158</v>
      </c>
      <c r="F502" s="1">
        <v>0</v>
      </c>
      <c r="G502" s="1">
        <v>250</v>
      </c>
      <c r="H502" s="1">
        <v>0</v>
      </c>
      <c r="I502" s="1">
        <f t="shared" ref="I502:I511" si="33">F502+G502+H502</f>
        <v>250</v>
      </c>
      <c r="J502" s="1" t="s">
        <v>167</v>
      </c>
      <c r="K502" s="1">
        <v>0.39500000000000002</v>
      </c>
      <c r="L502" s="1">
        <f t="shared" si="32"/>
        <v>98.75</v>
      </c>
    </row>
    <row r="503" spans="1:13" ht="37.5" outlineLevel="1">
      <c r="A503" s="179"/>
      <c r="B503" s="176"/>
      <c r="C503" s="176"/>
      <c r="D503" s="86" t="s">
        <v>1159</v>
      </c>
      <c r="E503" s="86" t="s">
        <v>1159</v>
      </c>
      <c r="F503" s="1">
        <v>0</v>
      </c>
      <c r="G503" s="1">
        <v>4</v>
      </c>
      <c r="H503" s="1">
        <v>0</v>
      </c>
      <c r="I503" s="1">
        <f t="shared" si="33"/>
        <v>4</v>
      </c>
      <c r="J503" s="1" t="s">
        <v>6</v>
      </c>
      <c r="K503" s="1">
        <v>1.5</v>
      </c>
      <c r="L503" s="1">
        <f t="shared" si="32"/>
        <v>6</v>
      </c>
    </row>
    <row r="504" spans="1:13" ht="37.5" outlineLevel="1">
      <c r="A504" s="179"/>
      <c r="B504" s="176"/>
      <c r="C504" s="176"/>
      <c r="D504" s="110" t="s">
        <v>1160</v>
      </c>
      <c r="E504" s="110" t="s">
        <v>1160</v>
      </c>
      <c r="F504" s="1">
        <v>0</v>
      </c>
      <c r="G504" s="1">
        <v>6</v>
      </c>
      <c r="H504" s="1">
        <v>0</v>
      </c>
      <c r="I504" s="1">
        <f t="shared" si="33"/>
        <v>6</v>
      </c>
      <c r="J504" s="1" t="s">
        <v>6</v>
      </c>
      <c r="K504" s="1">
        <v>0.7</v>
      </c>
      <c r="L504" s="1">
        <f t="shared" si="32"/>
        <v>4.1999999999999993</v>
      </c>
    </row>
    <row r="505" spans="1:13" ht="37.5" outlineLevel="1">
      <c r="A505" s="179"/>
      <c r="B505" s="176"/>
      <c r="C505" s="176"/>
      <c r="D505" s="63" t="s">
        <v>1161</v>
      </c>
      <c r="E505" s="63" t="s">
        <v>1161</v>
      </c>
      <c r="F505" s="1">
        <v>0</v>
      </c>
      <c r="G505" s="1">
        <v>2</v>
      </c>
      <c r="H505" s="1">
        <v>0</v>
      </c>
      <c r="I505" s="1">
        <f t="shared" si="33"/>
        <v>2</v>
      </c>
      <c r="J505" s="1" t="s">
        <v>6</v>
      </c>
      <c r="K505" s="1">
        <v>0.996</v>
      </c>
      <c r="L505" s="1">
        <f t="shared" si="32"/>
        <v>1.992</v>
      </c>
    </row>
    <row r="506" spans="1:13" ht="37.5" outlineLevel="1">
      <c r="A506" s="179"/>
      <c r="B506" s="176"/>
      <c r="C506" s="176"/>
      <c r="D506" s="63" t="s">
        <v>1162</v>
      </c>
      <c r="E506" s="63" t="s">
        <v>1162</v>
      </c>
      <c r="F506" s="1">
        <v>0</v>
      </c>
      <c r="G506" s="1">
        <v>4</v>
      </c>
      <c r="H506" s="1">
        <v>0</v>
      </c>
      <c r="I506" s="1">
        <f t="shared" si="33"/>
        <v>4</v>
      </c>
      <c r="J506" s="1" t="s">
        <v>6</v>
      </c>
      <c r="K506" s="1">
        <v>1.75</v>
      </c>
      <c r="L506" s="1">
        <f t="shared" si="32"/>
        <v>7</v>
      </c>
    </row>
    <row r="507" spans="1:13" outlineLevel="1">
      <c r="A507" s="179"/>
      <c r="B507" s="176"/>
      <c r="C507" s="176"/>
      <c r="D507" s="63" t="s">
        <v>1163</v>
      </c>
      <c r="E507" s="63" t="s">
        <v>1163</v>
      </c>
      <c r="F507" s="1">
        <v>0</v>
      </c>
      <c r="G507" s="1">
        <v>4</v>
      </c>
      <c r="H507" s="1">
        <v>0</v>
      </c>
      <c r="I507" s="1">
        <f t="shared" si="33"/>
        <v>4</v>
      </c>
      <c r="J507" s="1" t="s">
        <v>6</v>
      </c>
      <c r="K507" s="1">
        <v>6.5</v>
      </c>
      <c r="L507" s="1">
        <f t="shared" si="32"/>
        <v>26</v>
      </c>
    </row>
    <row r="508" spans="1:13" outlineLevel="1">
      <c r="A508" s="179"/>
      <c r="B508" s="176"/>
      <c r="C508" s="176"/>
      <c r="D508" s="63" t="s">
        <v>1136</v>
      </c>
      <c r="E508" s="63" t="s">
        <v>1136</v>
      </c>
      <c r="F508" s="1">
        <v>0</v>
      </c>
      <c r="G508" s="1">
        <v>300</v>
      </c>
      <c r="H508" s="1">
        <v>0</v>
      </c>
      <c r="I508" s="1">
        <f t="shared" si="33"/>
        <v>300</v>
      </c>
      <c r="J508" s="1" t="s">
        <v>177</v>
      </c>
      <c r="K508" s="1">
        <v>0.1</v>
      </c>
      <c r="L508" s="1">
        <f t="shared" si="32"/>
        <v>30</v>
      </c>
    </row>
    <row r="509" spans="1:13" outlineLevel="1">
      <c r="A509" s="179"/>
      <c r="B509" s="176"/>
      <c r="C509" s="176"/>
      <c r="D509" s="63" t="s">
        <v>175</v>
      </c>
      <c r="E509" s="63" t="s">
        <v>175</v>
      </c>
      <c r="F509" s="1">
        <v>0</v>
      </c>
      <c r="G509" s="1">
        <v>900</v>
      </c>
      <c r="H509" s="1">
        <v>0</v>
      </c>
      <c r="I509" s="1">
        <f t="shared" si="33"/>
        <v>900</v>
      </c>
      <c r="J509" s="1" t="s">
        <v>177</v>
      </c>
      <c r="K509" s="1">
        <v>8.5000000000000006E-2</v>
      </c>
      <c r="L509" s="1">
        <f t="shared" si="32"/>
        <v>76.5</v>
      </c>
    </row>
    <row r="510" spans="1:13" outlineLevel="1">
      <c r="A510" s="179"/>
      <c r="B510" s="176"/>
      <c r="C510" s="176"/>
      <c r="D510" s="63" t="s">
        <v>1164</v>
      </c>
      <c r="E510" s="63" t="s">
        <v>1164</v>
      </c>
      <c r="F510" s="1">
        <v>0</v>
      </c>
      <c r="G510" s="1">
        <v>2</v>
      </c>
      <c r="H510" s="1">
        <v>0</v>
      </c>
      <c r="I510" s="1">
        <f t="shared" si="33"/>
        <v>2</v>
      </c>
      <c r="J510" s="1" t="s">
        <v>6</v>
      </c>
      <c r="K510" s="1">
        <v>3.2</v>
      </c>
      <c r="L510" s="1">
        <f t="shared" si="32"/>
        <v>6.4</v>
      </c>
    </row>
    <row r="511" spans="1:13" outlineLevel="1">
      <c r="A511" s="179"/>
      <c r="B511" s="176"/>
      <c r="C511" s="176"/>
      <c r="D511" s="111" t="s">
        <v>1165</v>
      </c>
      <c r="E511" s="111" t="s">
        <v>1165</v>
      </c>
      <c r="F511" s="1">
        <v>0</v>
      </c>
      <c r="G511" s="1">
        <v>1</v>
      </c>
      <c r="H511" s="1">
        <v>0</v>
      </c>
      <c r="I511" s="1">
        <f t="shared" si="33"/>
        <v>1</v>
      </c>
      <c r="J511" s="1" t="s">
        <v>6</v>
      </c>
      <c r="K511" s="1">
        <v>3.5</v>
      </c>
      <c r="L511" s="1">
        <f t="shared" si="32"/>
        <v>3.5</v>
      </c>
    </row>
    <row r="512" spans="1:13" outlineLevel="1">
      <c r="A512" s="180"/>
      <c r="B512" s="177"/>
      <c r="C512" s="177"/>
      <c r="D512" s="111" t="s">
        <v>1166</v>
      </c>
      <c r="E512" s="111" t="s">
        <v>1166</v>
      </c>
      <c r="F512" s="1">
        <v>0</v>
      </c>
      <c r="G512" s="1">
        <v>10</v>
      </c>
      <c r="H512" s="1">
        <v>0</v>
      </c>
      <c r="I512" s="1">
        <v>0.3</v>
      </c>
      <c r="J512" s="1" t="s">
        <v>6</v>
      </c>
      <c r="K512" s="1">
        <v>0.3</v>
      </c>
      <c r="L512" s="1">
        <f t="shared" si="32"/>
        <v>0.09</v>
      </c>
    </row>
    <row r="513" spans="1:13">
      <c r="A513" s="55" t="s">
        <v>135</v>
      </c>
      <c r="B513" s="56"/>
      <c r="C513" s="57"/>
      <c r="D513" s="56"/>
      <c r="E513" s="56"/>
      <c r="F513" s="58">
        <f>SUM(F514:F562)</f>
        <v>0</v>
      </c>
      <c r="G513" s="58">
        <f>SUM(G514:G562)</f>
        <v>1405</v>
      </c>
      <c r="H513" s="58">
        <f>SUM(H514:H562)</f>
        <v>0</v>
      </c>
      <c r="I513" s="58">
        <f t="shared" si="31"/>
        <v>1405</v>
      </c>
      <c r="J513" s="56"/>
      <c r="K513" s="58"/>
      <c r="L513" s="58">
        <f>SUM(L514:L562)</f>
        <v>1303.0750399999999</v>
      </c>
      <c r="M513" s="95"/>
    </row>
    <row r="514" spans="1:13" ht="56.25" customHeight="1" outlineLevel="1">
      <c r="A514" s="175">
        <v>32</v>
      </c>
      <c r="B514" s="175" t="s">
        <v>1094</v>
      </c>
      <c r="C514" s="175" t="s">
        <v>1095</v>
      </c>
      <c r="D514" s="86" t="s">
        <v>667</v>
      </c>
      <c r="E514" s="63" t="s">
        <v>667</v>
      </c>
      <c r="F514" s="1">
        <v>0</v>
      </c>
      <c r="G514" s="1">
        <v>1</v>
      </c>
      <c r="H514" s="1">
        <v>0</v>
      </c>
      <c r="I514" s="1">
        <f t="shared" si="31"/>
        <v>1</v>
      </c>
      <c r="J514" s="1" t="s">
        <v>6</v>
      </c>
      <c r="K514" s="1">
        <v>550</v>
      </c>
      <c r="L514" s="1">
        <f t="shared" ref="L514:L562" si="34">K514*I514</f>
        <v>550</v>
      </c>
      <c r="M514" s="95"/>
    </row>
    <row r="515" spans="1:13" outlineLevel="1">
      <c r="A515" s="176"/>
      <c r="B515" s="176"/>
      <c r="C515" s="176"/>
      <c r="D515" s="86" t="s">
        <v>668</v>
      </c>
      <c r="E515" s="63" t="s">
        <v>668</v>
      </c>
      <c r="F515" s="1">
        <v>0</v>
      </c>
      <c r="G515" s="1">
        <v>2</v>
      </c>
      <c r="H515" s="1">
        <v>0</v>
      </c>
      <c r="I515" s="1">
        <f t="shared" si="31"/>
        <v>2</v>
      </c>
      <c r="J515" s="1" t="s">
        <v>6</v>
      </c>
      <c r="K515" s="1">
        <v>74</v>
      </c>
      <c r="L515" s="1">
        <f t="shared" si="34"/>
        <v>148</v>
      </c>
      <c r="M515" s="95"/>
    </row>
    <row r="516" spans="1:13" outlineLevel="1">
      <c r="A516" s="176"/>
      <c r="B516" s="176"/>
      <c r="C516" s="176"/>
      <c r="D516" s="86" t="s">
        <v>669</v>
      </c>
      <c r="E516" s="63" t="s">
        <v>669</v>
      </c>
      <c r="F516" s="1">
        <v>0</v>
      </c>
      <c r="G516" s="1">
        <v>1</v>
      </c>
      <c r="H516" s="1">
        <v>0</v>
      </c>
      <c r="I516" s="1">
        <f t="shared" si="31"/>
        <v>1</v>
      </c>
      <c r="J516" s="1" t="s">
        <v>6</v>
      </c>
      <c r="K516" s="1">
        <v>55</v>
      </c>
      <c r="L516" s="1">
        <f t="shared" si="34"/>
        <v>55</v>
      </c>
      <c r="M516" s="95"/>
    </row>
    <row r="517" spans="1:13" ht="37.5" outlineLevel="1">
      <c r="A517" s="176"/>
      <c r="B517" s="176"/>
      <c r="C517" s="176"/>
      <c r="D517" s="86" t="s">
        <v>670</v>
      </c>
      <c r="E517" s="63" t="s">
        <v>670</v>
      </c>
      <c r="F517" s="1">
        <v>0</v>
      </c>
      <c r="G517" s="1">
        <v>2</v>
      </c>
      <c r="H517" s="1">
        <v>0</v>
      </c>
      <c r="I517" s="1">
        <f t="shared" si="31"/>
        <v>2</v>
      </c>
      <c r="J517" s="1" t="s">
        <v>6</v>
      </c>
      <c r="K517" s="1">
        <v>3.2</v>
      </c>
      <c r="L517" s="1">
        <f t="shared" si="34"/>
        <v>6.4</v>
      </c>
      <c r="M517" s="95"/>
    </row>
    <row r="518" spans="1:13" ht="37.5" outlineLevel="1">
      <c r="A518" s="176"/>
      <c r="B518" s="176"/>
      <c r="C518" s="176"/>
      <c r="D518" s="86" t="s">
        <v>671</v>
      </c>
      <c r="E518" s="63" t="s">
        <v>671</v>
      </c>
      <c r="F518" s="1">
        <v>0</v>
      </c>
      <c r="G518" s="1">
        <v>4</v>
      </c>
      <c r="H518" s="1">
        <v>0</v>
      </c>
      <c r="I518" s="1">
        <f t="shared" si="31"/>
        <v>4</v>
      </c>
      <c r="J518" s="1" t="s">
        <v>6</v>
      </c>
      <c r="K518" s="1">
        <v>4</v>
      </c>
      <c r="L518" s="1">
        <f t="shared" si="34"/>
        <v>16</v>
      </c>
      <c r="M518" s="95"/>
    </row>
    <row r="519" spans="1:13" outlineLevel="1">
      <c r="A519" s="176"/>
      <c r="B519" s="176"/>
      <c r="C519" s="176"/>
      <c r="D519" s="97" t="s">
        <v>1144</v>
      </c>
      <c r="E519" s="97" t="s">
        <v>1144</v>
      </c>
      <c r="F519" s="99">
        <v>0</v>
      </c>
      <c r="G519" s="99">
        <v>20</v>
      </c>
      <c r="H519" s="99">
        <v>0</v>
      </c>
      <c r="I519" s="99">
        <f t="shared" si="31"/>
        <v>20</v>
      </c>
      <c r="J519" s="99" t="s">
        <v>177</v>
      </c>
      <c r="K519" s="99">
        <f>149.4/1000</f>
        <v>0.14940000000000001</v>
      </c>
      <c r="L519" s="99">
        <f t="shared" si="34"/>
        <v>2.988</v>
      </c>
      <c r="M519" s="95"/>
    </row>
    <row r="520" spans="1:13" outlineLevel="1">
      <c r="A520" s="176"/>
      <c r="B520" s="176"/>
      <c r="C520" s="176"/>
      <c r="D520" s="86" t="s">
        <v>672</v>
      </c>
      <c r="E520" s="63" t="s">
        <v>672</v>
      </c>
      <c r="F520" s="1">
        <v>0</v>
      </c>
      <c r="G520" s="1">
        <v>12</v>
      </c>
      <c r="H520" s="1">
        <v>0</v>
      </c>
      <c r="I520" s="1">
        <f t="shared" si="31"/>
        <v>12</v>
      </c>
      <c r="J520" s="1" t="s">
        <v>6</v>
      </c>
      <c r="K520" s="1">
        <v>0.06</v>
      </c>
      <c r="L520" s="1">
        <f t="shared" si="34"/>
        <v>0.72</v>
      </c>
      <c r="M520" s="95"/>
    </row>
    <row r="521" spans="1:13" outlineLevel="1">
      <c r="A521" s="176"/>
      <c r="B521" s="176"/>
      <c r="C521" s="176"/>
      <c r="D521" s="86" t="s">
        <v>673</v>
      </c>
      <c r="E521" s="63" t="s">
        <v>673</v>
      </c>
      <c r="F521" s="1">
        <v>0</v>
      </c>
      <c r="G521" s="1">
        <v>120</v>
      </c>
      <c r="H521" s="1">
        <v>0</v>
      </c>
      <c r="I521" s="1">
        <f t="shared" si="31"/>
        <v>120</v>
      </c>
      <c r="J521" s="1" t="s">
        <v>6</v>
      </c>
      <c r="K521" s="1">
        <v>1.2800000000000001E-3</v>
      </c>
      <c r="L521" s="1">
        <f t="shared" si="34"/>
        <v>0.15360000000000001</v>
      </c>
      <c r="M521" s="95"/>
    </row>
    <row r="522" spans="1:13" outlineLevel="1">
      <c r="A522" s="176"/>
      <c r="B522" s="176"/>
      <c r="C522" s="176"/>
      <c r="D522" s="86" t="s">
        <v>674</v>
      </c>
      <c r="E522" s="63" t="s">
        <v>674</v>
      </c>
      <c r="F522" s="1">
        <v>0</v>
      </c>
      <c r="G522" s="1">
        <v>120</v>
      </c>
      <c r="H522" s="1">
        <v>0</v>
      </c>
      <c r="I522" s="1">
        <f t="shared" si="31"/>
        <v>120</v>
      </c>
      <c r="J522" s="1" t="s">
        <v>6</v>
      </c>
      <c r="K522" s="1">
        <v>4.2999999999999999E-4</v>
      </c>
      <c r="L522" s="1">
        <f t="shared" si="34"/>
        <v>5.16E-2</v>
      </c>
      <c r="M522" s="95"/>
    </row>
    <row r="523" spans="1:13" outlineLevel="1">
      <c r="A523" s="176"/>
      <c r="B523" s="176"/>
      <c r="C523" s="176"/>
      <c r="D523" s="86" t="s">
        <v>675</v>
      </c>
      <c r="E523" s="63" t="s">
        <v>675</v>
      </c>
      <c r="F523" s="1">
        <v>0</v>
      </c>
      <c r="G523" s="1">
        <v>24</v>
      </c>
      <c r="H523" s="1">
        <v>0</v>
      </c>
      <c r="I523" s="1">
        <f t="shared" si="31"/>
        <v>24</v>
      </c>
      <c r="J523" s="1" t="s">
        <v>6</v>
      </c>
      <c r="K523" s="1">
        <v>1.2800000000000001E-3</v>
      </c>
      <c r="L523" s="1">
        <f t="shared" si="34"/>
        <v>3.0720000000000004E-2</v>
      </c>
      <c r="M523" s="95"/>
    </row>
    <row r="524" spans="1:13" outlineLevel="1">
      <c r="A524" s="176"/>
      <c r="B524" s="176"/>
      <c r="C524" s="176"/>
      <c r="D524" s="86" t="s">
        <v>676</v>
      </c>
      <c r="E524" s="63" t="s">
        <v>676</v>
      </c>
      <c r="F524" s="1">
        <v>0</v>
      </c>
      <c r="G524" s="1">
        <v>24</v>
      </c>
      <c r="H524" s="1">
        <v>0</v>
      </c>
      <c r="I524" s="1">
        <f t="shared" si="31"/>
        <v>24</v>
      </c>
      <c r="J524" s="1" t="s">
        <v>6</v>
      </c>
      <c r="K524" s="1">
        <v>4.2999999999999999E-4</v>
      </c>
      <c r="L524" s="1">
        <f t="shared" si="34"/>
        <v>1.0319999999999999E-2</v>
      </c>
      <c r="M524" s="95"/>
    </row>
    <row r="525" spans="1:13" outlineLevel="1">
      <c r="A525" s="176"/>
      <c r="B525" s="176"/>
      <c r="C525" s="176"/>
      <c r="D525" s="86" t="s">
        <v>668</v>
      </c>
      <c r="E525" s="63" t="s">
        <v>668</v>
      </c>
      <c r="F525" s="1">
        <v>0</v>
      </c>
      <c r="G525" s="1">
        <v>2</v>
      </c>
      <c r="H525" s="1">
        <v>0</v>
      </c>
      <c r="I525" s="1">
        <f t="shared" si="31"/>
        <v>2</v>
      </c>
      <c r="J525" s="1" t="s">
        <v>6</v>
      </c>
      <c r="K525" s="1">
        <v>74</v>
      </c>
      <c r="L525" s="1">
        <f t="shared" si="34"/>
        <v>148</v>
      </c>
      <c r="M525" s="95"/>
    </row>
    <row r="526" spans="1:13" outlineLevel="1">
      <c r="A526" s="176"/>
      <c r="B526" s="176"/>
      <c r="C526" s="176"/>
      <c r="D526" s="86" t="s">
        <v>669</v>
      </c>
      <c r="E526" s="63" t="s">
        <v>669</v>
      </c>
      <c r="F526" s="1">
        <v>0</v>
      </c>
      <c r="G526" s="1">
        <v>1</v>
      </c>
      <c r="H526" s="1">
        <v>0</v>
      </c>
      <c r="I526" s="1">
        <f t="shared" si="31"/>
        <v>1</v>
      </c>
      <c r="J526" s="1" t="s">
        <v>6</v>
      </c>
      <c r="K526" s="1">
        <v>55</v>
      </c>
      <c r="L526" s="1">
        <f t="shared" si="34"/>
        <v>55</v>
      </c>
      <c r="M526" s="95"/>
    </row>
    <row r="527" spans="1:13" ht="37.5" outlineLevel="1">
      <c r="A527" s="176"/>
      <c r="B527" s="176"/>
      <c r="C527" s="176"/>
      <c r="D527" s="86" t="s">
        <v>670</v>
      </c>
      <c r="E527" s="63" t="s">
        <v>670</v>
      </c>
      <c r="F527" s="1">
        <v>0</v>
      </c>
      <c r="G527" s="1">
        <v>2</v>
      </c>
      <c r="H527" s="1">
        <v>0</v>
      </c>
      <c r="I527" s="1">
        <f t="shared" si="31"/>
        <v>2</v>
      </c>
      <c r="J527" s="1" t="s">
        <v>6</v>
      </c>
      <c r="K527" s="1">
        <v>3.2</v>
      </c>
      <c r="L527" s="1">
        <f t="shared" si="34"/>
        <v>6.4</v>
      </c>
      <c r="M527" s="95"/>
    </row>
    <row r="528" spans="1:13" ht="37.5" outlineLevel="1">
      <c r="A528" s="176"/>
      <c r="B528" s="176"/>
      <c r="C528" s="176"/>
      <c r="D528" s="86" t="s">
        <v>671</v>
      </c>
      <c r="E528" s="63" t="s">
        <v>671</v>
      </c>
      <c r="F528" s="1">
        <v>0</v>
      </c>
      <c r="G528" s="1">
        <v>4</v>
      </c>
      <c r="H528" s="1">
        <v>0</v>
      </c>
      <c r="I528" s="1">
        <f t="shared" si="31"/>
        <v>4</v>
      </c>
      <c r="J528" s="1" t="s">
        <v>6</v>
      </c>
      <c r="K528" s="1">
        <v>4</v>
      </c>
      <c r="L528" s="1">
        <f t="shared" si="34"/>
        <v>16</v>
      </c>
      <c r="M528" s="95"/>
    </row>
    <row r="529" spans="1:13" outlineLevel="1">
      <c r="A529" s="176"/>
      <c r="B529" s="176"/>
      <c r="C529" s="176"/>
      <c r="D529" s="86" t="s">
        <v>672</v>
      </c>
      <c r="E529" s="63" t="s">
        <v>672</v>
      </c>
      <c r="F529" s="1">
        <v>0</v>
      </c>
      <c r="G529" s="1">
        <v>12</v>
      </c>
      <c r="H529" s="1">
        <v>0</v>
      </c>
      <c r="I529" s="1">
        <f t="shared" si="31"/>
        <v>12</v>
      </c>
      <c r="J529" s="1" t="s">
        <v>6</v>
      </c>
      <c r="K529" s="1">
        <v>0.06</v>
      </c>
      <c r="L529" s="1">
        <f t="shared" si="34"/>
        <v>0.72</v>
      </c>
      <c r="M529" s="95"/>
    </row>
    <row r="530" spans="1:13" outlineLevel="1">
      <c r="A530" s="176"/>
      <c r="B530" s="176"/>
      <c r="C530" s="176"/>
      <c r="D530" s="86" t="s">
        <v>673</v>
      </c>
      <c r="E530" s="63" t="s">
        <v>673</v>
      </c>
      <c r="F530" s="1">
        <v>0</v>
      </c>
      <c r="G530" s="1">
        <v>120</v>
      </c>
      <c r="H530" s="1">
        <v>0</v>
      </c>
      <c r="I530" s="1">
        <f t="shared" si="31"/>
        <v>120</v>
      </c>
      <c r="J530" s="1" t="s">
        <v>6</v>
      </c>
      <c r="K530" s="1">
        <v>1.2800000000000001E-3</v>
      </c>
      <c r="L530" s="1">
        <f t="shared" si="34"/>
        <v>0.15360000000000001</v>
      </c>
      <c r="M530" s="95"/>
    </row>
    <row r="531" spans="1:13" outlineLevel="1">
      <c r="A531" s="176"/>
      <c r="B531" s="176"/>
      <c r="C531" s="176"/>
      <c r="D531" s="86" t="s">
        <v>674</v>
      </c>
      <c r="E531" s="63" t="s">
        <v>674</v>
      </c>
      <c r="F531" s="1">
        <v>0</v>
      </c>
      <c r="G531" s="1">
        <v>120</v>
      </c>
      <c r="H531" s="1">
        <v>0</v>
      </c>
      <c r="I531" s="1">
        <f t="shared" si="31"/>
        <v>120</v>
      </c>
      <c r="J531" s="1" t="s">
        <v>6</v>
      </c>
      <c r="K531" s="1">
        <v>4.2999999999999999E-4</v>
      </c>
      <c r="L531" s="1">
        <f t="shared" si="34"/>
        <v>5.16E-2</v>
      </c>
      <c r="M531" s="95"/>
    </row>
    <row r="532" spans="1:13" outlineLevel="1">
      <c r="A532" s="176"/>
      <c r="B532" s="176"/>
      <c r="C532" s="176"/>
      <c r="D532" s="86" t="s">
        <v>675</v>
      </c>
      <c r="E532" s="63" t="s">
        <v>675</v>
      </c>
      <c r="F532" s="1">
        <v>0</v>
      </c>
      <c r="G532" s="1">
        <v>24</v>
      </c>
      <c r="H532" s="1">
        <v>0</v>
      </c>
      <c r="I532" s="1">
        <f t="shared" si="31"/>
        <v>24</v>
      </c>
      <c r="J532" s="1" t="s">
        <v>6</v>
      </c>
      <c r="K532" s="1">
        <v>1.2800000000000001E-3</v>
      </c>
      <c r="L532" s="1">
        <f t="shared" si="34"/>
        <v>3.0720000000000004E-2</v>
      </c>
      <c r="M532" s="95"/>
    </row>
    <row r="533" spans="1:13" outlineLevel="1">
      <c r="A533" s="176"/>
      <c r="B533" s="176"/>
      <c r="C533" s="176"/>
      <c r="D533" s="86" t="s">
        <v>676</v>
      </c>
      <c r="E533" s="63" t="s">
        <v>676</v>
      </c>
      <c r="F533" s="1">
        <v>0</v>
      </c>
      <c r="G533" s="1">
        <v>24</v>
      </c>
      <c r="H533" s="1">
        <v>0</v>
      </c>
      <c r="I533" s="1">
        <f t="shared" si="31"/>
        <v>24</v>
      </c>
      <c r="J533" s="1" t="s">
        <v>6</v>
      </c>
      <c r="K533" s="1">
        <v>4.2999999999999999E-4</v>
      </c>
      <c r="L533" s="1">
        <f t="shared" si="34"/>
        <v>1.0319999999999999E-2</v>
      </c>
      <c r="M533" s="95"/>
    </row>
    <row r="534" spans="1:13" outlineLevel="1">
      <c r="A534" s="176"/>
      <c r="B534" s="176"/>
      <c r="C534" s="176"/>
      <c r="D534" s="86" t="s">
        <v>677</v>
      </c>
      <c r="E534" s="63" t="s">
        <v>677</v>
      </c>
      <c r="F534" s="1">
        <v>0</v>
      </c>
      <c r="G534" s="1">
        <v>1</v>
      </c>
      <c r="H534" s="1">
        <v>0</v>
      </c>
      <c r="I534" s="1">
        <f t="shared" si="31"/>
        <v>1</v>
      </c>
      <c r="J534" s="1" t="s">
        <v>6</v>
      </c>
      <c r="K534" s="1">
        <v>17</v>
      </c>
      <c r="L534" s="1">
        <f t="shared" si="34"/>
        <v>17</v>
      </c>
      <c r="M534" s="95"/>
    </row>
    <row r="535" spans="1:13" outlineLevel="1">
      <c r="A535" s="176"/>
      <c r="B535" s="176"/>
      <c r="C535" s="176"/>
      <c r="D535" s="86" t="s">
        <v>678</v>
      </c>
      <c r="E535" s="63" t="s">
        <v>678</v>
      </c>
      <c r="F535" s="1">
        <v>0</v>
      </c>
      <c r="G535" s="1">
        <v>2</v>
      </c>
      <c r="H535" s="1">
        <v>0</v>
      </c>
      <c r="I535" s="1">
        <f t="shared" si="31"/>
        <v>2</v>
      </c>
      <c r="J535" s="1" t="s">
        <v>6</v>
      </c>
      <c r="K535" s="1">
        <v>21</v>
      </c>
      <c r="L535" s="1">
        <f t="shared" si="34"/>
        <v>42</v>
      </c>
      <c r="M535" s="95"/>
    </row>
    <row r="536" spans="1:13" outlineLevel="1">
      <c r="A536" s="176"/>
      <c r="B536" s="176"/>
      <c r="C536" s="176"/>
      <c r="D536" s="86" t="s">
        <v>679</v>
      </c>
      <c r="E536" s="63" t="s">
        <v>679</v>
      </c>
      <c r="F536" s="1">
        <v>0</v>
      </c>
      <c r="G536" s="1">
        <v>4</v>
      </c>
      <c r="H536" s="1">
        <v>0</v>
      </c>
      <c r="I536" s="1">
        <f t="shared" si="31"/>
        <v>4</v>
      </c>
      <c r="J536" s="1" t="s">
        <v>6</v>
      </c>
      <c r="K536" s="1">
        <v>4</v>
      </c>
      <c r="L536" s="1">
        <f t="shared" si="34"/>
        <v>16</v>
      </c>
      <c r="M536" s="95"/>
    </row>
    <row r="537" spans="1:13" outlineLevel="1">
      <c r="A537" s="176"/>
      <c r="B537" s="176"/>
      <c r="C537" s="176"/>
      <c r="D537" s="86" t="s">
        <v>680</v>
      </c>
      <c r="E537" s="63" t="s">
        <v>680</v>
      </c>
      <c r="F537" s="1">
        <v>0</v>
      </c>
      <c r="G537" s="1">
        <v>3</v>
      </c>
      <c r="H537" s="1">
        <v>0</v>
      </c>
      <c r="I537" s="1">
        <f t="shared" si="31"/>
        <v>3</v>
      </c>
      <c r="J537" s="1" t="s">
        <v>6</v>
      </c>
      <c r="K537" s="1">
        <v>3.5</v>
      </c>
      <c r="L537" s="1">
        <f t="shared" si="34"/>
        <v>10.5</v>
      </c>
      <c r="M537" s="95"/>
    </row>
    <row r="538" spans="1:13" outlineLevel="1">
      <c r="A538" s="176"/>
      <c r="B538" s="176"/>
      <c r="C538" s="176"/>
      <c r="D538" s="86" t="s">
        <v>681</v>
      </c>
      <c r="E538" s="63" t="s">
        <v>681</v>
      </c>
      <c r="F538" s="1">
        <v>0</v>
      </c>
      <c r="G538" s="1">
        <v>2</v>
      </c>
      <c r="H538" s="1">
        <v>0</v>
      </c>
      <c r="I538" s="1">
        <f t="shared" si="31"/>
        <v>2</v>
      </c>
      <c r="J538" s="1" t="s">
        <v>6</v>
      </c>
      <c r="K538" s="1">
        <v>2.2999999999999998</v>
      </c>
      <c r="L538" s="1">
        <f t="shared" si="34"/>
        <v>4.5999999999999996</v>
      </c>
      <c r="M538" s="95"/>
    </row>
    <row r="539" spans="1:13" outlineLevel="1">
      <c r="A539" s="176"/>
      <c r="B539" s="176"/>
      <c r="C539" s="176"/>
      <c r="D539" s="86" t="s">
        <v>682</v>
      </c>
      <c r="E539" s="63" t="s">
        <v>682</v>
      </c>
      <c r="F539" s="1">
        <v>0</v>
      </c>
      <c r="G539" s="1">
        <v>11</v>
      </c>
      <c r="H539" s="1">
        <v>0</v>
      </c>
      <c r="I539" s="1">
        <f t="shared" si="31"/>
        <v>11</v>
      </c>
      <c r="J539" s="1" t="s">
        <v>6</v>
      </c>
      <c r="K539" s="1">
        <v>2</v>
      </c>
      <c r="L539" s="1">
        <f t="shared" si="34"/>
        <v>22</v>
      </c>
      <c r="M539" s="95"/>
    </row>
    <row r="540" spans="1:13" ht="37.5" outlineLevel="1">
      <c r="A540" s="176"/>
      <c r="B540" s="176"/>
      <c r="C540" s="176"/>
      <c r="D540" s="86" t="s">
        <v>683</v>
      </c>
      <c r="E540" s="63" t="s">
        <v>683</v>
      </c>
      <c r="F540" s="1">
        <v>0</v>
      </c>
      <c r="G540" s="1">
        <v>5</v>
      </c>
      <c r="H540" s="1">
        <v>0</v>
      </c>
      <c r="I540" s="1">
        <f t="shared" si="31"/>
        <v>5</v>
      </c>
      <c r="J540" s="1" t="s">
        <v>6</v>
      </c>
      <c r="K540" s="1">
        <v>2</v>
      </c>
      <c r="L540" s="1">
        <f t="shared" si="34"/>
        <v>10</v>
      </c>
      <c r="M540" s="95"/>
    </row>
    <row r="541" spans="1:13" ht="37.5" customHeight="1" outlineLevel="1">
      <c r="A541" s="176"/>
      <c r="B541" s="176"/>
      <c r="C541" s="176"/>
      <c r="D541" s="30" t="s">
        <v>684</v>
      </c>
      <c r="E541" s="63" t="s">
        <v>684</v>
      </c>
      <c r="F541" s="1">
        <v>0</v>
      </c>
      <c r="G541" s="1">
        <v>4</v>
      </c>
      <c r="H541" s="1">
        <v>0</v>
      </c>
      <c r="I541" s="1">
        <f t="shared" si="31"/>
        <v>4</v>
      </c>
      <c r="J541" s="1" t="s">
        <v>6</v>
      </c>
      <c r="K541" s="1">
        <v>0.9</v>
      </c>
      <c r="L541" s="1">
        <f t="shared" si="34"/>
        <v>3.6</v>
      </c>
      <c r="M541" s="95"/>
    </row>
    <row r="542" spans="1:13" ht="37.5" outlineLevel="1">
      <c r="A542" s="176"/>
      <c r="B542" s="176"/>
      <c r="C542" s="176"/>
      <c r="D542" s="30" t="s">
        <v>685</v>
      </c>
      <c r="E542" s="63" t="s">
        <v>685</v>
      </c>
      <c r="F542" s="1">
        <v>0</v>
      </c>
      <c r="G542" s="1">
        <v>4</v>
      </c>
      <c r="H542" s="1">
        <v>0</v>
      </c>
      <c r="I542" s="1">
        <f t="shared" si="31"/>
        <v>4</v>
      </c>
      <c r="J542" s="1" t="s">
        <v>6</v>
      </c>
      <c r="K542" s="1">
        <v>2.4</v>
      </c>
      <c r="L542" s="1">
        <f t="shared" si="34"/>
        <v>9.6</v>
      </c>
      <c r="M542" s="95"/>
    </row>
    <row r="543" spans="1:13" ht="37.5" outlineLevel="1">
      <c r="A543" s="176"/>
      <c r="B543" s="176"/>
      <c r="C543" s="176"/>
      <c r="D543" s="30" t="s">
        <v>686</v>
      </c>
      <c r="E543" s="63" t="s">
        <v>686</v>
      </c>
      <c r="F543" s="1">
        <v>0</v>
      </c>
      <c r="G543" s="1">
        <v>8</v>
      </c>
      <c r="H543" s="1">
        <v>0</v>
      </c>
      <c r="I543" s="1">
        <f t="shared" si="31"/>
        <v>8</v>
      </c>
      <c r="J543" s="1" t="s">
        <v>6</v>
      </c>
      <c r="K543" s="1">
        <v>0.99</v>
      </c>
      <c r="L543" s="1">
        <f t="shared" si="34"/>
        <v>7.92</v>
      </c>
      <c r="M543" s="95"/>
    </row>
    <row r="544" spans="1:13" ht="37.5" outlineLevel="1">
      <c r="A544" s="176"/>
      <c r="B544" s="176"/>
      <c r="C544" s="176"/>
      <c r="D544" s="30" t="s">
        <v>687</v>
      </c>
      <c r="E544" s="63" t="s">
        <v>687</v>
      </c>
      <c r="F544" s="1">
        <v>0</v>
      </c>
      <c r="G544" s="1">
        <v>6</v>
      </c>
      <c r="H544" s="1">
        <v>0</v>
      </c>
      <c r="I544" s="1">
        <f t="shared" si="31"/>
        <v>6</v>
      </c>
      <c r="J544" s="1" t="s">
        <v>6</v>
      </c>
      <c r="K544" s="1">
        <v>0.81</v>
      </c>
      <c r="L544" s="1">
        <f t="shared" si="34"/>
        <v>4.8600000000000003</v>
      </c>
      <c r="M544" s="95"/>
    </row>
    <row r="545" spans="1:13" ht="37.5" outlineLevel="1">
      <c r="A545" s="176"/>
      <c r="B545" s="176"/>
      <c r="C545" s="176"/>
      <c r="D545" s="30" t="s">
        <v>688</v>
      </c>
      <c r="E545" s="63" t="s">
        <v>688</v>
      </c>
      <c r="F545" s="1">
        <v>0</v>
      </c>
      <c r="G545" s="1">
        <v>22</v>
      </c>
      <c r="H545" s="1">
        <v>0</v>
      </c>
      <c r="I545" s="1">
        <f t="shared" si="31"/>
        <v>22</v>
      </c>
      <c r="J545" s="1" t="s">
        <v>6</v>
      </c>
      <c r="K545" s="1">
        <v>0.56000000000000005</v>
      </c>
      <c r="L545" s="1">
        <f t="shared" si="34"/>
        <v>12.32</v>
      </c>
      <c r="M545" s="95"/>
    </row>
    <row r="546" spans="1:13" outlineLevel="1">
      <c r="A546" s="176"/>
      <c r="B546" s="176"/>
      <c r="C546" s="176"/>
      <c r="D546" s="86" t="s">
        <v>672</v>
      </c>
      <c r="E546" s="63" t="s">
        <v>672</v>
      </c>
      <c r="F546" s="1">
        <v>0</v>
      </c>
      <c r="G546" s="1">
        <v>7</v>
      </c>
      <c r="H546" s="1">
        <v>0</v>
      </c>
      <c r="I546" s="1">
        <f t="shared" si="31"/>
        <v>7</v>
      </c>
      <c r="J546" s="1" t="s">
        <v>6</v>
      </c>
      <c r="K546" s="1">
        <v>0.06</v>
      </c>
      <c r="L546" s="1">
        <f t="shared" si="34"/>
        <v>0.42</v>
      </c>
      <c r="M546" s="95"/>
    </row>
    <row r="547" spans="1:13" outlineLevel="1">
      <c r="A547" s="176"/>
      <c r="B547" s="176"/>
      <c r="C547" s="176"/>
      <c r="D547" s="86" t="s">
        <v>673</v>
      </c>
      <c r="E547" s="63" t="s">
        <v>673</v>
      </c>
      <c r="F547" s="1">
        <v>0</v>
      </c>
      <c r="G547" s="1">
        <v>32</v>
      </c>
      <c r="H547" s="1">
        <v>0</v>
      </c>
      <c r="I547" s="1">
        <f t="shared" si="31"/>
        <v>32</v>
      </c>
      <c r="J547" s="1" t="s">
        <v>6</v>
      </c>
      <c r="K547" s="1">
        <v>1.2800000000000001E-3</v>
      </c>
      <c r="L547" s="1">
        <f t="shared" si="34"/>
        <v>4.0960000000000003E-2</v>
      </c>
      <c r="M547" s="95"/>
    </row>
    <row r="548" spans="1:13" outlineLevel="1">
      <c r="A548" s="176"/>
      <c r="B548" s="176"/>
      <c r="C548" s="176"/>
      <c r="D548" s="86" t="s">
        <v>674</v>
      </c>
      <c r="E548" s="63" t="s">
        <v>674</v>
      </c>
      <c r="F548" s="1">
        <v>0</v>
      </c>
      <c r="G548" s="1">
        <v>32</v>
      </c>
      <c r="H548" s="1">
        <v>0</v>
      </c>
      <c r="I548" s="1">
        <f t="shared" si="31"/>
        <v>32</v>
      </c>
      <c r="J548" s="1" t="s">
        <v>6</v>
      </c>
      <c r="K548" s="1">
        <v>4.2999999999999999E-4</v>
      </c>
      <c r="L548" s="1">
        <f t="shared" si="34"/>
        <v>1.376E-2</v>
      </c>
      <c r="M548" s="95"/>
    </row>
    <row r="549" spans="1:13" outlineLevel="1">
      <c r="A549" s="176"/>
      <c r="B549" s="176"/>
      <c r="C549" s="176"/>
      <c r="D549" s="86" t="s">
        <v>689</v>
      </c>
      <c r="E549" s="63" t="s">
        <v>689</v>
      </c>
      <c r="F549" s="1">
        <v>0</v>
      </c>
      <c r="G549" s="1">
        <v>160</v>
      </c>
      <c r="H549" s="1">
        <v>0</v>
      </c>
      <c r="I549" s="1">
        <f t="shared" si="31"/>
        <v>160</v>
      </c>
      <c r="J549" s="1" t="s">
        <v>6</v>
      </c>
      <c r="K549" s="1">
        <v>1.2800000000000001E-3</v>
      </c>
      <c r="L549" s="1">
        <f t="shared" si="34"/>
        <v>0.20480000000000001</v>
      </c>
      <c r="M549" s="95"/>
    </row>
    <row r="550" spans="1:13" outlineLevel="1">
      <c r="A550" s="176"/>
      <c r="B550" s="176"/>
      <c r="C550" s="176"/>
      <c r="D550" s="86" t="s">
        <v>690</v>
      </c>
      <c r="E550" s="63" t="s">
        <v>690</v>
      </c>
      <c r="F550" s="1">
        <v>0</v>
      </c>
      <c r="G550" s="1">
        <v>160</v>
      </c>
      <c r="H550" s="1">
        <v>0</v>
      </c>
      <c r="I550" s="1">
        <f t="shared" si="31"/>
        <v>160</v>
      </c>
      <c r="J550" s="1" t="s">
        <v>6</v>
      </c>
      <c r="K550" s="1">
        <v>4.2999999999999999E-4</v>
      </c>
      <c r="L550" s="1">
        <f t="shared" si="34"/>
        <v>6.88E-2</v>
      </c>
      <c r="M550" s="95"/>
    </row>
    <row r="551" spans="1:13" outlineLevel="1">
      <c r="A551" s="176"/>
      <c r="B551" s="176"/>
      <c r="C551" s="176"/>
      <c r="D551" s="86" t="s">
        <v>691</v>
      </c>
      <c r="E551" s="63" t="s">
        <v>691</v>
      </c>
      <c r="F551" s="1">
        <v>0</v>
      </c>
      <c r="G551" s="1">
        <v>1</v>
      </c>
      <c r="H551" s="1">
        <v>0</v>
      </c>
      <c r="I551" s="1">
        <f t="shared" si="31"/>
        <v>1</v>
      </c>
      <c r="J551" s="1" t="s">
        <v>6</v>
      </c>
      <c r="K551" s="1">
        <v>70</v>
      </c>
      <c r="L551" s="1">
        <f t="shared" si="34"/>
        <v>70</v>
      </c>
      <c r="M551" s="95"/>
    </row>
    <row r="552" spans="1:13" outlineLevel="1">
      <c r="A552" s="176"/>
      <c r="B552" s="176"/>
      <c r="C552" s="176"/>
      <c r="D552" s="86" t="s">
        <v>692</v>
      </c>
      <c r="E552" s="63" t="s">
        <v>692</v>
      </c>
      <c r="F552" s="1">
        <v>0</v>
      </c>
      <c r="G552" s="1">
        <v>2</v>
      </c>
      <c r="H552" s="1">
        <v>0</v>
      </c>
      <c r="I552" s="1">
        <f t="shared" si="31"/>
        <v>2</v>
      </c>
      <c r="J552" s="1" t="s">
        <v>6</v>
      </c>
      <c r="K552" s="1">
        <v>21</v>
      </c>
      <c r="L552" s="1">
        <f t="shared" si="34"/>
        <v>42</v>
      </c>
      <c r="M552" s="95"/>
    </row>
    <row r="553" spans="1:13" outlineLevel="1">
      <c r="A553" s="176"/>
      <c r="B553" s="176"/>
      <c r="C553" s="176"/>
      <c r="D553" s="86" t="s">
        <v>679</v>
      </c>
      <c r="E553" s="63" t="s">
        <v>679</v>
      </c>
      <c r="F553" s="1">
        <v>0</v>
      </c>
      <c r="G553" s="1">
        <v>1</v>
      </c>
      <c r="H553" s="1">
        <v>0</v>
      </c>
      <c r="I553" s="1">
        <f t="shared" si="31"/>
        <v>1</v>
      </c>
      <c r="J553" s="1" t="s">
        <v>6</v>
      </c>
      <c r="K553" s="1">
        <v>4</v>
      </c>
      <c r="L553" s="1">
        <f t="shared" si="34"/>
        <v>4</v>
      </c>
      <c r="M553" s="95"/>
    </row>
    <row r="554" spans="1:13" ht="37.5" outlineLevel="1">
      <c r="A554" s="176"/>
      <c r="B554" s="176"/>
      <c r="C554" s="176"/>
      <c r="D554" s="86" t="s">
        <v>670</v>
      </c>
      <c r="E554" s="63" t="s">
        <v>670</v>
      </c>
      <c r="F554" s="1">
        <v>0</v>
      </c>
      <c r="G554" s="1">
        <v>4</v>
      </c>
      <c r="H554" s="1">
        <v>0</v>
      </c>
      <c r="I554" s="1">
        <f t="shared" si="31"/>
        <v>4</v>
      </c>
      <c r="J554" s="1" t="s">
        <v>6</v>
      </c>
      <c r="K554" s="1">
        <v>3.2</v>
      </c>
      <c r="L554" s="1">
        <f t="shared" si="34"/>
        <v>12.8</v>
      </c>
      <c r="M554" s="95"/>
    </row>
    <row r="555" spans="1:13" ht="37.5" outlineLevel="1">
      <c r="A555" s="176"/>
      <c r="B555" s="176"/>
      <c r="C555" s="176"/>
      <c r="D555" s="86" t="s">
        <v>686</v>
      </c>
      <c r="E555" s="63" t="s">
        <v>686</v>
      </c>
      <c r="F555" s="1">
        <v>0</v>
      </c>
      <c r="G555" s="1">
        <v>2</v>
      </c>
      <c r="H555" s="1">
        <v>0</v>
      </c>
      <c r="I555" s="1">
        <f t="shared" si="31"/>
        <v>2</v>
      </c>
      <c r="J555" s="1" t="s">
        <v>6</v>
      </c>
      <c r="K555" s="1">
        <v>0.99</v>
      </c>
      <c r="L555" s="1">
        <f t="shared" si="34"/>
        <v>1.98</v>
      </c>
      <c r="M555" s="95"/>
    </row>
    <row r="556" spans="1:13" outlineLevel="1">
      <c r="A556" s="176"/>
      <c r="B556" s="176"/>
      <c r="C556" s="176"/>
      <c r="D556" s="86" t="s">
        <v>672</v>
      </c>
      <c r="E556" s="63" t="s">
        <v>672</v>
      </c>
      <c r="F556" s="1">
        <v>0</v>
      </c>
      <c r="G556" s="1">
        <v>3</v>
      </c>
      <c r="H556" s="1">
        <v>0</v>
      </c>
      <c r="I556" s="1">
        <f t="shared" si="31"/>
        <v>3</v>
      </c>
      <c r="J556" s="1" t="s">
        <v>6</v>
      </c>
      <c r="K556" s="1">
        <v>0.06</v>
      </c>
      <c r="L556" s="1">
        <f t="shared" si="34"/>
        <v>0.18</v>
      </c>
      <c r="M556" s="95"/>
    </row>
    <row r="557" spans="1:13" outlineLevel="1">
      <c r="A557" s="176"/>
      <c r="B557" s="176"/>
      <c r="C557" s="176"/>
      <c r="D557" s="86" t="s">
        <v>673</v>
      </c>
      <c r="E557" s="63" t="s">
        <v>673</v>
      </c>
      <c r="F557" s="1">
        <v>0</v>
      </c>
      <c r="G557" s="1">
        <v>120</v>
      </c>
      <c r="H557" s="1">
        <v>0</v>
      </c>
      <c r="I557" s="1">
        <f t="shared" si="31"/>
        <v>120</v>
      </c>
      <c r="J557" s="1" t="s">
        <v>6</v>
      </c>
      <c r="K557" s="1">
        <v>1.2800000000000001E-3</v>
      </c>
      <c r="L557" s="1">
        <f t="shared" si="34"/>
        <v>0.15360000000000001</v>
      </c>
      <c r="M557" s="95"/>
    </row>
    <row r="558" spans="1:13" outlineLevel="1">
      <c r="A558" s="176"/>
      <c r="B558" s="176"/>
      <c r="C558" s="176"/>
      <c r="D558" s="86" t="s">
        <v>674</v>
      </c>
      <c r="E558" s="63" t="s">
        <v>674</v>
      </c>
      <c r="F558" s="1">
        <v>0</v>
      </c>
      <c r="G558" s="1">
        <v>120</v>
      </c>
      <c r="H558" s="1">
        <v>0</v>
      </c>
      <c r="I558" s="1">
        <f t="shared" si="31"/>
        <v>120</v>
      </c>
      <c r="J558" s="1" t="s">
        <v>6</v>
      </c>
      <c r="K558" s="1">
        <v>4.2999999999999999E-4</v>
      </c>
      <c r="L558" s="1">
        <f t="shared" si="34"/>
        <v>5.16E-2</v>
      </c>
      <c r="M558" s="95"/>
    </row>
    <row r="559" spans="1:13" outlineLevel="1">
      <c r="A559" s="176"/>
      <c r="B559" s="176"/>
      <c r="C559" s="176"/>
      <c r="D559" s="86" t="s">
        <v>689</v>
      </c>
      <c r="E559" s="63" t="s">
        <v>689</v>
      </c>
      <c r="F559" s="1">
        <v>0</v>
      </c>
      <c r="G559" s="1">
        <v>24</v>
      </c>
      <c r="H559" s="1">
        <v>0</v>
      </c>
      <c r="I559" s="1">
        <f t="shared" si="31"/>
        <v>24</v>
      </c>
      <c r="J559" s="1" t="s">
        <v>6</v>
      </c>
      <c r="K559" s="1">
        <v>1.2800000000000001E-3</v>
      </c>
      <c r="L559" s="1">
        <f t="shared" si="34"/>
        <v>3.0720000000000004E-2</v>
      </c>
      <c r="M559" s="95"/>
    </row>
    <row r="560" spans="1:13" outlineLevel="1">
      <c r="A560" s="176"/>
      <c r="B560" s="176"/>
      <c r="C560" s="176"/>
      <c r="D560" s="86" t="s">
        <v>690</v>
      </c>
      <c r="E560" s="63" t="s">
        <v>690</v>
      </c>
      <c r="F560" s="1">
        <v>0</v>
      </c>
      <c r="G560" s="1">
        <v>24</v>
      </c>
      <c r="H560" s="1">
        <v>0</v>
      </c>
      <c r="I560" s="1">
        <f t="shared" si="31"/>
        <v>24</v>
      </c>
      <c r="J560" s="1" t="s">
        <v>6</v>
      </c>
      <c r="K560" s="1">
        <v>4.2999999999999999E-4</v>
      </c>
      <c r="L560" s="1">
        <f t="shared" si="34"/>
        <v>1.0319999999999999E-2</v>
      </c>
      <c r="M560" s="95"/>
    </row>
    <row r="561" spans="1:13" outlineLevel="1">
      <c r="A561" s="176"/>
      <c r="B561" s="176"/>
      <c r="C561" s="176"/>
      <c r="D561" s="86" t="s">
        <v>693</v>
      </c>
      <c r="E561" s="63" t="s">
        <v>693</v>
      </c>
      <c r="F561" s="1">
        <v>0</v>
      </c>
      <c r="G561" s="1">
        <v>1</v>
      </c>
      <c r="H561" s="1">
        <v>0</v>
      </c>
      <c r="I561" s="1">
        <f t="shared" si="31"/>
        <v>1</v>
      </c>
      <c r="J561" s="1" t="s">
        <v>6</v>
      </c>
      <c r="K561" s="1">
        <v>2.5</v>
      </c>
      <c r="L561" s="1">
        <f t="shared" si="34"/>
        <v>2.5</v>
      </c>
      <c r="M561" s="95"/>
    </row>
    <row r="562" spans="1:13" outlineLevel="1">
      <c r="A562" s="177"/>
      <c r="B562" s="177"/>
      <c r="C562" s="177"/>
      <c r="D562" s="86" t="s">
        <v>694</v>
      </c>
      <c r="E562" s="63" t="s">
        <v>694</v>
      </c>
      <c r="F562" s="1">
        <v>0</v>
      </c>
      <c r="G562" s="1">
        <v>1</v>
      </c>
      <c r="H562" s="1">
        <v>0</v>
      </c>
      <c r="I562" s="1">
        <f t="shared" si="31"/>
        <v>1</v>
      </c>
      <c r="J562" s="1" t="s">
        <v>6</v>
      </c>
      <c r="K562" s="1">
        <v>2.5</v>
      </c>
      <c r="L562" s="1">
        <f t="shared" si="34"/>
        <v>2.5</v>
      </c>
      <c r="M562" s="95"/>
    </row>
    <row r="563" spans="1:13">
      <c r="A563" s="55" t="s">
        <v>138</v>
      </c>
      <c r="B563" s="56"/>
      <c r="C563" s="57"/>
      <c r="D563" s="56"/>
      <c r="E563" s="56"/>
      <c r="F563" s="58">
        <f>SUM(F564:F590)</f>
        <v>0</v>
      </c>
      <c r="G563" s="58">
        <f>SUM(G564:G590)</f>
        <v>2962.36</v>
      </c>
      <c r="H563" s="58">
        <f>SUM(H564:H590)</f>
        <v>0</v>
      </c>
      <c r="I563" s="58">
        <f t="shared" si="31"/>
        <v>2962.36</v>
      </c>
      <c r="J563" s="56"/>
      <c r="K563" s="58"/>
      <c r="L563" s="58">
        <f>SUM(L564:L590)</f>
        <v>702.8644432000001</v>
      </c>
      <c r="M563" s="95"/>
    </row>
    <row r="564" spans="1:13" ht="18.75" customHeight="1" outlineLevel="1">
      <c r="A564" s="175">
        <v>33</v>
      </c>
      <c r="B564" s="175" t="s">
        <v>139</v>
      </c>
      <c r="C564" s="175" t="s">
        <v>141</v>
      </c>
      <c r="D564" s="30" t="s">
        <v>695</v>
      </c>
      <c r="E564" s="63" t="s">
        <v>695</v>
      </c>
      <c r="F564" s="1">
        <v>0</v>
      </c>
      <c r="G564" s="1">
        <v>200</v>
      </c>
      <c r="H564" s="1">
        <v>0</v>
      </c>
      <c r="I564" s="1">
        <f t="shared" si="31"/>
        <v>200</v>
      </c>
      <c r="J564" s="1" t="s">
        <v>216</v>
      </c>
      <c r="K564" s="1">
        <v>0.65</v>
      </c>
      <c r="L564" s="1">
        <f t="shared" ref="L564:L590" si="35">K564*I564</f>
        <v>130</v>
      </c>
      <c r="M564" s="95"/>
    </row>
    <row r="565" spans="1:13" outlineLevel="1">
      <c r="A565" s="176"/>
      <c r="B565" s="176"/>
      <c r="C565" s="176"/>
      <c r="D565" s="97" t="s">
        <v>1124</v>
      </c>
      <c r="E565" s="98" t="s">
        <v>1124</v>
      </c>
      <c r="F565" s="99">
        <v>0</v>
      </c>
      <c r="G565" s="99">
        <v>0.53</v>
      </c>
      <c r="H565" s="99">
        <v>0</v>
      </c>
      <c r="I565" s="99">
        <f t="shared" si="31"/>
        <v>0.53</v>
      </c>
      <c r="J565" s="99" t="s">
        <v>198</v>
      </c>
      <c r="K565" s="99">
        <v>62.091999999999999</v>
      </c>
      <c r="L565" s="99">
        <f t="shared" si="35"/>
        <v>32.908760000000001</v>
      </c>
      <c r="M565" s="95"/>
    </row>
    <row r="566" spans="1:13" outlineLevel="1">
      <c r="A566" s="176"/>
      <c r="B566" s="176"/>
      <c r="C566" s="176"/>
      <c r="D566" s="97" t="s">
        <v>1146</v>
      </c>
      <c r="E566" s="97" t="s">
        <v>1146</v>
      </c>
      <c r="F566" s="99">
        <v>0</v>
      </c>
      <c r="G566" s="99">
        <v>40</v>
      </c>
      <c r="H566" s="99">
        <v>0</v>
      </c>
      <c r="I566" s="99">
        <f t="shared" si="31"/>
        <v>40</v>
      </c>
      <c r="J566" s="99" t="s">
        <v>177</v>
      </c>
      <c r="K566" s="99">
        <f>146.4/1000</f>
        <v>0.1464</v>
      </c>
      <c r="L566" s="99">
        <f t="shared" si="35"/>
        <v>5.8559999999999999</v>
      </c>
      <c r="M566" s="95"/>
    </row>
    <row r="567" spans="1:13" outlineLevel="1">
      <c r="A567" s="176"/>
      <c r="B567" s="176"/>
      <c r="C567" s="176"/>
      <c r="D567" s="30" t="s">
        <v>696</v>
      </c>
      <c r="E567" s="63" t="s">
        <v>696</v>
      </c>
      <c r="F567" s="1">
        <v>0</v>
      </c>
      <c r="G567" s="1">
        <v>1523.08</v>
      </c>
      <c r="H567" s="1">
        <v>0</v>
      </c>
      <c r="I567" s="1">
        <f t="shared" si="31"/>
        <v>1523.08</v>
      </c>
      <c r="J567" s="1" t="s">
        <v>177</v>
      </c>
      <c r="K567" s="1">
        <v>7.8E-2</v>
      </c>
      <c r="L567" s="1">
        <f t="shared" si="35"/>
        <v>118.80023999999999</v>
      </c>
      <c r="M567" s="95"/>
    </row>
    <row r="568" spans="1:13" outlineLevel="1">
      <c r="A568" s="176"/>
      <c r="B568" s="176"/>
      <c r="C568" s="176"/>
      <c r="D568" s="30" t="s">
        <v>254</v>
      </c>
      <c r="E568" s="63" t="s">
        <v>254</v>
      </c>
      <c r="F568" s="1">
        <v>0</v>
      </c>
      <c r="G568" s="1">
        <v>20</v>
      </c>
      <c r="H568" s="1">
        <v>0</v>
      </c>
      <c r="I568" s="1">
        <f t="shared" si="31"/>
        <v>20</v>
      </c>
      <c r="J568" s="1" t="s">
        <v>177</v>
      </c>
      <c r="K568" s="1">
        <v>0.13</v>
      </c>
      <c r="L568" s="1">
        <f t="shared" si="35"/>
        <v>2.6</v>
      </c>
      <c r="M568" s="95"/>
    </row>
    <row r="569" spans="1:13" outlineLevel="1">
      <c r="A569" s="176"/>
      <c r="B569" s="176"/>
      <c r="C569" s="176"/>
      <c r="D569" s="30" t="s">
        <v>697</v>
      </c>
      <c r="E569" s="63" t="s">
        <v>697</v>
      </c>
      <c r="F569" s="1">
        <v>0</v>
      </c>
      <c r="G569" s="1">
        <v>45</v>
      </c>
      <c r="H569" s="1">
        <v>0</v>
      </c>
      <c r="I569" s="1">
        <f t="shared" si="31"/>
        <v>45</v>
      </c>
      <c r="J569" s="1" t="s">
        <v>177</v>
      </c>
      <c r="K569" s="1">
        <v>7.8E-2</v>
      </c>
      <c r="L569" s="1">
        <f t="shared" si="35"/>
        <v>3.51</v>
      </c>
      <c r="M569" s="95"/>
    </row>
    <row r="570" spans="1:13" outlineLevel="1">
      <c r="A570" s="176"/>
      <c r="B570" s="176"/>
      <c r="C570" s="176"/>
      <c r="D570" s="30" t="s">
        <v>1132</v>
      </c>
      <c r="E570" s="63" t="s">
        <v>1132</v>
      </c>
      <c r="F570" s="1">
        <v>0</v>
      </c>
      <c r="G570" s="1">
        <v>213.9</v>
      </c>
      <c r="H570" s="1">
        <v>0</v>
      </c>
      <c r="I570" s="1">
        <f t="shared" si="31"/>
        <v>213.9</v>
      </c>
      <c r="J570" s="1" t="s">
        <v>216</v>
      </c>
      <c r="K570" s="1">
        <v>0.24099999999999999</v>
      </c>
      <c r="L570" s="1">
        <f t="shared" si="35"/>
        <v>51.549900000000001</v>
      </c>
      <c r="M570" s="95"/>
    </row>
    <row r="571" spans="1:13" outlineLevel="1">
      <c r="A571" s="176"/>
      <c r="B571" s="176"/>
      <c r="C571" s="176"/>
      <c r="D571" s="30" t="s">
        <v>698</v>
      </c>
      <c r="E571" s="63" t="s">
        <v>698</v>
      </c>
      <c r="F571" s="1">
        <v>0</v>
      </c>
      <c r="G571" s="1">
        <v>2.7</v>
      </c>
      <c r="H571" s="1">
        <v>0</v>
      </c>
      <c r="I571" s="1">
        <f t="shared" si="31"/>
        <v>2.7</v>
      </c>
      <c r="J571" s="1" t="s">
        <v>180</v>
      </c>
      <c r="K571" s="1">
        <v>9.7863000000000007</v>
      </c>
      <c r="L571" s="1">
        <f t="shared" si="35"/>
        <v>26.423010000000005</v>
      </c>
      <c r="M571" s="95"/>
    </row>
    <row r="572" spans="1:13" outlineLevel="1">
      <c r="A572" s="176"/>
      <c r="B572" s="176"/>
      <c r="C572" s="176"/>
      <c r="D572" s="30" t="s">
        <v>699</v>
      </c>
      <c r="E572" s="63" t="s">
        <v>699</v>
      </c>
      <c r="F572" s="1">
        <v>0</v>
      </c>
      <c r="G572" s="1">
        <v>2</v>
      </c>
      <c r="H572" s="1">
        <v>0</v>
      </c>
      <c r="I572" s="1">
        <f t="shared" ref="I572:I608" si="36">F572+G572+H572</f>
        <v>2</v>
      </c>
      <c r="J572" s="1" t="s">
        <v>180</v>
      </c>
      <c r="K572" s="1">
        <v>9.7859999999999996</v>
      </c>
      <c r="L572" s="1">
        <f t="shared" si="35"/>
        <v>19.571999999999999</v>
      </c>
      <c r="M572" s="95"/>
    </row>
    <row r="573" spans="1:13" outlineLevel="1">
      <c r="A573" s="176"/>
      <c r="B573" s="176"/>
      <c r="C573" s="176"/>
      <c r="D573" s="30" t="s">
        <v>700</v>
      </c>
      <c r="E573" s="63" t="s">
        <v>700</v>
      </c>
      <c r="F573" s="1">
        <v>0</v>
      </c>
      <c r="G573" s="1">
        <v>0.72</v>
      </c>
      <c r="H573" s="1">
        <v>0</v>
      </c>
      <c r="I573" s="1">
        <f t="shared" si="36"/>
        <v>0.72</v>
      </c>
      <c r="J573" s="1" t="s">
        <v>180</v>
      </c>
      <c r="K573" s="1">
        <v>9.7863100000000003</v>
      </c>
      <c r="L573" s="1">
        <f t="shared" si="35"/>
        <v>7.0461432000000004</v>
      </c>
      <c r="M573" s="95"/>
    </row>
    <row r="574" spans="1:13" outlineLevel="1">
      <c r="A574" s="176"/>
      <c r="B574" s="176"/>
      <c r="C574" s="176"/>
      <c r="D574" s="30" t="s">
        <v>701</v>
      </c>
      <c r="E574" s="63" t="s">
        <v>701</v>
      </c>
      <c r="F574" s="1">
        <v>0</v>
      </c>
      <c r="G574" s="1">
        <v>0.63</v>
      </c>
      <c r="H574" s="1">
        <v>0</v>
      </c>
      <c r="I574" s="1">
        <f t="shared" si="36"/>
        <v>0.63</v>
      </c>
      <c r="J574" s="1" t="s">
        <v>180</v>
      </c>
      <c r="K574" s="1">
        <v>9.7859999999999996</v>
      </c>
      <c r="L574" s="1">
        <f t="shared" si="35"/>
        <v>6.1651799999999994</v>
      </c>
      <c r="M574" s="95"/>
    </row>
    <row r="575" spans="1:13" outlineLevel="1">
      <c r="A575" s="176"/>
      <c r="B575" s="176"/>
      <c r="C575" s="176"/>
      <c r="D575" s="30" t="s">
        <v>1143</v>
      </c>
      <c r="E575" s="63" t="s">
        <v>1143</v>
      </c>
      <c r="F575" s="1">
        <v>0</v>
      </c>
      <c r="G575" s="1">
        <v>100</v>
      </c>
      <c r="H575" s="1">
        <v>0</v>
      </c>
      <c r="I575" s="1">
        <f t="shared" si="36"/>
        <v>100</v>
      </c>
      <c r="J575" s="1" t="s">
        <v>331</v>
      </c>
      <c r="K575" s="1">
        <v>6.5299999999999997E-2</v>
      </c>
      <c r="L575" s="1">
        <f t="shared" si="35"/>
        <v>6.5299999999999994</v>
      </c>
      <c r="M575" s="95"/>
    </row>
    <row r="576" spans="1:13" outlineLevel="1">
      <c r="A576" s="176"/>
      <c r="B576" s="176"/>
      <c r="C576" s="176"/>
      <c r="D576" s="30" t="s">
        <v>1131</v>
      </c>
      <c r="E576" s="63" t="s">
        <v>1131</v>
      </c>
      <c r="F576" s="1">
        <v>0</v>
      </c>
      <c r="G576" s="1">
        <v>4</v>
      </c>
      <c r="H576" s="1">
        <v>0</v>
      </c>
      <c r="I576" s="1">
        <f t="shared" si="36"/>
        <v>4</v>
      </c>
      <c r="J576" s="1" t="s">
        <v>177</v>
      </c>
      <c r="K576" s="1">
        <v>0.126</v>
      </c>
      <c r="L576" s="1">
        <f t="shared" si="35"/>
        <v>0.504</v>
      </c>
      <c r="M576" s="95"/>
    </row>
    <row r="577" spans="1:13" outlineLevel="1">
      <c r="A577" s="176"/>
      <c r="B577" s="176"/>
      <c r="C577" s="176"/>
      <c r="D577" s="30" t="s">
        <v>702</v>
      </c>
      <c r="E577" s="63" t="s">
        <v>702</v>
      </c>
      <c r="F577" s="1">
        <v>0</v>
      </c>
      <c r="G577" s="1">
        <v>2.4</v>
      </c>
      <c r="H577" s="1">
        <v>0</v>
      </c>
      <c r="I577" s="1">
        <f t="shared" si="36"/>
        <v>2.4</v>
      </c>
      <c r="J577" s="1" t="s">
        <v>177</v>
      </c>
      <c r="K577" s="1">
        <v>6.25E-2</v>
      </c>
      <c r="L577" s="1">
        <f t="shared" si="35"/>
        <v>0.15</v>
      </c>
      <c r="M577" s="95"/>
    </row>
    <row r="578" spans="1:13" outlineLevel="1">
      <c r="A578" s="176"/>
      <c r="B578" s="176"/>
      <c r="C578" s="176"/>
      <c r="D578" s="30" t="s">
        <v>703</v>
      </c>
      <c r="E578" s="63" t="s">
        <v>703</v>
      </c>
      <c r="F578" s="1">
        <v>0</v>
      </c>
      <c r="G578" s="1">
        <v>8.4</v>
      </c>
      <c r="H578" s="1">
        <v>0</v>
      </c>
      <c r="I578" s="1">
        <f t="shared" si="36"/>
        <v>8.4</v>
      </c>
      <c r="J578" s="1" t="s">
        <v>177</v>
      </c>
      <c r="K578" s="1">
        <v>6.25E-2</v>
      </c>
      <c r="L578" s="1">
        <f t="shared" si="35"/>
        <v>0.52500000000000002</v>
      </c>
      <c r="M578" s="95"/>
    </row>
    <row r="579" spans="1:13" outlineLevel="1">
      <c r="A579" s="176"/>
      <c r="B579" s="176"/>
      <c r="C579" s="176"/>
      <c r="D579" s="97" t="s">
        <v>1136</v>
      </c>
      <c r="E579" s="98" t="s">
        <v>1136</v>
      </c>
      <c r="F579" s="99">
        <v>0</v>
      </c>
      <c r="G579" s="99">
        <v>650</v>
      </c>
      <c r="H579" s="99">
        <v>0</v>
      </c>
      <c r="I579" s="99">
        <f t="shared" si="36"/>
        <v>650</v>
      </c>
      <c r="J579" s="99" t="s">
        <v>177</v>
      </c>
      <c r="K579" s="99">
        <v>1.1900000000000001E-2</v>
      </c>
      <c r="L579" s="99">
        <f t="shared" si="35"/>
        <v>7.7350000000000003</v>
      </c>
      <c r="M579" s="95"/>
    </row>
    <row r="580" spans="1:13" outlineLevel="1">
      <c r="A580" s="176"/>
      <c r="B580" s="176"/>
      <c r="C580" s="176"/>
      <c r="D580" s="97" t="s">
        <v>1137</v>
      </c>
      <c r="E580" s="98" t="s">
        <v>1137</v>
      </c>
      <c r="F580" s="99">
        <v>0</v>
      </c>
      <c r="G580" s="99">
        <v>10</v>
      </c>
      <c r="H580" s="99">
        <v>0</v>
      </c>
      <c r="I580" s="99">
        <f t="shared" si="36"/>
        <v>10</v>
      </c>
      <c r="J580" s="99" t="s">
        <v>177</v>
      </c>
      <c r="K580" s="99">
        <v>3.3869999999999997E-2</v>
      </c>
      <c r="L580" s="99">
        <f t="shared" si="35"/>
        <v>0.3387</v>
      </c>
      <c r="M580" s="95"/>
    </row>
    <row r="581" spans="1:13" outlineLevel="1">
      <c r="A581" s="176"/>
      <c r="B581" s="176"/>
      <c r="C581" s="176"/>
      <c r="D581" s="86" t="s">
        <v>704</v>
      </c>
      <c r="E581" s="63" t="s">
        <v>704</v>
      </c>
      <c r="F581" s="1">
        <v>0</v>
      </c>
      <c r="G581" s="1">
        <v>10</v>
      </c>
      <c r="H581" s="1">
        <v>0</v>
      </c>
      <c r="I581" s="1">
        <f t="shared" si="36"/>
        <v>10</v>
      </c>
      <c r="J581" s="1" t="s">
        <v>167</v>
      </c>
      <c r="K581" s="1">
        <v>0.08</v>
      </c>
      <c r="L581" s="1">
        <f t="shared" si="35"/>
        <v>0.8</v>
      </c>
      <c r="M581" s="95"/>
    </row>
    <row r="582" spans="1:13" outlineLevel="1">
      <c r="A582" s="176"/>
      <c r="B582" s="176"/>
      <c r="C582" s="176"/>
      <c r="D582" s="86" t="s">
        <v>705</v>
      </c>
      <c r="E582" s="63" t="s">
        <v>705</v>
      </c>
      <c r="F582" s="1">
        <v>0</v>
      </c>
      <c r="G582" s="1">
        <v>15</v>
      </c>
      <c r="H582" s="1">
        <v>0</v>
      </c>
      <c r="I582" s="1">
        <f t="shared" si="36"/>
        <v>15</v>
      </c>
      <c r="J582" s="1" t="s">
        <v>167</v>
      </c>
      <c r="K582" s="1">
        <v>0.05</v>
      </c>
      <c r="L582" s="1">
        <f t="shared" si="35"/>
        <v>0.75</v>
      </c>
      <c r="M582" s="95"/>
    </row>
    <row r="583" spans="1:13" ht="18.75" customHeight="1" outlineLevel="1">
      <c r="A583" s="176"/>
      <c r="B583" s="176"/>
      <c r="C583" s="176"/>
      <c r="D583" s="86" t="s">
        <v>706</v>
      </c>
      <c r="E583" s="63" t="s">
        <v>706</v>
      </c>
      <c r="F583" s="1">
        <v>0</v>
      </c>
      <c r="G583" s="1">
        <v>1</v>
      </c>
      <c r="H583" s="1">
        <v>0</v>
      </c>
      <c r="I583" s="1">
        <f t="shared" si="36"/>
        <v>1</v>
      </c>
      <c r="J583" s="1" t="s">
        <v>6</v>
      </c>
      <c r="K583" s="1">
        <v>0.38</v>
      </c>
      <c r="L583" s="1">
        <f t="shared" si="35"/>
        <v>0.38</v>
      </c>
      <c r="M583" s="95"/>
    </row>
    <row r="584" spans="1:13" outlineLevel="1">
      <c r="A584" s="176"/>
      <c r="B584" s="176"/>
      <c r="C584" s="176"/>
      <c r="D584" s="86" t="s">
        <v>707</v>
      </c>
      <c r="E584" s="63" t="s">
        <v>707</v>
      </c>
      <c r="F584" s="1">
        <v>0</v>
      </c>
      <c r="G584" s="1">
        <v>30</v>
      </c>
      <c r="H584" s="1">
        <v>0</v>
      </c>
      <c r="I584" s="1">
        <f t="shared" si="36"/>
        <v>30</v>
      </c>
      <c r="J584" s="1" t="s">
        <v>167</v>
      </c>
      <c r="K584" s="1">
        <v>0.04</v>
      </c>
      <c r="L584" s="1">
        <f t="shared" si="35"/>
        <v>1.2</v>
      </c>
      <c r="M584" s="95"/>
    </row>
    <row r="585" spans="1:13" outlineLevel="1">
      <c r="A585" s="176"/>
      <c r="B585" s="176"/>
      <c r="C585" s="176"/>
      <c r="D585" s="86" t="s">
        <v>708</v>
      </c>
      <c r="E585" s="63" t="s">
        <v>708</v>
      </c>
      <c r="F585" s="1">
        <v>0</v>
      </c>
      <c r="G585" s="1">
        <v>30</v>
      </c>
      <c r="H585" s="1">
        <v>0</v>
      </c>
      <c r="I585" s="1">
        <f t="shared" si="36"/>
        <v>30</v>
      </c>
      <c r="J585" s="1" t="s">
        <v>167</v>
      </c>
      <c r="K585" s="1">
        <v>0.02</v>
      </c>
      <c r="L585" s="1">
        <f t="shared" si="35"/>
        <v>0.6</v>
      </c>
      <c r="M585" s="95"/>
    </row>
    <row r="586" spans="1:13" outlineLevel="1">
      <c r="A586" s="176"/>
      <c r="B586" s="176"/>
      <c r="C586" s="176"/>
      <c r="D586" s="86" t="s">
        <v>709</v>
      </c>
      <c r="E586" s="63" t="s">
        <v>709</v>
      </c>
      <c r="F586" s="1">
        <v>0</v>
      </c>
      <c r="G586" s="1">
        <v>35</v>
      </c>
      <c r="H586" s="1">
        <v>0</v>
      </c>
      <c r="I586" s="1">
        <f t="shared" si="36"/>
        <v>35</v>
      </c>
      <c r="J586" s="1" t="s">
        <v>6</v>
      </c>
      <c r="K586" s="1">
        <v>1E-3</v>
      </c>
      <c r="L586" s="1">
        <f t="shared" si="35"/>
        <v>3.5000000000000003E-2</v>
      </c>
      <c r="M586" s="95"/>
    </row>
    <row r="587" spans="1:13" outlineLevel="1">
      <c r="A587" s="177"/>
      <c r="B587" s="177"/>
      <c r="C587" s="177"/>
      <c r="D587" s="86" t="s">
        <v>710</v>
      </c>
      <c r="E587" s="63" t="s">
        <v>710</v>
      </c>
      <c r="F587" s="1">
        <v>0</v>
      </c>
      <c r="G587" s="1">
        <v>1</v>
      </c>
      <c r="H587" s="1">
        <v>0</v>
      </c>
      <c r="I587" s="1">
        <f t="shared" si="36"/>
        <v>1</v>
      </c>
      <c r="J587" s="1" t="s">
        <v>6</v>
      </c>
      <c r="K587" s="1">
        <v>25</v>
      </c>
      <c r="L587" s="1">
        <f t="shared" si="35"/>
        <v>25</v>
      </c>
      <c r="M587" s="95"/>
    </row>
    <row r="588" spans="1:13" ht="37.5" outlineLevel="1">
      <c r="A588" s="181">
        <v>34</v>
      </c>
      <c r="B588" s="181" t="s">
        <v>143</v>
      </c>
      <c r="C588" s="181" t="s">
        <v>144</v>
      </c>
      <c r="D588" s="86" t="s">
        <v>711</v>
      </c>
      <c r="E588" s="63" t="s">
        <v>711</v>
      </c>
      <c r="F588" s="1">
        <v>0</v>
      </c>
      <c r="G588" s="1">
        <v>1</v>
      </c>
      <c r="H588" s="1">
        <v>0</v>
      </c>
      <c r="I588" s="1">
        <f t="shared" si="36"/>
        <v>1</v>
      </c>
      <c r="J588" s="1" t="s">
        <v>6</v>
      </c>
      <c r="K588" s="1">
        <v>170.47515999999999</v>
      </c>
      <c r="L588" s="1">
        <f t="shared" si="35"/>
        <v>170.47515999999999</v>
      </c>
      <c r="M588" s="95"/>
    </row>
    <row r="589" spans="1:13" outlineLevel="1">
      <c r="A589" s="181"/>
      <c r="B589" s="181"/>
      <c r="C589" s="181"/>
      <c r="D589" s="86" t="s">
        <v>712</v>
      </c>
      <c r="E589" s="63" t="s">
        <v>712</v>
      </c>
      <c r="F589" s="1">
        <v>0</v>
      </c>
      <c r="G589" s="1">
        <v>15</v>
      </c>
      <c r="H589" s="1">
        <v>0</v>
      </c>
      <c r="I589" s="1">
        <f t="shared" si="36"/>
        <v>15</v>
      </c>
      <c r="J589" s="1" t="s">
        <v>167</v>
      </c>
      <c r="K589" s="1">
        <v>4.7489999999999997E-2</v>
      </c>
      <c r="L589" s="1">
        <f t="shared" si="35"/>
        <v>0.71234999999999993</v>
      </c>
      <c r="M589" s="95"/>
    </row>
    <row r="590" spans="1:13" ht="75" outlineLevel="1">
      <c r="A590" s="67">
        <v>35</v>
      </c>
      <c r="B590" s="29" t="s">
        <v>143</v>
      </c>
      <c r="C590" s="30" t="s">
        <v>145</v>
      </c>
      <c r="D590" s="86" t="s">
        <v>713</v>
      </c>
      <c r="E590" s="63" t="s">
        <v>713</v>
      </c>
      <c r="F590" s="1">
        <v>0</v>
      </c>
      <c r="G590" s="1">
        <v>1</v>
      </c>
      <c r="H590" s="1">
        <v>0</v>
      </c>
      <c r="I590" s="1">
        <f t="shared" si="36"/>
        <v>1</v>
      </c>
      <c r="J590" s="1" t="s">
        <v>6</v>
      </c>
      <c r="K590" s="1">
        <v>82.697999999999993</v>
      </c>
      <c r="L590" s="1">
        <f t="shared" si="35"/>
        <v>82.697999999999993</v>
      </c>
      <c r="M590" s="95"/>
    </row>
    <row r="591" spans="1:13">
      <c r="A591" s="55" t="s">
        <v>147</v>
      </c>
      <c r="B591" s="56"/>
      <c r="C591" s="57"/>
      <c r="D591" s="56"/>
      <c r="E591" s="56"/>
      <c r="F591" s="58">
        <f>SUM(F592:F609)</f>
        <v>0</v>
      </c>
      <c r="G591" s="58">
        <f t="shared" ref="G591:H591" si="37">SUM(G592:G609)</f>
        <v>4056.62</v>
      </c>
      <c r="H591" s="58">
        <f t="shared" si="37"/>
        <v>0</v>
      </c>
      <c r="I591" s="58">
        <f t="shared" si="36"/>
        <v>4056.62</v>
      </c>
      <c r="J591" s="56"/>
      <c r="K591" s="58"/>
      <c r="L591" s="58">
        <f>SUM(L592:L609)</f>
        <v>2110.9636500000001</v>
      </c>
      <c r="M591" s="95"/>
    </row>
    <row r="592" spans="1:13" ht="37.5" outlineLevel="1">
      <c r="A592" s="181">
        <v>36</v>
      </c>
      <c r="B592" s="181" t="s">
        <v>148</v>
      </c>
      <c r="C592" s="181" t="s">
        <v>49</v>
      </c>
      <c r="D592" s="86" t="s">
        <v>714</v>
      </c>
      <c r="E592" s="63" t="s">
        <v>714</v>
      </c>
      <c r="F592" s="1">
        <v>0</v>
      </c>
      <c r="G592" s="1">
        <v>1</v>
      </c>
      <c r="H592" s="1">
        <v>0</v>
      </c>
      <c r="I592" s="1">
        <f t="shared" si="36"/>
        <v>1</v>
      </c>
      <c r="J592" s="1" t="s">
        <v>6</v>
      </c>
      <c r="K592" s="1">
        <v>600</v>
      </c>
      <c r="L592" s="1">
        <f t="shared" ref="L592:L608" si="38">K592*I592</f>
        <v>600</v>
      </c>
      <c r="M592" s="95"/>
    </row>
    <row r="593" spans="1:13" outlineLevel="1">
      <c r="A593" s="181"/>
      <c r="B593" s="181"/>
      <c r="C593" s="181"/>
      <c r="D593" s="86" t="s">
        <v>715</v>
      </c>
      <c r="E593" s="63" t="s">
        <v>715</v>
      </c>
      <c r="F593" s="1">
        <v>0</v>
      </c>
      <c r="G593" s="1">
        <v>2</v>
      </c>
      <c r="H593" s="1">
        <v>0</v>
      </c>
      <c r="I593" s="1">
        <f t="shared" si="36"/>
        <v>2</v>
      </c>
      <c r="J593" s="1" t="s">
        <v>6</v>
      </c>
      <c r="K593" s="1">
        <v>100</v>
      </c>
      <c r="L593" s="1">
        <f t="shared" si="38"/>
        <v>200</v>
      </c>
      <c r="M593" s="95"/>
    </row>
    <row r="594" spans="1:13" outlineLevel="1">
      <c r="A594" s="181"/>
      <c r="B594" s="181"/>
      <c r="C594" s="181"/>
      <c r="D594" s="86" t="s">
        <v>716</v>
      </c>
      <c r="E594" s="63" t="s">
        <v>716</v>
      </c>
      <c r="F594" s="1">
        <v>0</v>
      </c>
      <c r="G594" s="1">
        <v>2</v>
      </c>
      <c r="H594" s="1">
        <v>0</v>
      </c>
      <c r="I594" s="1">
        <f t="shared" si="36"/>
        <v>2</v>
      </c>
      <c r="J594" s="1" t="s">
        <v>6</v>
      </c>
      <c r="K594" s="1">
        <v>60</v>
      </c>
      <c r="L594" s="1">
        <f t="shared" si="38"/>
        <v>120</v>
      </c>
      <c r="M594" s="95"/>
    </row>
    <row r="595" spans="1:13" outlineLevel="1">
      <c r="A595" s="181"/>
      <c r="B595" s="181"/>
      <c r="C595" s="181"/>
      <c r="D595" s="86" t="s">
        <v>717</v>
      </c>
      <c r="E595" s="63" t="s">
        <v>717</v>
      </c>
      <c r="F595" s="1">
        <v>0</v>
      </c>
      <c r="G595" s="1">
        <v>3</v>
      </c>
      <c r="H595" s="1">
        <v>0</v>
      </c>
      <c r="I595" s="1">
        <f t="shared" si="36"/>
        <v>3</v>
      </c>
      <c r="J595" s="1" t="s">
        <v>6</v>
      </c>
      <c r="K595" s="1">
        <v>50</v>
      </c>
      <c r="L595" s="1">
        <f t="shared" si="38"/>
        <v>150</v>
      </c>
      <c r="M595" s="95"/>
    </row>
    <row r="596" spans="1:13" outlineLevel="1">
      <c r="A596" s="181"/>
      <c r="B596" s="181"/>
      <c r="C596" s="181"/>
      <c r="D596" s="86" t="s">
        <v>718</v>
      </c>
      <c r="E596" s="63" t="s">
        <v>718</v>
      </c>
      <c r="F596" s="1">
        <v>0</v>
      </c>
      <c r="G596" s="1">
        <v>1</v>
      </c>
      <c r="H596" s="1">
        <v>0</v>
      </c>
      <c r="I596" s="1">
        <f t="shared" si="36"/>
        <v>1</v>
      </c>
      <c r="J596" s="1" t="s">
        <v>6</v>
      </c>
      <c r="K596" s="1">
        <v>50</v>
      </c>
      <c r="L596" s="1">
        <f t="shared" si="38"/>
        <v>50</v>
      </c>
      <c r="M596" s="95"/>
    </row>
    <row r="597" spans="1:13" outlineLevel="1">
      <c r="A597" s="181"/>
      <c r="B597" s="181"/>
      <c r="C597" s="181"/>
      <c r="D597" s="86" t="s">
        <v>719</v>
      </c>
      <c r="E597" s="63" t="s">
        <v>719</v>
      </c>
      <c r="F597" s="1">
        <v>0</v>
      </c>
      <c r="G597" s="1">
        <v>2</v>
      </c>
      <c r="H597" s="1">
        <v>0</v>
      </c>
      <c r="I597" s="1">
        <f t="shared" si="36"/>
        <v>2</v>
      </c>
      <c r="J597" s="1" t="s">
        <v>6</v>
      </c>
      <c r="K597" s="1">
        <v>40</v>
      </c>
      <c r="L597" s="1">
        <f t="shared" si="38"/>
        <v>80</v>
      </c>
      <c r="M597" s="95"/>
    </row>
    <row r="598" spans="1:13" outlineLevel="1">
      <c r="A598" s="181"/>
      <c r="B598" s="181"/>
      <c r="C598" s="181"/>
      <c r="D598" s="86" t="s">
        <v>720</v>
      </c>
      <c r="E598" s="63" t="s">
        <v>720</v>
      </c>
      <c r="F598" s="1">
        <v>0</v>
      </c>
      <c r="G598" s="1">
        <v>14</v>
      </c>
      <c r="H598" s="1">
        <v>0</v>
      </c>
      <c r="I598" s="1">
        <f t="shared" si="36"/>
        <v>14</v>
      </c>
      <c r="J598" s="1" t="s">
        <v>180</v>
      </c>
      <c r="K598" s="1">
        <v>12</v>
      </c>
      <c r="L598" s="1">
        <f t="shared" si="38"/>
        <v>168</v>
      </c>
      <c r="M598" s="95"/>
    </row>
    <row r="599" spans="1:13" outlineLevel="1">
      <c r="A599" s="181"/>
      <c r="B599" s="181"/>
      <c r="C599" s="181"/>
      <c r="D599" s="86" t="s">
        <v>721</v>
      </c>
      <c r="E599" s="63" t="s">
        <v>721</v>
      </c>
      <c r="F599" s="1">
        <v>0</v>
      </c>
      <c r="G599" s="1">
        <v>11</v>
      </c>
      <c r="H599" s="1">
        <v>0</v>
      </c>
      <c r="I599" s="1">
        <f t="shared" si="36"/>
        <v>11</v>
      </c>
      <c r="J599" s="1" t="s">
        <v>180</v>
      </c>
      <c r="K599" s="1">
        <v>12</v>
      </c>
      <c r="L599" s="1">
        <f t="shared" si="38"/>
        <v>132</v>
      </c>
      <c r="M599" s="95"/>
    </row>
    <row r="600" spans="1:13" outlineLevel="1">
      <c r="A600" s="181"/>
      <c r="B600" s="181"/>
      <c r="C600" s="181"/>
      <c r="D600" s="86" t="s">
        <v>722</v>
      </c>
      <c r="E600" s="63" t="s">
        <v>722</v>
      </c>
      <c r="F600" s="1">
        <v>0</v>
      </c>
      <c r="G600" s="1">
        <v>1749.6</v>
      </c>
      <c r="H600" s="1">
        <v>0</v>
      </c>
      <c r="I600" s="1">
        <f t="shared" si="36"/>
        <v>1749.6</v>
      </c>
      <c r="J600" s="1" t="s">
        <v>216</v>
      </c>
      <c r="K600" s="1">
        <v>0.28000000000000003</v>
      </c>
      <c r="L600" s="1">
        <f t="shared" si="38"/>
        <v>489.88800000000003</v>
      </c>
      <c r="M600" s="95"/>
    </row>
    <row r="601" spans="1:13" outlineLevel="1">
      <c r="A601" s="181"/>
      <c r="B601" s="181"/>
      <c r="C601" s="181"/>
      <c r="D601" s="86" t="s">
        <v>723</v>
      </c>
      <c r="E601" s="63" t="s">
        <v>723</v>
      </c>
      <c r="F601" s="1">
        <v>0</v>
      </c>
      <c r="G601" s="1">
        <v>25</v>
      </c>
      <c r="H601" s="1">
        <v>0</v>
      </c>
      <c r="I601" s="1">
        <f t="shared" si="36"/>
        <v>25</v>
      </c>
      <c r="J601" s="1" t="s">
        <v>177</v>
      </c>
      <c r="K601" s="1">
        <v>0.4</v>
      </c>
      <c r="L601" s="1">
        <f t="shared" si="38"/>
        <v>10</v>
      </c>
      <c r="M601" s="95"/>
    </row>
    <row r="602" spans="1:13" outlineLevel="1">
      <c r="A602" s="181"/>
      <c r="B602" s="181"/>
      <c r="C602" s="181"/>
      <c r="D602" s="86" t="s">
        <v>724</v>
      </c>
      <c r="E602" s="63" t="s">
        <v>724</v>
      </c>
      <c r="F602" s="1">
        <v>0</v>
      </c>
      <c r="G602" s="1">
        <v>75</v>
      </c>
      <c r="H602" s="1">
        <v>0</v>
      </c>
      <c r="I602" s="1">
        <f t="shared" si="36"/>
        <v>75</v>
      </c>
      <c r="J602" s="1" t="s">
        <v>177</v>
      </c>
      <c r="K602" s="1">
        <v>0.25</v>
      </c>
      <c r="L602" s="1">
        <f t="shared" si="38"/>
        <v>18.75</v>
      </c>
      <c r="M602" s="95"/>
    </row>
    <row r="603" spans="1:13" outlineLevel="1">
      <c r="A603" s="181"/>
      <c r="B603" s="181"/>
      <c r="C603" s="181"/>
      <c r="D603" s="30" t="s">
        <v>725</v>
      </c>
      <c r="E603" s="63" t="s">
        <v>725</v>
      </c>
      <c r="F603" s="1">
        <v>0</v>
      </c>
      <c r="G603" s="1">
        <v>20</v>
      </c>
      <c r="H603" s="1">
        <v>0</v>
      </c>
      <c r="I603" s="1">
        <f t="shared" si="36"/>
        <v>20</v>
      </c>
      <c r="J603" s="1" t="s">
        <v>177</v>
      </c>
      <c r="K603" s="1">
        <v>0.25</v>
      </c>
      <c r="L603" s="1">
        <f t="shared" si="38"/>
        <v>5</v>
      </c>
      <c r="M603" s="95"/>
    </row>
    <row r="604" spans="1:13" outlineLevel="1">
      <c r="A604" s="181"/>
      <c r="B604" s="181"/>
      <c r="C604" s="181"/>
      <c r="D604" s="77" t="s">
        <v>1136</v>
      </c>
      <c r="E604" s="85" t="s">
        <v>1136</v>
      </c>
      <c r="F604" s="1">
        <v>0</v>
      </c>
      <c r="G604" s="1">
        <v>2100</v>
      </c>
      <c r="H604" s="1">
        <v>0</v>
      </c>
      <c r="I604" s="1">
        <f t="shared" si="36"/>
        <v>2100</v>
      </c>
      <c r="J604" s="1" t="s">
        <v>177</v>
      </c>
      <c r="K604" s="1">
        <v>8.0000000000000002E-3</v>
      </c>
      <c r="L604" s="1">
        <f t="shared" si="38"/>
        <v>16.8</v>
      </c>
      <c r="M604" s="95"/>
    </row>
    <row r="605" spans="1:13" outlineLevel="1">
      <c r="A605" s="181"/>
      <c r="B605" s="181"/>
      <c r="C605" s="181"/>
      <c r="D605" s="97" t="s">
        <v>1118</v>
      </c>
      <c r="E605" s="98" t="s">
        <v>1118</v>
      </c>
      <c r="F605" s="99">
        <v>0</v>
      </c>
      <c r="G605" s="99">
        <v>0.25</v>
      </c>
      <c r="H605" s="99">
        <v>0</v>
      </c>
      <c r="I605" s="99">
        <f t="shared" si="36"/>
        <v>0.25</v>
      </c>
      <c r="J605" s="99" t="s">
        <v>198</v>
      </c>
      <c r="K605" s="99">
        <v>62.093000000000004</v>
      </c>
      <c r="L605" s="99">
        <f t="shared" si="38"/>
        <v>15.523250000000001</v>
      </c>
      <c r="M605" s="95"/>
    </row>
    <row r="606" spans="1:13" outlineLevel="1">
      <c r="A606" s="181"/>
      <c r="B606" s="181"/>
      <c r="C606" s="181"/>
      <c r="D606" s="97" t="s">
        <v>1113</v>
      </c>
      <c r="E606" s="98" t="s">
        <v>1113</v>
      </c>
      <c r="F606" s="99">
        <v>0</v>
      </c>
      <c r="G606" s="99">
        <v>0.56000000000000005</v>
      </c>
      <c r="H606" s="99">
        <v>0</v>
      </c>
      <c r="I606" s="99">
        <f t="shared" si="36"/>
        <v>0.56000000000000005</v>
      </c>
      <c r="J606" s="99" t="s">
        <v>198</v>
      </c>
      <c r="K606" s="99">
        <v>62.093000000000004</v>
      </c>
      <c r="L606" s="99">
        <f t="shared" si="38"/>
        <v>34.772080000000003</v>
      </c>
      <c r="M606" s="95"/>
    </row>
    <row r="607" spans="1:13" outlineLevel="1">
      <c r="A607" s="181"/>
      <c r="B607" s="181"/>
      <c r="C607" s="181"/>
      <c r="D607" s="97" t="s">
        <v>1121</v>
      </c>
      <c r="E607" s="98" t="s">
        <v>1121</v>
      </c>
      <c r="F607" s="99">
        <v>0</v>
      </c>
      <c r="G607" s="99">
        <v>0.1</v>
      </c>
      <c r="H607" s="99">
        <v>0</v>
      </c>
      <c r="I607" s="99">
        <f t="shared" si="36"/>
        <v>0.1</v>
      </c>
      <c r="J607" s="99" t="s">
        <v>198</v>
      </c>
      <c r="K607" s="99">
        <v>60.799799999999998</v>
      </c>
      <c r="L607" s="99">
        <f t="shared" si="38"/>
        <v>6.0799799999999999</v>
      </c>
      <c r="M607" s="95"/>
    </row>
    <row r="608" spans="1:13" outlineLevel="1">
      <c r="A608" s="181"/>
      <c r="B608" s="181"/>
      <c r="C608" s="181"/>
      <c r="D608" s="97" t="s">
        <v>1122</v>
      </c>
      <c r="E608" s="98" t="s">
        <v>1122</v>
      </c>
      <c r="F608" s="99">
        <v>0</v>
      </c>
      <c r="G608" s="99">
        <v>0.11</v>
      </c>
      <c r="H608" s="99">
        <v>0</v>
      </c>
      <c r="I608" s="99">
        <f t="shared" si="36"/>
        <v>0.11</v>
      </c>
      <c r="J608" s="99" t="s">
        <v>198</v>
      </c>
      <c r="K608" s="99">
        <v>62.094000000000001</v>
      </c>
      <c r="L608" s="99">
        <f t="shared" si="38"/>
        <v>6.8303400000000005</v>
      </c>
      <c r="M608" s="95"/>
    </row>
    <row r="609" spans="1:13" outlineLevel="1">
      <c r="A609" s="181"/>
      <c r="B609" s="181"/>
      <c r="C609" s="181"/>
      <c r="D609" s="97" t="s">
        <v>1146</v>
      </c>
      <c r="E609" s="97" t="s">
        <v>1146</v>
      </c>
      <c r="F609" s="99">
        <v>0</v>
      </c>
      <c r="G609" s="99">
        <v>50</v>
      </c>
      <c r="H609" s="99">
        <v>0</v>
      </c>
      <c r="I609" s="99">
        <f t="shared" ref="I609" si="39">F609+G609+H609</f>
        <v>50</v>
      </c>
      <c r="J609" s="99" t="s">
        <v>177</v>
      </c>
      <c r="K609" s="99">
        <f>146.4/1000</f>
        <v>0.1464</v>
      </c>
      <c r="L609" s="99">
        <f t="shared" ref="L609" si="40">K609*I609</f>
        <v>7.32</v>
      </c>
      <c r="M609" s="95"/>
    </row>
  </sheetData>
  <autoFilter ref="A2:L609">
    <filterColumn colId="5" showButton="0"/>
    <filterColumn colId="6" showButton="0"/>
    <filterColumn colId="7" showButton="0"/>
  </autoFilter>
  <customSheetViews>
    <customSheetView guid="{CAAFC7DA-DF33-43D7-A0D5-50CE9ABC9CD2}" scale="70" showPageBreaks="1" fitToPage="1" printArea="1" showAutoFilter="1" state="hidden" view="pageBreakPreview">
      <pane ySplit="3" topLeftCell="A595" activePane="bottomLeft" state="frozen"/>
      <selection pane="bottomLeft" activeCell="L604" sqref="L604"/>
      <rowBreaks count="12" manualBreakCount="12">
        <brk id="33" max="11" man="1"/>
        <brk id="74" max="11" man="1"/>
        <brk id="106" max="11" man="1"/>
        <brk id="157" max="11" man="1"/>
        <brk id="215" max="11" man="1"/>
        <brk id="259" max="11" man="1"/>
        <brk id="303" max="11" man="1"/>
        <brk id="399" max="11" man="1"/>
        <brk id="438" max="11" man="1"/>
        <brk id="485" max="11" man="1"/>
        <brk id="540" max="11" man="1"/>
        <brk id="582" max="11" man="1"/>
      </rowBreaks>
      <pageMargins left="0.78740157480314965" right="0.78740157480314965" top="1.1811023622047245" bottom="0.59055118110236227" header="0.31496062992125984" footer="0.31496062992125984"/>
      <pageSetup paperSize="9" scale="45" fitToHeight="0" orientation="landscape" r:id="rId1"/>
      <autoFilter ref="A2:L609">
        <filterColumn colId="5" showButton="0"/>
        <filterColumn colId="6" showButton="0"/>
        <filterColumn colId="7" showButton="0"/>
      </autoFilter>
    </customSheetView>
    <customSheetView guid="{4275F83B-F43E-40DD-9D4E-CA00C280E52B}" scale="70" showPageBreaks="1" fitToPage="1" printArea="1" showAutoFilter="1" state="hidden" view="pageBreakPreview">
      <pane ySplit="3" topLeftCell="A595" activePane="bottomLeft" state="frozen"/>
      <selection pane="bottomLeft" activeCell="L604" sqref="L604"/>
      <rowBreaks count="12" manualBreakCount="12">
        <brk id="33" max="11" man="1"/>
        <brk id="74" max="11" man="1"/>
        <brk id="106" max="11" man="1"/>
        <brk id="157" max="11" man="1"/>
        <brk id="215" max="11" man="1"/>
        <brk id="259" max="11" man="1"/>
        <brk id="303" max="11" man="1"/>
        <brk id="399" max="11" man="1"/>
        <brk id="438" max="11" man="1"/>
        <brk id="485" max="11" man="1"/>
        <brk id="540" max="11" man="1"/>
        <brk id="582" max="11" man="1"/>
      </rowBreaks>
      <pageMargins left="0.78740157480314965" right="0.78740157480314965" top="1.1811023622047245" bottom="0.59055118110236227" header="0.31496062992125984" footer="0.31496062992125984"/>
      <pageSetup paperSize="9" scale="45" fitToHeight="0" orientation="landscape" r:id="rId2"/>
      <autoFilter ref="A2:L609">
        <filterColumn colId="5" showButton="0"/>
        <filterColumn colId="6" showButton="0"/>
        <filterColumn colId="7" showButton="0"/>
      </autoFilter>
    </customSheetView>
  </customSheetViews>
  <mergeCells count="109">
    <mergeCell ref="C380:C393"/>
    <mergeCell ref="B380:B393"/>
    <mergeCell ref="A380:A393"/>
    <mergeCell ref="A339:A378"/>
    <mergeCell ref="B339:B378"/>
    <mergeCell ref="C339:C378"/>
    <mergeCell ref="C592:C609"/>
    <mergeCell ref="B592:B609"/>
    <mergeCell ref="A592:A609"/>
    <mergeCell ref="C588:C589"/>
    <mergeCell ref="B588:B589"/>
    <mergeCell ref="A588:A589"/>
    <mergeCell ref="C486:C499"/>
    <mergeCell ref="B486:B499"/>
    <mergeCell ref="A486:A499"/>
    <mergeCell ref="C481:C485"/>
    <mergeCell ref="B481:B485"/>
    <mergeCell ref="A481:A485"/>
    <mergeCell ref="A564:A587"/>
    <mergeCell ref="B564:B587"/>
    <mergeCell ref="C564:C587"/>
    <mergeCell ref="A395:A413"/>
    <mergeCell ref="B395:B413"/>
    <mergeCell ref="C395:C413"/>
    <mergeCell ref="C308:C310"/>
    <mergeCell ref="B308:B310"/>
    <mergeCell ref="A308:A310"/>
    <mergeCell ref="C312:C338"/>
    <mergeCell ref="B312:B338"/>
    <mergeCell ref="A312:A338"/>
    <mergeCell ref="C266:C284"/>
    <mergeCell ref="B266:B284"/>
    <mergeCell ref="A266:A284"/>
    <mergeCell ref="A287:A307"/>
    <mergeCell ref="C287:C307"/>
    <mergeCell ref="B287:B307"/>
    <mergeCell ref="C262:C264"/>
    <mergeCell ref="B262:B264"/>
    <mergeCell ref="A262:A264"/>
    <mergeCell ref="C223:C246"/>
    <mergeCell ref="B223:B246"/>
    <mergeCell ref="A223:A246"/>
    <mergeCell ref="A174:A222"/>
    <mergeCell ref="B174:B222"/>
    <mergeCell ref="C174:C222"/>
    <mergeCell ref="A248:A261"/>
    <mergeCell ref="B248:B261"/>
    <mergeCell ref="C248:C261"/>
    <mergeCell ref="C97:C102"/>
    <mergeCell ref="B97:B102"/>
    <mergeCell ref="A97:A102"/>
    <mergeCell ref="A103:A113"/>
    <mergeCell ref="B103:B113"/>
    <mergeCell ref="C103:C113"/>
    <mergeCell ref="A135:A173"/>
    <mergeCell ref="B135:B173"/>
    <mergeCell ref="C135:C173"/>
    <mergeCell ref="C115:C133"/>
    <mergeCell ref="B115:B133"/>
    <mergeCell ref="A115:A133"/>
    <mergeCell ref="A1:L1"/>
    <mergeCell ref="F2:I2"/>
    <mergeCell ref="L2:L3"/>
    <mergeCell ref="K2:K3"/>
    <mergeCell ref="J2:J3"/>
    <mergeCell ref="C2:C3"/>
    <mergeCell ref="B2:B3"/>
    <mergeCell ref="A2:A3"/>
    <mergeCell ref="C6:C33"/>
    <mergeCell ref="B6:B33"/>
    <mergeCell ref="A6:A33"/>
    <mergeCell ref="E2:E3"/>
    <mergeCell ref="D2:D3"/>
    <mergeCell ref="C70:C71"/>
    <mergeCell ref="B70:B71"/>
    <mergeCell ref="A70:A71"/>
    <mergeCell ref="C35:C37"/>
    <mergeCell ref="B35:B37"/>
    <mergeCell ref="A35:A37"/>
    <mergeCell ref="C93:C94"/>
    <mergeCell ref="B93:B94"/>
    <mergeCell ref="A93:A94"/>
    <mergeCell ref="C40:C44"/>
    <mergeCell ref="B40:B44"/>
    <mergeCell ref="A40:A44"/>
    <mergeCell ref="C45:C53"/>
    <mergeCell ref="B45:B53"/>
    <mergeCell ref="A45:A53"/>
    <mergeCell ref="C55:C69"/>
    <mergeCell ref="B55:B69"/>
    <mergeCell ref="A55:A69"/>
    <mergeCell ref="C95:C96"/>
    <mergeCell ref="B95:B96"/>
    <mergeCell ref="A95:A96"/>
    <mergeCell ref="C72:C74"/>
    <mergeCell ref="B72:B74"/>
    <mergeCell ref="A72:A74"/>
    <mergeCell ref="C75:C92"/>
    <mergeCell ref="B75:B92"/>
    <mergeCell ref="A75:A92"/>
    <mergeCell ref="A415:A480"/>
    <mergeCell ref="B415:B480"/>
    <mergeCell ref="C415:C480"/>
    <mergeCell ref="A514:A562"/>
    <mergeCell ref="B514:B562"/>
    <mergeCell ref="C514:C562"/>
    <mergeCell ref="A500:A512"/>
    <mergeCell ref="B500:B512"/>
    <mergeCell ref="C500:C512"/>
  </mergeCells>
  <pageMargins left="0.78740157480314965" right="0.78740157480314965" top="1.1811023622047245" bottom="0.59055118110236227" header="0.31496062992125984" footer="0.31496062992125984"/>
  <pageSetup paperSize="9" scale="45" fitToHeight="0" orientation="landscape" r:id="rId3"/>
  <rowBreaks count="12" manualBreakCount="12">
    <brk id="33" max="11" man="1"/>
    <brk id="74" max="11" man="1"/>
    <brk id="106" max="11" man="1"/>
    <brk id="157" max="11" man="1"/>
    <brk id="215" max="11" man="1"/>
    <brk id="259" max="11" man="1"/>
    <brk id="303" max="11" man="1"/>
    <brk id="399" max="11" man="1"/>
    <brk id="438" max="11" man="1"/>
    <brk id="485" max="11" man="1"/>
    <brk id="540" max="11" man="1"/>
    <brk id="58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X22"/>
  <sheetViews>
    <sheetView zoomScale="50" zoomScaleNormal="50" workbookViewId="0">
      <selection activeCell="F17" sqref="F17"/>
    </sheetView>
  </sheetViews>
  <sheetFormatPr defaultRowHeight="18.75"/>
  <cols>
    <col min="1" max="1" width="7.28515625" style="36" bestFit="1" customWidth="1"/>
    <col min="2" max="2" width="34.85546875" style="36" customWidth="1"/>
    <col min="3" max="3" width="9.7109375" style="36" bestFit="1" customWidth="1"/>
    <col min="4" max="4" width="13.42578125" style="36" customWidth="1"/>
    <col min="5" max="5" width="6.5703125" style="36" bestFit="1" customWidth="1"/>
    <col min="6" max="6" width="12.7109375" style="36" bestFit="1" customWidth="1"/>
    <col min="7" max="7" width="9.7109375" style="36" bestFit="1" customWidth="1"/>
    <col min="8" max="8" width="11.28515625" style="36" bestFit="1" customWidth="1"/>
    <col min="9" max="9" width="12.140625" style="36" bestFit="1" customWidth="1"/>
    <col min="10" max="10" width="10.28515625" style="36" customWidth="1"/>
    <col min="11" max="11" width="9.7109375" style="36" bestFit="1" customWidth="1"/>
    <col min="12" max="12" width="11.28515625" style="36" bestFit="1" customWidth="1"/>
    <col min="13" max="13" width="9.7109375" style="36" bestFit="1" customWidth="1"/>
    <col min="14" max="14" width="11.28515625" style="36" bestFit="1" customWidth="1"/>
    <col min="15" max="15" width="9.7109375" style="36" bestFit="1" customWidth="1"/>
    <col min="16" max="16" width="10.28515625" style="36" customWidth="1"/>
    <col min="17" max="17" width="12.42578125" style="36" customWidth="1"/>
    <col min="18" max="18" width="6.5703125" style="36" bestFit="1" customWidth="1"/>
    <col min="19" max="19" width="10.5703125" style="36" customWidth="1"/>
    <col min="20" max="20" width="12.42578125" style="36" customWidth="1"/>
    <col min="21" max="21" width="6.5703125" style="36" bestFit="1" customWidth="1"/>
    <col min="22" max="22" width="10.5703125" style="36" customWidth="1"/>
    <col min="23" max="23" width="9.7109375" style="36" bestFit="1" customWidth="1"/>
    <col min="24" max="24" width="10.5703125" style="36" customWidth="1"/>
    <col min="25" max="16384" width="9.140625" style="36"/>
  </cols>
  <sheetData>
    <row r="1" spans="1:24" s="72" customFormat="1" ht="99" customHeight="1">
      <c r="A1" s="234" t="s">
        <v>1064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</row>
    <row r="2" spans="1:24" s="37" customFormat="1" ht="19.5" customHeight="1">
      <c r="A2" s="221" t="s">
        <v>13</v>
      </c>
      <c r="B2" s="221" t="s">
        <v>14</v>
      </c>
      <c r="C2" s="228" t="s">
        <v>15</v>
      </c>
      <c r="D2" s="229"/>
      <c r="E2" s="229"/>
      <c r="F2" s="229"/>
      <c r="G2" s="227" t="s">
        <v>16</v>
      </c>
      <c r="H2" s="227"/>
      <c r="I2" s="227"/>
      <c r="J2" s="227"/>
      <c r="K2" s="226" t="s">
        <v>9</v>
      </c>
      <c r="L2" s="226"/>
      <c r="M2" s="227" t="s">
        <v>17</v>
      </c>
      <c r="N2" s="227"/>
      <c r="O2" s="227" t="s">
        <v>18</v>
      </c>
      <c r="P2" s="227"/>
      <c r="Q2" s="235" t="s">
        <v>8</v>
      </c>
      <c r="R2" s="235"/>
      <c r="S2" s="235"/>
      <c r="T2" s="235" t="s">
        <v>19</v>
      </c>
      <c r="U2" s="235"/>
      <c r="V2" s="235"/>
      <c r="W2" s="227" t="s">
        <v>20</v>
      </c>
      <c r="X2" s="227"/>
    </row>
    <row r="3" spans="1:24" s="37" customFormat="1">
      <c r="A3" s="222"/>
      <c r="B3" s="222"/>
      <c r="C3" s="230"/>
      <c r="D3" s="231"/>
      <c r="E3" s="231"/>
      <c r="F3" s="231"/>
      <c r="G3" s="226" t="s">
        <v>21</v>
      </c>
      <c r="H3" s="226"/>
      <c r="I3" s="227" t="s">
        <v>22</v>
      </c>
      <c r="J3" s="227"/>
      <c r="K3" s="226"/>
      <c r="L3" s="226"/>
      <c r="M3" s="227"/>
      <c r="N3" s="227"/>
      <c r="O3" s="227"/>
      <c r="P3" s="227"/>
      <c r="Q3" s="235"/>
      <c r="R3" s="235"/>
      <c r="S3" s="235"/>
      <c r="T3" s="235"/>
      <c r="U3" s="235"/>
      <c r="V3" s="235"/>
      <c r="W3" s="227"/>
      <c r="X3" s="227"/>
    </row>
    <row r="4" spans="1:24" s="37" customFormat="1" ht="50.25" customHeight="1">
      <c r="A4" s="222"/>
      <c r="B4" s="222"/>
      <c r="C4" s="224" t="s">
        <v>1051</v>
      </c>
      <c r="D4" s="232" t="s">
        <v>33</v>
      </c>
      <c r="E4" s="233"/>
      <c r="F4" s="224" t="s">
        <v>1052</v>
      </c>
      <c r="G4" s="224" t="s">
        <v>1051</v>
      </c>
      <c r="H4" s="224" t="s">
        <v>1052</v>
      </c>
      <c r="I4" s="224" t="s">
        <v>1051</v>
      </c>
      <c r="J4" s="224" t="s">
        <v>1052</v>
      </c>
      <c r="K4" s="224" t="s">
        <v>1051</v>
      </c>
      <c r="L4" s="224" t="s">
        <v>1052</v>
      </c>
      <c r="M4" s="224" t="s">
        <v>1051</v>
      </c>
      <c r="N4" s="224" t="s">
        <v>1052</v>
      </c>
      <c r="O4" s="224" t="s">
        <v>1051</v>
      </c>
      <c r="P4" s="224" t="s">
        <v>1052</v>
      </c>
      <c r="Q4" s="232" t="s">
        <v>33</v>
      </c>
      <c r="R4" s="233"/>
      <c r="S4" s="224" t="s">
        <v>1052</v>
      </c>
      <c r="T4" s="232" t="s">
        <v>33</v>
      </c>
      <c r="U4" s="233"/>
      <c r="V4" s="224" t="s">
        <v>1052</v>
      </c>
      <c r="W4" s="224" t="s">
        <v>1051</v>
      </c>
      <c r="X4" s="224" t="s">
        <v>1052</v>
      </c>
    </row>
    <row r="5" spans="1:24" s="37" customFormat="1" ht="37.5" customHeight="1">
      <c r="A5" s="223"/>
      <c r="B5" s="223"/>
      <c r="C5" s="225"/>
      <c r="D5" s="5" t="s">
        <v>34</v>
      </c>
      <c r="E5" s="5" t="s">
        <v>32</v>
      </c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5" t="s">
        <v>34</v>
      </c>
      <c r="R5" s="5" t="s">
        <v>32</v>
      </c>
      <c r="S5" s="225"/>
      <c r="T5" s="5" t="s">
        <v>34</v>
      </c>
      <c r="U5" s="5" t="s">
        <v>32</v>
      </c>
      <c r="V5" s="225"/>
      <c r="W5" s="225"/>
      <c r="X5" s="225"/>
    </row>
    <row r="6" spans="1:24" s="42" customFormat="1" ht="51.75" customHeight="1">
      <c r="A6" s="38">
        <v>1</v>
      </c>
      <c r="B6" s="39" t="s">
        <v>1063</v>
      </c>
      <c r="C6" s="40">
        <f>G6+I6+K6+M6+O6+W6</f>
        <v>40</v>
      </c>
      <c r="D6" s="40">
        <f>Q6+T6</f>
        <v>0</v>
      </c>
      <c r="E6" s="40">
        <f>R6+U6</f>
        <v>0</v>
      </c>
      <c r="F6" s="41">
        <f>H6+J6+L6+N6+P6+S6+V6+X6</f>
        <v>16814.000798000001</v>
      </c>
      <c r="G6" s="40">
        <f t="shared" ref="G6:X6" si="0">SUM(G7:G22)</f>
        <v>6</v>
      </c>
      <c r="H6" s="41">
        <f t="shared" si="0"/>
        <v>1376.2464799999998</v>
      </c>
      <c r="I6" s="40">
        <f t="shared" si="0"/>
        <v>3</v>
      </c>
      <c r="J6" s="41">
        <f t="shared" si="0"/>
        <v>177.26999999999998</v>
      </c>
      <c r="K6" s="40">
        <f t="shared" si="0"/>
        <v>14</v>
      </c>
      <c r="L6" s="41">
        <f t="shared" si="0"/>
        <v>6060.8298000000004</v>
      </c>
      <c r="M6" s="40">
        <f t="shared" si="0"/>
        <v>15</v>
      </c>
      <c r="N6" s="41">
        <f t="shared" si="0"/>
        <v>8276.0417980000002</v>
      </c>
      <c r="O6" s="40">
        <f t="shared" si="0"/>
        <v>1</v>
      </c>
      <c r="P6" s="41">
        <f t="shared" si="0"/>
        <v>496.47</v>
      </c>
      <c r="Q6" s="40">
        <f t="shared" si="0"/>
        <v>0</v>
      </c>
      <c r="R6" s="40">
        <f t="shared" si="0"/>
        <v>0</v>
      </c>
      <c r="S6" s="41">
        <f t="shared" si="0"/>
        <v>0</v>
      </c>
      <c r="T6" s="40">
        <f t="shared" si="0"/>
        <v>0</v>
      </c>
      <c r="U6" s="40">
        <f t="shared" si="0"/>
        <v>0</v>
      </c>
      <c r="V6" s="41">
        <f t="shared" si="0"/>
        <v>0</v>
      </c>
      <c r="W6" s="40">
        <f t="shared" si="0"/>
        <v>1</v>
      </c>
      <c r="X6" s="41">
        <f t="shared" si="0"/>
        <v>427.14272</v>
      </c>
    </row>
    <row r="7" spans="1:24" s="37" customFormat="1">
      <c r="A7" s="43" t="s">
        <v>23</v>
      </c>
      <c r="B7" s="44" t="s">
        <v>453</v>
      </c>
      <c r="C7" s="45">
        <f t="shared" ref="C7:C22" si="1">G7+I7+K7+M7+O7+W7</f>
        <v>1</v>
      </c>
      <c r="D7" s="45">
        <f t="shared" ref="D7:D22" si="2">Q7+T7</f>
        <v>0</v>
      </c>
      <c r="E7" s="45">
        <f t="shared" ref="E7:E22" si="3">R7+U7</f>
        <v>0</v>
      </c>
      <c r="F7" s="46">
        <f t="shared" ref="F7:F22" si="4">H7+J7+L7+N7+P7+S7+V7+X7</f>
        <v>1036.7160080000001</v>
      </c>
      <c r="G7" s="45">
        <v>0</v>
      </c>
      <c r="H7" s="46">
        <v>0</v>
      </c>
      <c r="I7" s="45">
        <v>0</v>
      </c>
      <c r="J7" s="45">
        <v>0</v>
      </c>
      <c r="K7" s="45">
        <v>0</v>
      </c>
      <c r="L7" s="45">
        <v>0</v>
      </c>
      <c r="M7" s="47">
        <v>1</v>
      </c>
      <c r="N7" s="46">
        <v>1036.7160080000001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</row>
    <row r="8" spans="1:24" s="37" customFormat="1">
      <c r="A8" s="43" t="s">
        <v>24</v>
      </c>
      <c r="B8" s="44" t="s">
        <v>454</v>
      </c>
      <c r="C8" s="45">
        <f t="shared" si="1"/>
        <v>2</v>
      </c>
      <c r="D8" s="45">
        <f t="shared" si="2"/>
        <v>0</v>
      </c>
      <c r="E8" s="45">
        <f t="shared" si="3"/>
        <v>0</v>
      </c>
      <c r="F8" s="46">
        <f t="shared" si="4"/>
        <v>1037.53872</v>
      </c>
      <c r="G8" s="45">
        <v>0</v>
      </c>
      <c r="H8" s="46">
        <v>0</v>
      </c>
      <c r="I8" s="45">
        <v>0</v>
      </c>
      <c r="J8" s="45">
        <v>0</v>
      </c>
      <c r="K8" s="45">
        <v>0</v>
      </c>
      <c r="L8" s="45">
        <v>0</v>
      </c>
      <c r="M8" s="47">
        <v>1</v>
      </c>
      <c r="N8" s="46">
        <v>610.39599999999996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7">
        <v>1</v>
      </c>
      <c r="X8" s="46">
        <v>427.14272</v>
      </c>
    </row>
    <row r="9" spans="1:24" s="37" customFormat="1">
      <c r="A9" s="43" t="s">
        <v>25</v>
      </c>
      <c r="B9" s="44" t="s">
        <v>455</v>
      </c>
      <c r="C9" s="45">
        <f t="shared" si="1"/>
        <v>2</v>
      </c>
      <c r="D9" s="45">
        <f t="shared" si="2"/>
        <v>0</v>
      </c>
      <c r="E9" s="45">
        <f t="shared" si="3"/>
        <v>0</v>
      </c>
      <c r="F9" s="46">
        <f t="shared" si="4"/>
        <v>777.28</v>
      </c>
      <c r="G9" s="45">
        <v>0</v>
      </c>
      <c r="H9" s="46">
        <v>0</v>
      </c>
      <c r="I9" s="45">
        <v>0</v>
      </c>
      <c r="J9" s="45">
        <v>0</v>
      </c>
      <c r="K9" s="47">
        <v>1</v>
      </c>
      <c r="L9" s="46">
        <v>280.81</v>
      </c>
      <c r="M9" s="45">
        <v>0</v>
      </c>
      <c r="N9" s="45">
        <v>0</v>
      </c>
      <c r="O9" s="47">
        <v>1</v>
      </c>
      <c r="P9" s="46">
        <v>496.47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</row>
    <row r="10" spans="1:24" s="37" customFormat="1">
      <c r="A10" s="43" t="s">
        <v>26</v>
      </c>
      <c r="B10" s="44" t="s">
        <v>456</v>
      </c>
      <c r="C10" s="45">
        <f t="shared" si="1"/>
        <v>8</v>
      </c>
      <c r="D10" s="45">
        <f t="shared" si="2"/>
        <v>0</v>
      </c>
      <c r="E10" s="45">
        <f t="shared" si="3"/>
        <v>0</v>
      </c>
      <c r="F10" s="46">
        <f t="shared" si="4"/>
        <v>1249.9151999999999</v>
      </c>
      <c r="G10" s="45">
        <v>1</v>
      </c>
      <c r="H10" s="46">
        <v>3.3600000000000003</v>
      </c>
      <c r="I10" s="45">
        <v>0</v>
      </c>
      <c r="J10" s="45">
        <v>0</v>
      </c>
      <c r="K10" s="45">
        <v>6</v>
      </c>
      <c r="L10" s="46">
        <v>880.25400000000002</v>
      </c>
      <c r="M10" s="45">
        <v>1</v>
      </c>
      <c r="N10" s="46">
        <v>366.30119999999999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</row>
    <row r="11" spans="1:24" s="37" customFormat="1">
      <c r="A11" s="43" t="s">
        <v>27</v>
      </c>
      <c r="B11" s="44" t="s">
        <v>457</v>
      </c>
      <c r="C11" s="45">
        <f t="shared" si="1"/>
        <v>1</v>
      </c>
      <c r="D11" s="45">
        <f t="shared" si="2"/>
        <v>0</v>
      </c>
      <c r="E11" s="45">
        <f t="shared" si="3"/>
        <v>0</v>
      </c>
      <c r="F11" s="46">
        <f t="shared" si="4"/>
        <v>1433.88</v>
      </c>
      <c r="G11" s="45">
        <v>0</v>
      </c>
      <c r="H11" s="46">
        <v>0</v>
      </c>
      <c r="I11" s="45">
        <v>0</v>
      </c>
      <c r="J11" s="45">
        <v>0</v>
      </c>
      <c r="K11" s="45">
        <v>0</v>
      </c>
      <c r="L11" s="45">
        <v>0</v>
      </c>
      <c r="M11" s="47">
        <v>1</v>
      </c>
      <c r="N11" s="46">
        <v>1433.88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</row>
    <row r="12" spans="1:24">
      <c r="A12" s="43" t="s">
        <v>458</v>
      </c>
      <c r="B12" s="44" t="s">
        <v>461</v>
      </c>
      <c r="C12" s="45">
        <f t="shared" si="1"/>
        <v>3</v>
      </c>
      <c r="D12" s="45">
        <f t="shared" si="2"/>
        <v>0</v>
      </c>
      <c r="E12" s="45">
        <f t="shared" si="3"/>
        <v>0</v>
      </c>
      <c r="F12" s="46">
        <f t="shared" si="4"/>
        <v>1944.4089999999999</v>
      </c>
      <c r="G12" s="47">
        <v>1</v>
      </c>
      <c r="H12" s="46">
        <v>690.9</v>
      </c>
      <c r="I12" s="45">
        <v>0</v>
      </c>
      <c r="J12" s="45">
        <v>0</v>
      </c>
      <c r="K12" s="47">
        <v>1</v>
      </c>
      <c r="L12" s="46">
        <v>708.16600000000005</v>
      </c>
      <c r="M12" s="47">
        <v>1</v>
      </c>
      <c r="N12" s="46">
        <v>545.34299999999985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</row>
    <row r="13" spans="1:24">
      <c r="A13" s="43" t="s">
        <v>459</v>
      </c>
      <c r="B13" s="44" t="s">
        <v>463</v>
      </c>
      <c r="C13" s="45">
        <f t="shared" si="1"/>
        <v>2</v>
      </c>
      <c r="D13" s="45">
        <f t="shared" si="2"/>
        <v>0</v>
      </c>
      <c r="E13" s="45">
        <f t="shared" si="3"/>
        <v>0</v>
      </c>
      <c r="F13" s="46">
        <f t="shared" si="4"/>
        <v>642.18200000000002</v>
      </c>
      <c r="G13" s="45">
        <v>0</v>
      </c>
      <c r="H13" s="46">
        <v>0</v>
      </c>
      <c r="I13" s="45">
        <v>0</v>
      </c>
      <c r="J13" s="45">
        <v>0</v>
      </c>
      <c r="K13" s="47">
        <v>1</v>
      </c>
      <c r="L13" s="46">
        <v>368.38200000000001</v>
      </c>
      <c r="M13" s="47">
        <v>1</v>
      </c>
      <c r="N13" s="46">
        <v>273.8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</row>
    <row r="14" spans="1:24">
      <c r="A14" s="43" t="s">
        <v>460</v>
      </c>
      <c r="B14" s="44" t="s">
        <v>465</v>
      </c>
      <c r="C14" s="45">
        <f t="shared" si="1"/>
        <v>2</v>
      </c>
      <c r="D14" s="45">
        <f t="shared" si="2"/>
        <v>0</v>
      </c>
      <c r="E14" s="45">
        <f t="shared" si="3"/>
        <v>0</v>
      </c>
      <c r="F14" s="46">
        <f t="shared" si="4"/>
        <v>324.30799999999999</v>
      </c>
      <c r="G14" s="45">
        <v>0</v>
      </c>
      <c r="H14" s="46">
        <v>0</v>
      </c>
      <c r="I14" s="45">
        <v>0</v>
      </c>
      <c r="J14" s="45">
        <v>0</v>
      </c>
      <c r="K14" s="47">
        <v>1</v>
      </c>
      <c r="L14" s="46">
        <v>79.17</v>
      </c>
      <c r="M14" s="47">
        <v>1</v>
      </c>
      <c r="N14" s="46">
        <v>245.13800000000001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</row>
    <row r="15" spans="1:24">
      <c r="A15" s="43" t="s">
        <v>462</v>
      </c>
      <c r="B15" s="44" t="s">
        <v>467</v>
      </c>
      <c r="C15" s="45">
        <f t="shared" si="1"/>
        <v>2</v>
      </c>
      <c r="D15" s="45">
        <f t="shared" si="2"/>
        <v>0</v>
      </c>
      <c r="E15" s="45">
        <f t="shared" si="3"/>
        <v>0</v>
      </c>
      <c r="F15" s="46">
        <f t="shared" si="4"/>
        <v>549.66</v>
      </c>
      <c r="G15" s="47">
        <v>1</v>
      </c>
      <c r="H15" s="46">
        <v>127.05</v>
      </c>
      <c r="I15" s="45">
        <v>0</v>
      </c>
      <c r="J15" s="45">
        <v>0</v>
      </c>
      <c r="K15" s="47">
        <v>1</v>
      </c>
      <c r="L15" s="46">
        <v>422.61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</row>
    <row r="16" spans="1:24">
      <c r="A16" s="43" t="s">
        <v>464</v>
      </c>
      <c r="B16" s="44" t="s">
        <v>469</v>
      </c>
      <c r="C16" s="45">
        <f t="shared" si="1"/>
        <v>2</v>
      </c>
      <c r="D16" s="45">
        <f t="shared" si="2"/>
        <v>0</v>
      </c>
      <c r="E16" s="45">
        <f t="shared" si="3"/>
        <v>0</v>
      </c>
      <c r="F16" s="46">
        <f t="shared" si="4"/>
        <v>2042.8554799999999</v>
      </c>
      <c r="G16" s="47">
        <v>1</v>
      </c>
      <c r="H16" s="46">
        <v>329.75848000000002</v>
      </c>
      <c r="I16" s="45">
        <v>0</v>
      </c>
      <c r="J16" s="45">
        <v>0</v>
      </c>
      <c r="K16" s="47">
        <v>1</v>
      </c>
      <c r="L16" s="46">
        <v>1713.097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</row>
    <row r="17" spans="1:24">
      <c r="A17" s="43" t="s">
        <v>466</v>
      </c>
      <c r="B17" s="44" t="s">
        <v>471</v>
      </c>
      <c r="C17" s="45">
        <f t="shared" si="1"/>
        <v>2</v>
      </c>
      <c r="D17" s="45">
        <f t="shared" si="2"/>
        <v>0</v>
      </c>
      <c r="E17" s="45">
        <f t="shared" si="3"/>
        <v>0</v>
      </c>
      <c r="F17" s="46">
        <f t="shared" si="4"/>
        <v>225.178</v>
      </c>
      <c r="G17" s="47">
        <v>2</v>
      </c>
      <c r="H17" s="46">
        <v>225.178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</row>
    <row r="18" spans="1:24">
      <c r="A18" s="43" t="s">
        <v>468</v>
      </c>
      <c r="B18" s="44" t="s">
        <v>473</v>
      </c>
      <c r="C18" s="45">
        <f t="shared" si="1"/>
        <v>2</v>
      </c>
      <c r="D18" s="45">
        <f t="shared" si="2"/>
        <v>0</v>
      </c>
      <c r="E18" s="45">
        <f t="shared" si="3"/>
        <v>0</v>
      </c>
      <c r="F18" s="46">
        <f t="shared" si="4"/>
        <v>545.41606999999988</v>
      </c>
      <c r="G18" s="45">
        <v>0</v>
      </c>
      <c r="H18" s="46">
        <v>0</v>
      </c>
      <c r="I18" s="45">
        <v>0</v>
      </c>
      <c r="J18" s="45">
        <v>0</v>
      </c>
      <c r="K18" s="45">
        <v>0</v>
      </c>
      <c r="L18" s="45">
        <v>0</v>
      </c>
      <c r="M18" s="47">
        <v>2</v>
      </c>
      <c r="N18" s="46">
        <v>545.41606999999988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</row>
    <row r="19" spans="1:24">
      <c r="A19" s="43" t="s">
        <v>470</v>
      </c>
      <c r="B19" s="44" t="s">
        <v>476</v>
      </c>
      <c r="C19" s="45">
        <f t="shared" si="1"/>
        <v>5</v>
      </c>
      <c r="D19" s="45">
        <f t="shared" si="2"/>
        <v>0</v>
      </c>
      <c r="E19" s="45">
        <f t="shared" si="3"/>
        <v>0</v>
      </c>
      <c r="F19" s="46">
        <f t="shared" si="4"/>
        <v>911.59552000000008</v>
      </c>
      <c r="G19" s="45">
        <v>0</v>
      </c>
      <c r="H19" s="46">
        <v>0</v>
      </c>
      <c r="I19" s="47">
        <v>3</v>
      </c>
      <c r="J19" s="46">
        <v>177.26999999999998</v>
      </c>
      <c r="K19" s="45">
        <v>0</v>
      </c>
      <c r="L19" s="45">
        <v>0</v>
      </c>
      <c r="M19" s="47">
        <v>2</v>
      </c>
      <c r="N19" s="46">
        <v>734.3255200000001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</row>
    <row r="20" spans="1:24">
      <c r="A20" s="43" t="s">
        <v>472</v>
      </c>
      <c r="B20" s="44" t="s">
        <v>477</v>
      </c>
      <c r="C20" s="45">
        <f t="shared" si="1"/>
        <v>2</v>
      </c>
      <c r="D20" s="45">
        <f t="shared" si="2"/>
        <v>0</v>
      </c>
      <c r="E20" s="45">
        <f t="shared" si="3"/>
        <v>0</v>
      </c>
      <c r="F20" s="46">
        <f t="shared" si="4"/>
        <v>1302.7430400000001</v>
      </c>
      <c r="G20" s="45">
        <v>0</v>
      </c>
      <c r="H20" s="46">
        <v>0</v>
      </c>
      <c r="I20" s="45">
        <v>0</v>
      </c>
      <c r="J20" s="45">
        <v>0</v>
      </c>
      <c r="K20" s="47">
        <v>1</v>
      </c>
      <c r="L20" s="46">
        <v>1166.0388</v>
      </c>
      <c r="M20" s="45">
        <v>1</v>
      </c>
      <c r="N20" s="46">
        <v>136.70424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</row>
    <row r="21" spans="1:24">
      <c r="A21" s="43" t="s">
        <v>474</v>
      </c>
      <c r="B21" s="44" t="s">
        <v>478</v>
      </c>
      <c r="C21" s="45">
        <f t="shared" si="1"/>
        <v>3</v>
      </c>
      <c r="D21" s="45">
        <f t="shared" si="2"/>
        <v>0</v>
      </c>
      <c r="E21" s="45">
        <f t="shared" si="3"/>
        <v>0</v>
      </c>
      <c r="F21" s="46">
        <f t="shared" si="4"/>
        <v>696.19200000000001</v>
      </c>
      <c r="G21" s="45">
        <v>0</v>
      </c>
      <c r="H21" s="46">
        <v>0</v>
      </c>
      <c r="I21" s="45">
        <v>0</v>
      </c>
      <c r="J21" s="45">
        <v>0</v>
      </c>
      <c r="K21" s="47">
        <v>1</v>
      </c>
      <c r="L21" s="46">
        <v>442.30200000000002</v>
      </c>
      <c r="M21" s="47">
        <v>2</v>
      </c>
      <c r="N21" s="46">
        <v>253.89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</row>
    <row r="22" spans="1:24">
      <c r="A22" s="43" t="s">
        <v>475</v>
      </c>
      <c r="B22" s="44" t="s">
        <v>479</v>
      </c>
      <c r="C22" s="45">
        <f t="shared" si="1"/>
        <v>1</v>
      </c>
      <c r="D22" s="45">
        <f t="shared" si="2"/>
        <v>0</v>
      </c>
      <c r="E22" s="45">
        <f t="shared" si="3"/>
        <v>0</v>
      </c>
      <c r="F22" s="46">
        <f t="shared" si="4"/>
        <v>2094.1317599999998</v>
      </c>
      <c r="G22" s="45">
        <v>0</v>
      </c>
      <c r="H22" s="46">
        <v>0</v>
      </c>
      <c r="I22" s="45">
        <v>0</v>
      </c>
      <c r="J22" s="45">
        <v>0</v>
      </c>
      <c r="K22" s="45">
        <v>0</v>
      </c>
      <c r="L22" s="45">
        <v>0</v>
      </c>
      <c r="M22" s="47">
        <v>1</v>
      </c>
      <c r="N22" s="46">
        <v>2094.1317599999998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</row>
  </sheetData>
  <customSheetViews>
    <customSheetView guid="{CAAFC7DA-DF33-43D7-A0D5-50CE9ABC9CD2}" scale="50" fitToPage="1" state="hidden">
      <selection activeCell="F17" sqref="F17"/>
      <pageMargins left="0.78740157480314965" right="0.78740157480314965" top="1.1811023622047245" bottom="0.59055118110236227" header="0.31496062992125984" footer="0.31496062992125984"/>
      <pageSetup paperSize="9" scale="47" fitToHeight="0" orientation="landscape" r:id="rId1"/>
    </customSheetView>
    <customSheetView guid="{4275F83B-F43E-40DD-9D4E-CA00C280E52B}" scale="50" fitToPage="1" state="hidden">
      <selection activeCell="F17" sqref="F17"/>
      <pageMargins left="0.78740157480314965" right="0.78740157480314965" top="1.1811023622047245" bottom="0.59055118110236227" header="0.31496062992125984" footer="0.31496062992125984"/>
      <pageSetup paperSize="9" scale="47" fitToHeight="0" orientation="landscape" r:id="rId2"/>
    </customSheetView>
  </customSheetViews>
  <mergeCells count="32">
    <mergeCell ref="H4:H5"/>
    <mergeCell ref="G4:G5"/>
    <mergeCell ref="A1:X1"/>
    <mergeCell ref="W2:X3"/>
    <mergeCell ref="T2:V3"/>
    <mergeCell ref="Q4:R4"/>
    <mergeCell ref="O4:O5"/>
    <mergeCell ref="N4:N5"/>
    <mergeCell ref="O2:P3"/>
    <mergeCell ref="M2:N3"/>
    <mergeCell ref="T4:U4"/>
    <mergeCell ref="X4:X5"/>
    <mergeCell ref="W4:W5"/>
    <mergeCell ref="V4:V5"/>
    <mergeCell ref="S4:S5"/>
    <mergeCell ref="Q2:S3"/>
    <mergeCell ref="A2:A5"/>
    <mergeCell ref="F4:F5"/>
    <mergeCell ref="P4:P5"/>
    <mergeCell ref="M4:M5"/>
    <mergeCell ref="L4:L5"/>
    <mergeCell ref="K4:K5"/>
    <mergeCell ref="G3:H3"/>
    <mergeCell ref="I3:J3"/>
    <mergeCell ref="C2:F3"/>
    <mergeCell ref="G2:J2"/>
    <mergeCell ref="K2:L3"/>
    <mergeCell ref="C4:C5"/>
    <mergeCell ref="D4:E4"/>
    <mergeCell ref="J4:J5"/>
    <mergeCell ref="B2:B5"/>
    <mergeCell ref="I4:I5"/>
  </mergeCells>
  <pageMargins left="0.78740157480314965" right="0.78740157480314965" top="1.1811023622047245" bottom="0.59055118110236227" header="0.31496062992125984" footer="0.31496062992125984"/>
  <pageSetup paperSize="9" scale="47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57"/>
  <sheetViews>
    <sheetView view="pageBreakPreview" topLeftCell="A25" zoomScale="60" zoomScaleNormal="70" workbookViewId="0">
      <selection activeCell="A52" sqref="A52:E52"/>
    </sheetView>
  </sheetViews>
  <sheetFormatPr defaultRowHeight="18.75" outlineLevelRow="1"/>
  <cols>
    <col min="1" max="1" width="6.140625" style="24" customWidth="1"/>
    <col min="2" max="2" width="42.85546875" style="24" customWidth="1"/>
    <col min="3" max="3" width="12.140625" style="24" customWidth="1"/>
    <col min="4" max="4" width="30.140625" style="25" customWidth="1"/>
    <col min="5" max="5" width="30.7109375" style="24" customWidth="1"/>
    <col min="6" max="6" width="52" style="24" customWidth="1"/>
    <col min="7" max="7" width="12" style="24" customWidth="1"/>
    <col min="8" max="8" width="31.42578125" style="26" customWidth="1"/>
    <col min="9" max="9" width="17.5703125" style="24" customWidth="1"/>
    <col min="10" max="21" width="9.140625" style="27"/>
    <col min="22" max="16384" width="9.140625" style="24"/>
  </cols>
  <sheetData>
    <row r="1" spans="1:21" s="33" customFormat="1" ht="63.75" customHeight="1">
      <c r="A1" s="164" t="s">
        <v>1097</v>
      </c>
      <c r="B1" s="164"/>
      <c r="C1" s="164"/>
      <c r="D1" s="164"/>
      <c r="E1" s="164"/>
      <c r="F1" s="164"/>
      <c r="G1" s="164"/>
      <c r="H1" s="164"/>
      <c r="I1" s="164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s="33" customFormat="1" ht="56.25">
      <c r="A2" s="10" t="s">
        <v>576</v>
      </c>
      <c r="B2" s="10" t="s">
        <v>7</v>
      </c>
      <c r="C2" s="11" t="s">
        <v>581</v>
      </c>
      <c r="D2" s="10" t="s">
        <v>577</v>
      </c>
      <c r="E2" s="12" t="s">
        <v>2</v>
      </c>
      <c r="F2" s="165" t="s">
        <v>3</v>
      </c>
      <c r="G2" s="166"/>
      <c r="H2" s="13" t="s">
        <v>578</v>
      </c>
      <c r="I2" s="14" t="s">
        <v>579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s="33" customFormat="1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67">
        <v>6</v>
      </c>
      <c r="G3" s="168"/>
      <c r="H3" s="10">
        <v>7</v>
      </c>
      <c r="I3" s="10">
        <v>8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s="21" customFormat="1">
      <c r="A4" s="16" t="s">
        <v>35</v>
      </c>
      <c r="B4" s="17"/>
      <c r="C4" s="17"/>
      <c r="D4" s="17"/>
      <c r="E4" s="17"/>
      <c r="F4" s="17"/>
      <c r="G4" s="18"/>
      <c r="H4" s="19">
        <f>H5+H8+H10+H13+H16+H18+H20+H25+H29+H31+H33+H35+H38+H41+H43+H45+H50+H52+H54+H56</f>
        <v>19543.999961864411</v>
      </c>
      <c r="I4" s="20"/>
    </row>
    <row r="5" spans="1:21" s="4" customFormat="1">
      <c r="A5" s="161" t="s">
        <v>36</v>
      </c>
      <c r="B5" s="162"/>
      <c r="C5" s="162"/>
      <c r="D5" s="162"/>
      <c r="E5" s="163"/>
      <c r="F5" s="173"/>
      <c r="G5" s="174"/>
      <c r="H5" s="22">
        <f>H6+H7</f>
        <v>553.68079</v>
      </c>
      <c r="I5" s="23"/>
    </row>
    <row r="6" spans="1:21" s="15" customFormat="1" ht="75" outlineLevel="1">
      <c r="A6" s="34">
        <v>1</v>
      </c>
      <c r="B6" s="35" t="s">
        <v>480</v>
      </c>
      <c r="C6" s="35" t="s">
        <v>40</v>
      </c>
      <c r="D6" s="34" t="s">
        <v>481</v>
      </c>
      <c r="E6" s="34" t="s">
        <v>524</v>
      </c>
      <c r="F6" s="236" t="s">
        <v>584</v>
      </c>
      <c r="G6" s="237"/>
      <c r="H6" s="8">
        <v>171.18278999999998</v>
      </c>
      <c r="I6" s="32" t="s">
        <v>10</v>
      </c>
    </row>
    <row r="7" spans="1:21" ht="144" customHeight="1" outlineLevel="1">
      <c r="A7" s="34">
        <v>2</v>
      </c>
      <c r="B7" s="35" t="s">
        <v>482</v>
      </c>
      <c r="C7" s="35" t="s">
        <v>40</v>
      </c>
      <c r="D7" s="34" t="s">
        <v>483</v>
      </c>
      <c r="E7" s="34" t="s">
        <v>484</v>
      </c>
      <c r="F7" s="236" t="s">
        <v>585</v>
      </c>
      <c r="G7" s="237"/>
      <c r="H7" s="8">
        <v>382.49799999999999</v>
      </c>
      <c r="I7" s="32" t="s">
        <v>10</v>
      </c>
      <c r="J7" s="15"/>
    </row>
    <row r="8" spans="1:21" s="4" customFormat="1">
      <c r="A8" s="161" t="s">
        <v>38</v>
      </c>
      <c r="B8" s="162"/>
      <c r="C8" s="162"/>
      <c r="D8" s="162"/>
      <c r="E8" s="163"/>
      <c r="F8" s="173" t="s">
        <v>586</v>
      </c>
      <c r="G8" s="174"/>
      <c r="H8" s="22">
        <f>H9</f>
        <v>1124.0190000000002</v>
      </c>
      <c r="I8" s="23"/>
      <c r="J8" s="15"/>
    </row>
    <row r="9" spans="1:21" s="15" customFormat="1" ht="81" customHeight="1" outlineLevel="1">
      <c r="A9" s="34">
        <v>3</v>
      </c>
      <c r="B9" s="35" t="s">
        <v>485</v>
      </c>
      <c r="C9" s="35" t="s">
        <v>40</v>
      </c>
      <c r="D9" s="34" t="s">
        <v>486</v>
      </c>
      <c r="E9" s="34" t="s">
        <v>487</v>
      </c>
      <c r="F9" s="236" t="s">
        <v>582</v>
      </c>
      <c r="G9" s="237"/>
      <c r="H9" s="8">
        <v>1124.0190000000002</v>
      </c>
      <c r="I9" s="32" t="s">
        <v>10</v>
      </c>
    </row>
    <row r="10" spans="1:21" s="4" customFormat="1">
      <c r="A10" s="161" t="s">
        <v>43</v>
      </c>
      <c r="B10" s="162"/>
      <c r="C10" s="162"/>
      <c r="D10" s="162"/>
      <c r="E10" s="163"/>
      <c r="F10" s="173" t="s">
        <v>586</v>
      </c>
      <c r="G10" s="174"/>
      <c r="H10" s="22">
        <f>H11+H12</f>
        <v>1049.0594500000002</v>
      </c>
      <c r="I10" s="23"/>
      <c r="J10" s="15"/>
    </row>
    <row r="11" spans="1:21" s="15" customFormat="1" ht="72.75" customHeight="1" outlineLevel="1">
      <c r="A11" s="34">
        <v>4</v>
      </c>
      <c r="B11" s="35" t="s">
        <v>44</v>
      </c>
      <c r="C11" s="35" t="s">
        <v>40</v>
      </c>
      <c r="D11" s="34" t="s">
        <v>488</v>
      </c>
      <c r="E11" s="34" t="s">
        <v>489</v>
      </c>
      <c r="F11" s="236" t="s">
        <v>935</v>
      </c>
      <c r="G11" s="237"/>
      <c r="H11" s="8">
        <v>443.39000000000004</v>
      </c>
      <c r="I11" s="32" t="s">
        <v>10</v>
      </c>
    </row>
    <row r="12" spans="1:21" s="15" customFormat="1" ht="88.5" customHeight="1" outlineLevel="1">
      <c r="A12" s="34">
        <v>5</v>
      </c>
      <c r="B12" s="35" t="s">
        <v>44</v>
      </c>
      <c r="C12" s="35" t="s">
        <v>40</v>
      </c>
      <c r="D12" s="34" t="s">
        <v>490</v>
      </c>
      <c r="E12" s="34" t="s">
        <v>491</v>
      </c>
      <c r="F12" s="236" t="s">
        <v>587</v>
      </c>
      <c r="G12" s="237"/>
      <c r="H12" s="8">
        <v>605.6694500000001</v>
      </c>
      <c r="I12" s="32" t="s">
        <v>10</v>
      </c>
    </row>
    <row r="13" spans="1:21" s="4" customFormat="1">
      <c r="A13" s="161" t="s">
        <v>51</v>
      </c>
      <c r="B13" s="162"/>
      <c r="C13" s="162"/>
      <c r="D13" s="162"/>
      <c r="E13" s="163"/>
      <c r="F13" s="173" t="s">
        <v>586</v>
      </c>
      <c r="G13" s="174"/>
      <c r="H13" s="22">
        <f>H14+H15</f>
        <v>1860.46</v>
      </c>
      <c r="I13" s="23"/>
      <c r="J13" s="15"/>
    </row>
    <row r="14" spans="1:21" s="15" customFormat="1" ht="102.75" customHeight="1" outlineLevel="1">
      <c r="A14" s="34">
        <v>6</v>
      </c>
      <c r="B14" s="35" t="s">
        <v>492</v>
      </c>
      <c r="C14" s="35" t="s">
        <v>493</v>
      </c>
      <c r="D14" s="34" t="s">
        <v>494</v>
      </c>
      <c r="E14" s="34" t="s">
        <v>495</v>
      </c>
      <c r="F14" s="236" t="s">
        <v>588</v>
      </c>
      <c r="G14" s="237"/>
      <c r="H14" s="8">
        <v>491.20800000000003</v>
      </c>
      <c r="I14" s="32" t="s">
        <v>10</v>
      </c>
    </row>
    <row r="15" spans="1:21" s="15" customFormat="1" ht="213.75" customHeight="1" outlineLevel="1">
      <c r="A15" s="34">
        <v>7</v>
      </c>
      <c r="B15" s="35" t="s">
        <v>496</v>
      </c>
      <c r="C15" s="35" t="s">
        <v>40</v>
      </c>
      <c r="D15" s="34" t="s">
        <v>497</v>
      </c>
      <c r="E15" s="34" t="s">
        <v>498</v>
      </c>
      <c r="F15" s="236" t="s">
        <v>778</v>
      </c>
      <c r="G15" s="237"/>
      <c r="H15" s="8">
        <v>1369.252</v>
      </c>
      <c r="I15" s="32" t="s">
        <v>10</v>
      </c>
    </row>
    <row r="16" spans="1:21" s="4" customFormat="1">
      <c r="A16" s="161" t="s">
        <v>75</v>
      </c>
      <c r="B16" s="162"/>
      <c r="C16" s="162"/>
      <c r="D16" s="162"/>
      <c r="E16" s="163"/>
      <c r="F16" s="173" t="s">
        <v>586</v>
      </c>
      <c r="G16" s="174"/>
      <c r="H16" s="22">
        <f>H17</f>
        <v>895.9</v>
      </c>
      <c r="I16" s="23"/>
      <c r="J16" s="15"/>
    </row>
    <row r="17" spans="1:10" s="15" customFormat="1" ht="183.75" customHeight="1" outlineLevel="1">
      <c r="A17" s="34">
        <v>8</v>
      </c>
      <c r="B17" s="35" t="s">
        <v>499</v>
      </c>
      <c r="C17" s="35"/>
      <c r="D17" s="34" t="s">
        <v>500</v>
      </c>
      <c r="E17" s="34" t="s">
        <v>502</v>
      </c>
      <c r="F17" s="236" t="s">
        <v>779</v>
      </c>
      <c r="G17" s="237"/>
      <c r="H17" s="8">
        <v>895.9</v>
      </c>
      <c r="I17" s="32" t="s">
        <v>10</v>
      </c>
    </row>
    <row r="18" spans="1:10" s="4" customFormat="1">
      <c r="A18" s="161" t="s">
        <v>503</v>
      </c>
      <c r="B18" s="162"/>
      <c r="C18" s="162"/>
      <c r="D18" s="162"/>
      <c r="E18" s="163"/>
      <c r="F18" s="173" t="s">
        <v>586</v>
      </c>
      <c r="G18" s="174"/>
      <c r="H18" s="22">
        <f>H19</f>
        <v>311.33500000000004</v>
      </c>
      <c r="I18" s="23"/>
      <c r="J18" s="15"/>
    </row>
    <row r="19" spans="1:10" s="15" customFormat="1" ht="94.5" customHeight="1" outlineLevel="1">
      <c r="A19" s="34">
        <v>9</v>
      </c>
      <c r="B19" s="35" t="s">
        <v>504</v>
      </c>
      <c r="C19" s="35"/>
      <c r="D19" s="34" t="s">
        <v>505</v>
      </c>
      <c r="E19" s="34" t="s">
        <v>508</v>
      </c>
      <c r="F19" s="236" t="s">
        <v>507</v>
      </c>
      <c r="G19" s="237"/>
      <c r="H19" s="8">
        <v>311.33500000000004</v>
      </c>
      <c r="I19" s="32" t="s">
        <v>10</v>
      </c>
    </row>
    <row r="20" spans="1:10" s="4" customFormat="1">
      <c r="A20" s="161" t="s">
        <v>509</v>
      </c>
      <c r="B20" s="162"/>
      <c r="C20" s="162"/>
      <c r="D20" s="162"/>
      <c r="E20" s="163"/>
      <c r="F20" s="173" t="s">
        <v>586</v>
      </c>
      <c r="G20" s="174"/>
      <c r="H20" s="22">
        <f>H21+H22+H23+H24</f>
        <v>141.53016</v>
      </c>
      <c r="I20" s="23"/>
      <c r="J20" s="15"/>
    </row>
    <row r="21" spans="1:10" s="15" customFormat="1" ht="56.25" outlineLevel="1">
      <c r="A21" s="34">
        <v>10</v>
      </c>
      <c r="B21" s="35" t="s">
        <v>510</v>
      </c>
      <c r="C21" s="35"/>
      <c r="D21" s="34" t="s">
        <v>511</v>
      </c>
      <c r="E21" s="34" t="s">
        <v>513</v>
      </c>
      <c r="F21" s="236" t="s">
        <v>512</v>
      </c>
      <c r="G21" s="237"/>
      <c r="H21" s="8">
        <v>59.16</v>
      </c>
      <c r="I21" s="32" t="s">
        <v>10</v>
      </c>
    </row>
    <row r="22" spans="1:10" s="15" customFormat="1" ht="37.5" outlineLevel="1">
      <c r="A22" s="34">
        <v>11</v>
      </c>
      <c r="B22" s="35" t="s">
        <v>514</v>
      </c>
      <c r="C22" s="35"/>
      <c r="D22" s="34" t="s">
        <v>515</v>
      </c>
      <c r="E22" s="34" t="s">
        <v>41</v>
      </c>
      <c r="F22" s="236" t="s">
        <v>516</v>
      </c>
      <c r="G22" s="237"/>
      <c r="H22" s="8">
        <v>25</v>
      </c>
      <c r="I22" s="32" t="s">
        <v>10</v>
      </c>
    </row>
    <row r="23" spans="1:10" s="15" customFormat="1" ht="37.5" outlineLevel="1">
      <c r="A23" s="34">
        <v>12</v>
      </c>
      <c r="B23" s="35" t="s">
        <v>517</v>
      </c>
      <c r="C23" s="35"/>
      <c r="D23" s="34" t="s">
        <v>580</v>
      </c>
      <c r="E23" s="34" t="s">
        <v>519</v>
      </c>
      <c r="F23" s="236" t="s">
        <v>518</v>
      </c>
      <c r="G23" s="237"/>
      <c r="H23" s="8">
        <v>32.370159999999998</v>
      </c>
      <c r="I23" s="32" t="s">
        <v>10</v>
      </c>
    </row>
    <row r="24" spans="1:10" s="15" customFormat="1" ht="37.5" outlineLevel="1">
      <c r="A24" s="34">
        <v>13</v>
      </c>
      <c r="B24" s="35" t="s">
        <v>520</v>
      </c>
      <c r="C24" s="35"/>
      <c r="D24" s="34" t="s">
        <v>515</v>
      </c>
      <c r="E24" s="34" t="s">
        <v>41</v>
      </c>
      <c r="F24" s="236" t="s">
        <v>516</v>
      </c>
      <c r="G24" s="237"/>
      <c r="H24" s="8">
        <v>25</v>
      </c>
      <c r="I24" s="32" t="s">
        <v>10</v>
      </c>
    </row>
    <row r="25" spans="1:10" s="4" customFormat="1">
      <c r="A25" s="161" t="s">
        <v>79</v>
      </c>
      <c r="B25" s="162"/>
      <c r="C25" s="162"/>
      <c r="D25" s="162"/>
      <c r="E25" s="163"/>
      <c r="F25" s="173" t="s">
        <v>586</v>
      </c>
      <c r="G25" s="174"/>
      <c r="H25" s="22">
        <f>H26+H27+H28</f>
        <v>1390.723</v>
      </c>
      <c r="I25" s="23"/>
      <c r="J25" s="15"/>
    </row>
    <row r="26" spans="1:10" s="15" customFormat="1" ht="37.5" outlineLevel="1">
      <c r="A26" s="34">
        <v>14</v>
      </c>
      <c r="B26" s="35" t="s">
        <v>521</v>
      </c>
      <c r="C26" s="35" t="s">
        <v>40</v>
      </c>
      <c r="D26" s="34" t="s">
        <v>522</v>
      </c>
      <c r="E26" s="34" t="s">
        <v>506</v>
      </c>
      <c r="F26" s="236" t="s">
        <v>523</v>
      </c>
      <c r="G26" s="237"/>
      <c r="H26" s="8">
        <v>474.88</v>
      </c>
      <c r="I26" s="32" t="s">
        <v>10</v>
      </c>
    </row>
    <row r="27" spans="1:10" s="15" customFormat="1" ht="83.25" customHeight="1" outlineLevel="1">
      <c r="A27" s="34">
        <v>15</v>
      </c>
      <c r="B27" s="35" t="s">
        <v>525</v>
      </c>
      <c r="C27" s="35" t="s">
        <v>40</v>
      </c>
      <c r="D27" s="34" t="s">
        <v>526</v>
      </c>
      <c r="E27" s="34" t="s">
        <v>528</v>
      </c>
      <c r="F27" s="236" t="s">
        <v>527</v>
      </c>
      <c r="G27" s="237"/>
      <c r="H27" s="8">
        <v>734.74299999999994</v>
      </c>
      <c r="I27" s="32" t="s">
        <v>10</v>
      </c>
    </row>
    <row r="28" spans="1:10" s="15" customFormat="1" ht="80.25" customHeight="1" outlineLevel="1">
      <c r="A28" s="34">
        <v>16</v>
      </c>
      <c r="B28" s="35" t="s">
        <v>529</v>
      </c>
      <c r="C28" s="35"/>
      <c r="D28" s="34" t="s">
        <v>530</v>
      </c>
      <c r="E28" s="34" t="s">
        <v>501</v>
      </c>
      <c r="F28" s="236" t="s">
        <v>589</v>
      </c>
      <c r="G28" s="237"/>
      <c r="H28" s="8">
        <v>181.1</v>
      </c>
      <c r="I28" s="32" t="s">
        <v>10</v>
      </c>
    </row>
    <row r="29" spans="1:10" s="4" customFormat="1">
      <c r="A29" s="161" t="s">
        <v>88</v>
      </c>
      <c r="B29" s="162"/>
      <c r="C29" s="162"/>
      <c r="D29" s="162"/>
      <c r="E29" s="163"/>
      <c r="F29" s="173" t="s">
        <v>586</v>
      </c>
      <c r="G29" s="174"/>
      <c r="H29" s="22">
        <f>H30</f>
        <v>837.43871186440686</v>
      </c>
      <c r="I29" s="23"/>
      <c r="J29" s="15"/>
    </row>
    <row r="30" spans="1:10" s="15" customFormat="1" ht="213.75" customHeight="1" outlineLevel="1">
      <c r="A30" s="34">
        <v>17</v>
      </c>
      <c r="B30" s="35" t="s">
        <v>531</v>
      </c>
      <c r="C30" s="35" t="s">
        <v>5</v>
      </c>
      <c r="D30" s="34" t="s">
        <v>532</v>
      </c>
      <c r="E30" s="34" t="s">
        <v>533</v>
      </c>
      <c r="F30" s="236" t="s">
        <v>936</v>
      </c>
      <c r="G30" s="237"/>
      <c r="H30" s="8">
        <v>837.43871186440686</v>
      </c>
      <c r="I30" s="32" t="s">
        <v>10</v>
      </c>
    </row>
    <row r="31" spans="1:10" s="4" customFormat="1">
      <c r="A31" s="161" t="s">
        <v>96</v>
      </c>
      <c r="B31" s="162"/>
      <c r="C31" s="162"/>
      <c r="D31" s="162"/>
      <c r="E31" s="163"/>
      <c r="F31" s="173" t="s">
        <v>586</v>
      </c>
      <c r="G31" s="174"/>
      <c r="H31" s="22">
        <f>H32</f>
        <v>400</v>
      </c>
      <c r="I31" s="23"/>
      <c r="J31" s="15"/>
    </row>
    <row r="32" spans="1:10" s="15" customFormat="1" ht="37.5" outlineLevel="1">
      <c r="A32" s="34">
        <v>18</v>
      </c>
      <c r="B32" s="35" t="s">
        <v>534</v>
      </c>
      <c r="C32" s="35"/>
      <c r="D32" s="34" t="s">
        <v>535</v>
      </c>
      <c r="E32" s="34" t="s">
        <v>489</v>
      </c>
      <c r="F32" s="236" t="s">
        <v>536</v>
      </c>
      <c r="G32" s="237"/>
      <c r="H32" s="8">
        <v>400</v>
      </c>
      <c r="I32" s="32" t="s">
        <v>10</v>
      </c>
    </row>
    <row r="33" spans="1:10" s="4" customFormat="1">
      <c r="A33" s="161" t="s">
        <v>101</v>
      </c>
      <c r="B33" s="162"/>
      <c r="C33" s="162"/>
      <c r="D33" s="162"/>
      <c r="E33" s="163"/>
      <c r="F33" s="173" t="s">
        <v>586</v>
      </c>
      <c r="G33" s="174"/>
      <c r="H33" s="22">
        <f>H34</f>
        <v>1289.54</v>
      </c>
      <c r="I33" s="23"/>
      <c r="J33" s="15"/>
    </row>
    <row r="34" spans="1:10" s="15" customFormat="1" ht="123" customHeight="1" outlineLevel="1">
      <c r="A34" s="34">
        <v>19</v>
      </c>
      <c r="B34" s="35" t="s">
        <v>780</v>
      </c>
      <c r="C34" s="35" t="s">
        <v>40</v>
      </c>
      <c r="D34" s="34" t="s">
        <v>537</v>
      </c>
      <c r="E34" s="34" t="s">
        <v>781</v>
      </c>
      <c r="F34" s="236" t="s">
        <v>937</v>
      </c>
      <c r="G34" s="237"/>
      <c r="H34" s="8">
        <v>1289.54</v>
      </c>
      <c r="I34" s="32" t="s">
        <v>10</v>
      </c>
    </row>
    <row r="35" spans="1:10" s="4" customFormat="1">
      <c r="A35" s="161" t="s">
        <v>107</v>
      </c>
      <c r="B35" s="162"/>
      <c r="C35" s="162"/>
      <c r="D35" s="162"/>
      <c r="E35" s="163"/>
      <c r="F35" s="173" t="s">
        <v>586</v>
      </c>
      <c r="G35" s="174"/>
      <c r="H35" s="22">
        <f>H36+H37</f>
        <v>1865.7150000000001</v>
      </c>
      <c r="I35" s="23"/>
      <c r="J35" s="15"/>
    </row>
    <row r="36" spans="1:10" s="15" customFormat="1" ht="121.5" customHeight="1" outlineLevel="1">
      <c r="A36" s="34">
        <v>20</v>
      </c>
      <c r="B36" s="35" t="s">
        <v>538</v>
      </c>
      <c r="C36" s="35" t="s">
        <v>113</v>
      </c>
      <c r="D36" s="34" t="s">
        <v>539</v>
      </c>
      <c r="E36" s="34" t="s">
        <v>540</v>
      </c>
      <c r="F36" s="236" t="s">
        <v>938</v>
      </c>
      <c r="G36" s="237"/>
      <c r="H36" s="8">
        <v>362.40999999999997</v>
      </c>
      <c r="I36" s="32" t="s">
        <v>10</v>
      </c>
    </row>
    <row r="37" spans="1:10" s="15" customFormat="1" ht="87.75" customHeight="1" outlineLevel="1">
      <c r="A37" s="34">
        <v>21</v>
      </c>
      <c r="B37" s="35" t="s">
        <v>538</v>
      </c>
      <c r="C37" s="35" t="s">
        <v>113</v>
      </c>
      <c r="D37" s="34" t="s">
        <v>541</v>
      </c>
      <c r="E37" s="34" t="s">
        <v>542</v>
      </c>
      <c r="F37" s="236" t="s">
        <v>590</v>
      </c>
      <c r="G37" s="237"/>
      <c r="H37" s="8">
        <v>1503.3050000000001</v>
      </c>
      <c r="I37" s="32" t="s">
        <v>10</v>
      </c>
    </row>
    <row r="38" spans="1:10" s="4" customFormat="1">
      <c r="A38" s="161" t="s">
        <v>115</v>
      </c>
      <c r="B38" s="162"/>
      <c r="C38" s="162"/>
      <c r="D38" s="162"/>
      <c r="E38" s="163"/>
      <c r="F38" s="173" t="s">
        <v>586</v>
      </c>
      <c r="G38" s="174"/>
      <c r="H38" s="22">
        <f>H39+H40</f>
        <v>482.46904999999998</v>
      </c>
      <c r="I38" s="23"/>
      <c r="J38" s="15"/>
    </row>
    <row r="39" spans="1:10" s="15" customFormat="1" ht="140.25" customHeight="1" outlineLevel="1">
      <c r="A39" s="34">
        <v>22</v>
      </c>
      <c r="B39" s="35" t="s">
        <v>543</v>
      </c>
      <c r="C39" s="35" t="s">
        <v>544</v>
      </c>
      <c r="D39" s="34" t="s">
        <v>545</v>
      </c>
      <c r="E39" s="34" t="s">
        <v>546</v>
      </c>
      <c r="F39" s="236" t="s">
        <v>591</v>
      </c>
      <c r="G39" s="237"/>
      <c r="H39" s="8">
        <v>172.95805000000001</v>
      </c>
      <c r="I39" s="32" t="s">
        <v>10</v>
      </c>
    </row>
    <row r="40" spans="1:10" s="15" customFormat="1" ht="121.5" customHeight="1" outlineLevel="1">
      <c r="A40" s="34">
        <v>23</v>
      </c>
      <c r="B40" s="35" t="s">
        <v>547</v>
      </c>
      <c r="C40" s="35" t="s">
        <v>544</v>
      </c>
      <c r="D40" s="34" t="s">
        <v>548</v>
      </c>
      <c r="E40" s="34" t="s">
        <v>549</v>
      </c>
      <c r="F40" s="236" t="s">
        <v>592</v>
      </c>
      <c r="G40" s="237"/>
      <c r="H40" s="8">
        <v>309.51099999999997</v>
      </c>
      <c r="I40" s="32" t="s">
        <v>10</v>
      </c>
    </row>
    <row r="41" spans="1:10" s="4" customFormat="1">
      <c r="A41" s="161" t="s">
        <v>119</v>
      </c>
      <c r="B41" s="162"/>
      <c r="C41" s="162"/>
      <c r="D41" s="162"/>
      <c r="E41" s="163"/>
      <c r="F41" s="173" t="s">
        <v>586</v>
      </c>
      <c r="G41" s="174"/>
      <c r="H41" s="22">
        <f>H42</f>
        <v>1280</v>
      </c>
      <c r="I41" s="23"/>
      <c r="J41" s="15"/>
    </row>
    <row r="42" spans="1:10" s="15" customFormat="1" ht="45" customHeight="1" outlineLevel="1">
      <c r="A42" s="34">
        <v>24</v>
      </c>
      <c r="B42" s="35" t="s">
        <v>550</v>
      </c>
      <c r="C42" s="35"/>
      <c r="D42" s="34" t="s">
        <v>551</v>
      </c>
      <c r="E42" s="34" t="s">
        <v>552</v>
      </c>
      <c r="F42" s="236" t="s">
        <v>593</v>
      </c>
      <c r="G42" s="237"/>
      <c r="H42" s="8">
        <v>1280</v>
      </c>
      <c r="I42" s="32" t="s">
        <v>10</v>
      </c>
    </row>
    <row r="43" spans="1:10" s="4" customFormat="1">
      <c r="A43" s="161" t="s">
        <v>553</v>
      </c>
      <c r="B43" s="162"/>
      <c r="C43" s="162"/>
      <c r="D43" s="162"/>
      <c r="E43" s="163"/>
      <c r="F43" s="173" t="s">
        <v>586</v>
      </c>
      <c r="G43" s="174"/>
      <c r="H43" s="22">
        <f>H44</f>
        <v>2129.0600000000004</v>
      </c>
      <c r="I43" s="23"/>
      <c r="J43" s="15"/>
    </row>
    <row r="44" spans="1:10" s="15" customFormat="1" ht="37.5" outlineLevel="1">
      <c r="A44" s="34">
        <v>25</v>
      </c>
      <c r="B44" s="35" t="s">
        <v>554</v>
      </c>
      <c r="C44" s="35"/>
      <c r="D44" s="34" t="s">
        <v>555</v>
      </c>
      <c r="E44" s="34" t="s">
        <v>557</v>
      </c>
      <c r="F44" s="236" t="s">
        <v>556</v>
      </c>
      <c r="G44" s="237"/>
      <c r="H44" s="8">
        <v>2129.0600000000004</v>
      </c>
      <c r="I44" s="32" t="s">
        <v>10</v>
      </c>
    </row>
    <row r="45" spans="1:10" s="4" customFormat="1">
      <c r="A45" s="161" t="s">
        <v>122</v>
      </c>
      <c r="B45" s="162"/>
      <c r="C45" s="162"/>
      <c r="D45" s="162"/>
      <c r="E45" s="163"/>
      <c r="F45" s="173" t="s">
        <v>586</v>
      </c>
      <c r="G45" s="174"/>
      <c r="H45" s="22">
        <f>H46+H47+H48+H49</f>
        <v>905.077</v>
      </c>
      <c r="I45" s="23"/>
      <c r="J45" s="15"/>
    </row>
    <row r="46" spans="1:10" s="15" customFormat="1" ht="56.25" outlineLevel="1">
      <c r="A46" s="34">
        <v>26</v>
      </c>
      <c r="B46" s="35" t="s">
        <v>558</v>
      </c>
      <c r="C46" s="35"/>
      <c r="D46" s="34" t="s">
        <v>560</v>
      </c>
      <c r="E46" s="34" t="s">
        <v>562</v>
      </c>
      <c r="F46" s="236" t="s">
        <v>561</v>
      </c>
      <c r="G46" s="237"/>
      <c r="H46" s="8">
        <v>230.577</v>
      </c>
      <c r="I46" s="32" t="s">
        <v>10</v>
      </c>
    </row>
    <row r="47" spans="1:10" s="15" customFormat="1" ht="208.5" customHeight="1" outlineLevel="1">
      <c r="A47" s="129">
        <v>27</v>
      </c>
      <c r="B47" s="122" t="s">
        <v>1167</v>
      </c>
      <c r="C47" s="123" t="s">
        <v>40</v>
      </c>
      <c r="D47" s="124" t="s">
        <v>1168</v>
      </c>
      <c r="E47" s="125" t="s">
        <v>1169</v>
      </c>
      <c r="F47" s="238" t="s">
        <v>1170</v>
      </c>
      <c r="G47" s="238"/>
      <c r="H47" s="130">
        <v>291.5</v>
      </c>
      <c r="I47" s="127" t="s">
        <v>10</v>
      </c>
    </row>
    <row r="48" spans="1:10" s="15" customFormat="1" ht="93.75" customHeight="1" outlineLevel="1">
      <c r="A48" s="129">
        <v>28</v>
      </c>
      <c r="B48" s="122" t="s">
        <v>1171</v>
      </c>
      <c r="C48" s="123" t="s">
        <v>40</v>
      </c>
      <c r="D48" s="124" t="s">
        <v>515</v>
      </c>
      <c r="E48" s="125" t="s">
        <v>1172</v>
      </c>
      <c r="F48" s="238" t="s">
        <v>1173</v>
      </c>
      <c r="G48" s="238"/>
      <c r="H48" s="130">
        <v>358</v>
      </c>
      <c r="I48" s="127" t="s">
        <v>10</v>
      </c>
    </row>
    <row r="49" spans="1:10" s="15" customFormat="1" ht="71.25" customHeight="1" outlineLevel="1">
      <c r="A49" s="129">
        <v>29</v>
      </c>
      <c r="B49" s="122" t="s">
        <v>1174</v>
      </c>
      <c r="C49" s="123" t="s">
        <v>40</v>
      </c>
      <c r="D49" s="124" t="s">
        <v>1175</v>
      </c>
      <c r="E49" s="125" t="s">
        <v>1176</v>
      </c>
      <c r="F49" s="238" t="s">
        <v>1177</v>
      </c>
      <c r="G49" s="238"/>
      <c r="H49" s="130">
        <v>25</v>
      </c>
      <c r="I49" s="127" t="s">
        <v>10</v>
      </c>
    </row>
    <row r="50" spans="1:10" s="4" customFormat="1">
      <c r="A50" s="161" t="s">
        <v>563</v>
      </c>
      <c r="B50" s="162"/>
      <c r="C50" s="162"/>
      <c r="D50" s="162"/>
      <c r="E50" s="163"/>
      <c r="F50" s="173" t="s">
        <v>586</v>
      </c>
      <c r="G50" s="174"/>
      <c r="H50" s="22">
        <f>H51</f>
        <v>656.29</v>
      </c>
      <c r="I50" s="23"/>
      <c r="J50" s="15"/>
    </row>
    <row r="51" spans="1:10" s="15" customFormat="1" ht="90" customHeight="1" outlineLevel="1">
      <c r="A51" s="34">
        <v>30</v>
      </c>
      <c r="B51" s="35" t="s">
        <v>564</v>
      </c>
      <c r="C51" s="35"/>
      <c r="D51" s="34" t="s">
        <v>559</v>
      </c>
      <c r="E51" s="34" t="s">
        <v>565</v>
      </c>
      <c r="F51" s="236" t="s">
        <v>939</v>
      </c>
      <c r="G51" s="237"/>
      <c r="H51" s="8">
        <v>656.29</v>
      </c>
      <c r="I51" s="32" t="s">
        <v>10</v>
      </c>
    </row>
    <row r="52" spans="1:10" s="4" customFormat="1">
      <c r="A52" s="161" t="s">
        <v>135</v>
      </c>
      <c r="B52" s="162"/>
      <c r="C52" s="162"/>
      <c r="D52" s="162"/>
      <c r="E52" s="163"/>
      <c r="F52" s="173" t="s">
        <v>586</v>
      </c>
      <c r="G52" s="174"/>
      <c r="H52" s="22">
        <f>H53</f>
        <v>706.85</v>
      </c>
      <c r="I52" s="23"/>
      <c r="J52" s="15"/>
    </row>
    <row r="53" spans="1:10" s="15" customFormat="1" ht="75" outlineLevel="1">
      <c r="A53" s="34">
        <v>31</v>
      </c>
      <c r="B53" s="35" t="s">
        <v>567</v>
      </c>
      <c r="C53" s="35" t="s">
        <v>40</v>
      </c>
      <c r="D53" s="34" t="s">
        <v>566</v>
      </c>
      <c r="E53" s="34" t="s">
        <v>568</v>
      </c>
      <c r="F53" s="236" t="s">
        <v>940</v>
      </c>
      <c r="G53" s="237"/>
      <c r="H53" s="8">
        <v>706.85</v>
      </c>
      <c r="I53" s="32" t="s">
        <v>10</v>
      </c>
    </row>
    <row r="54" spans="1:10" s="4" customFormat="1" ht="22.5" customHeight="1">
      <c r="A54" s="161" t="s">
        <v>138</v>
      </c>
      <c r="B54" s="162"/>
      <c r="C54" s="162"/>
      <c r="D54" s="162"/>
      <c r="E54" s="163"/>
      <c r="F54" s="173" t="s">
        <v>586</v>
      </c>
      <c r="G54" s="174"/>
      <c r="H54" s="22">
        <f>H55</f>
        <v>63.052799999999991</v>
      </c>
      <c r="I54" s="23"/>
      <c r="J54" s="15"/>
    </row>
    <row r="55" spans="1:10" s="15" customFormat="1" ht="75" outlineLevel="1">
      <c r="A55" s="34">
        <v>32</v>
      </c>
      <c r="B55" s="35" t="s">
        <v>571</v>
      </c>
      <c r="C55" s="35" t="s">
        <v>570</v>
      </c>
      <c r="D55" s="34" t="s">
        <v>569</v>
      </c>
      <c r="E55" s="34" t="s">
        <v>781</v>
      </c>
      <c r="F55" s="236" t="s">
        <v>572</v>
      </c>
      <c r="G55" s="237"/>
      <c r="H55" s="8">
        <v>63.052799999999991</v>
      </c>
      <c r="I55" s="32" t="s">
        <v>10</v>
      </c>
    </row>
    <row r="56" spans="1:10" s="4" customFormat="1" ht="22.5" customHeight="1">
      <c r="A56" s="161" t="s">
        <v>147</v>
      </c>
      <c r="B56" s="162"/>
      <c r="C56" s="162"/>
      <c r="D56" s="162"/>
      <c r="E56" s="163"/>
      <c r="F56" s="173" t="s">
        <v>586</v>
      </c>
      <c r="G56" s="174"/>
      <c r="H56" s="22">
        <f>H57</f>
        <v>1601.8</v>
      </c>
      <c r="I56" s="23"/>
      <c r="J56" s="15"/>
    </row>
    <row r="57" spans="1:10" s="15" customFormat="1" ht="56.25" outlineLevel="1">
      <c r="A57" s="34">
        <v>33</v>
      </c>
      <c r="B57" s="35" t="s">
        <v>573</v>
      </c>
      <c r="C57" s="35"/>
      <c r="D57" s="34" t="s">
        <v>574</v>
      </c>
      <c r="E57" s="34" t="s">
        <v>575</v>
      </c>
      <c r="F57" s="236" t="s">
        <v>583</v>
      </c>
      <c r="G57" s="237"/>
      <c r="H57" s="8">
        <v>1601.8</v>
      </c>
      <c r="I57" s="32" t="s">
        <v>10</v>
      </c>
    </row>
  </sheetData>
  <customSheetViews>
    <customSheetView guid="{CAAFC7DA-DF33-43D7-A0D5-50CE9ABC9CD2}" scale="60" showPageBreaks="1" fitToPage="1" printArea="1" state="hidden" view="pageBreakPreview" topLeftCell="A25">
      <selection activeCell="A52" sqref="A52:E52"/>
      <rowBreaks count="4" manualBreakCount="4">
        <brk id="9" max="8" man="1"/>
        <brk id="17" max="8" man="1"/>
        <brk id="30" max="8" man="1"/>
        <brk id="40" max="8" man="1"/>
      </rowBreaks>
      <pageMargins left="0.39370078740157483" right="0.39370078740157483" top="1.1811023622047245" bottom="0.39370078740157483" header="0.31496062992125984" footer="0.31496062992125984"/>
      <pageSetup paperSize="9" scale="59" fitToHeight="0" orientation="landscape" r:id="rId1"/>
    </customSheetView>
    <customSheetView guid="{4275F83B-F43E-40DD-9D4E-CA00C280E52B}" scale="60" showPageBreaks="1" fitToPage="1" printArea="1" state="hidden" view="pageBreakPreview" topLeftCell="A25">
      <selection activeCell="A52" sqref="A52:E52"/>
      <rowBreaks count="4" manualBreakCount="4">
        <brk id="9" max="8" man="1"/>
        <brk id="17" max="8" man="1"/>
        <brk id="30" max="8" man="1"/>
        <brk id="40" max="8" man="1"/>
      </rowBreaks>
      <pageMargins left="0.39370078740157483" right="0.39370078740157483" top="1.1811023622047245" bottom="0.39370078740157483" header="0.31496062992125984" footer="0.31496062992125984"/>
      <pageSetup paperSize="9" scale="59" fitToHeight="0" orientation="landscape" r:id="rId2"/>
    </customSheetView>
  </customSheetViews>
  <mergeCells count="76">
    <mergeCell ref="F44:G44"/>
    <mergeCell ref="F14:G14"/>
    <mergeCell ref="F43:G43"/>
    <mergeCell ref="F29:G29"/>
    <mergeCell ref="F5:G5"/>
    <mergeCell ref="F8:G8"/>
    <mergeCell ref="F10:G10"/>
    <mergeCell ref="F13:G13"/>
    <mergeCell ref="F16:G16"/>
    <mergeCell ref="F18:G18"/>
    <mergeCell ref="F20:G20"/>
    <mergeCell ref="F22:G22"/>
    <mergeCell ref="F23:G23"/>
    <mergeCell ref="F24:G24"/>
    <mergeCell ref="F26:G26"/>
    <mergeCell ref="F28:G28"/>
    <mergeCell ref="F57:G57"/>
    <mergeCell ref="F45:G45"/>
    <mergeCell ref="F50:G50"/>
    <mergeCell ref="F51:G51"/>
    <mergeCell ref="F46:G46"/>
    <mergeCell ref="F52:G52"/>
    <mergeCell ref="F54:G54"/>
    <mergeCell ref="F56:G56"/>
    <mergeCell ref="F53:G53"/>
    <mergeCell ref="F55:G55"/>
    <mergeCell ref="F47:G47"/>
    <mergeCell ref="F48:G48"/>
    <mergeCell ref="F49:G49"/>
    <mergeCell ref="A50:E50"/>
    <mergeCell ref="A52:E52"/>
    <mergeCell ref="A54:E54"/>
    <mergeCell ref="A56:E56"/>
    <mergeCell ref="A45:E45"/>
    <mergeCell ref="A8:E8"/>
    <mergeCell ref="A10:E10"/>
    <mergeCell ref="A13:E13"/>
    <mergeCell ref="A5:E5"/>
    <mergeCell ref="A1:I1"/>
    <mergeCell ref="F2:G2"/>
    <mergeCell ref="F3:G3"/>
    <mergeCell ref="F6:G6"/>
    <mergeCell ref="F7:G7"/>
    <mergeCell ref="F9:G9"/>
    <mergeCell ref="F11:G11"/>
    <mergeCell ref="F12:G12"/>
    <mergeCell ref="F15:G15"/>
    <mergeCell ref="F17:G17"/>
    <mergeCell ref="F19:G19"/>
    <mergeCell ref="A35:E35"/>
    <mergeCell ref="A38:E38"/>
    <mergeCell ref="A20:E20"/>
    <mergeCell ref="A25:E25"/>
    <mergeCell ref="A29:E29"/>
    <mergeCell ref="A31:E31"/>
    <mergeCell ref="A33:E33"/>
    <mergeCell ref="F30:G30"/>
    <mergeCell ref="F32:G32"/>
    <mergeCell ref="F34:G34"/>
    <mergeCell ref="F36:G36"/>
    <mergeCell ref="F37:G37"/>
    <mergeCell ref="F35:G35"/>
    <mergeCell ref="F21:G21"/>
    <mergeCell ref="A16:E16"/>
    <mergeCell ref="A18:E18"/>
    <mergeCell ref="A41:E41"/>
    <mergeCell ref="A43:E43"/>
    <mergeCell ref="F31:G31"/>
    <mergeCell ref="F33:G33"/>
    <mergeCell ref="F38:G38"/>
    <mergeCell ref="F39:G39"/>
    <mergeCell ref="F40:G40"/>
    <mergeCell ref="F42:G42"/>
    <mergeCell ref="F41:G41"/>
    <mergeCell ref="F25:G25"/>
    <mergeCell ref="F27:G27"/>
  </mergeCells>
  <pageMargins left="0.39370078740157483" right="0.39370078740157483" top="1.1811023622047245" bottom="0.39370078740157483" header="0.31496062992125984" footer="0.31496062992125984"/>
  <pageSetup paperSize="9" scale="59" fitToHeight="0" orientation="landscape" r:id="rId3"/>
  <rowBreaks count="4" manualBreakCount="4">
    <brk id="9" max="8" man="1"/>
    <brk id="17" max="8" man="1"/>
    <brk id="30" max="8" man="1"/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/>
  <dimension ref="A1:T397"/>
  <sheetViews>
    <sheetView view="pageBreakPreview" topLeftCell="A358" zoomScale="50" zoomScaleNormal="50" zoomScaleSheetLayoutView="50" workbookViewId="0">
      <selection activeCell="D193" sqref="D193"/>
    </sheetView>
  </sheetViews>
  <sheetFormatPr defaultRowHeight="18.75" outlineLevelRow="1"/>
  <cols>
    <col min="1" max="1" width="5.42578125" style="59" customWidth="1"/>
    <col min="2" max="3" width="25.7109375" style="59" customWidth="1"/>
    <col min="4" max="5" width="60" style="59" customWidth="1"/>
    <col min="6" max="6" width="12.140625" style="59" bestFit="1" customWidth="1"/>
    <col min="7" max="7" width="17.85546875" style="59" bestFit="1" customWidth="1"/>
    <col min="8" max="8" width="14" style="59" bestFit="1" customWidth="1"/>
    <col min="9" max="9" width="13" style="59" customWidth="1"/>
    <col min="10" max="10" width="9.5703125" style="59" bestFit="1" customWidth="1"/>
    <col min="11" max="11" width="21.28515625" style="59" customWidth="1"/>
    <col min="12" max="12" width="19.85546875" style="59" bestFit="1" customWidth="1"/>
    <col min="13" max="13" width="12.42578125" style="36" bestFit="1" customWidth="1"/>
    <col min="14" max="14" width="11.85546875" style="36" bestFit="1" customWidth="1"/>
    <col min="15" max="16384" width="9.140625" style="36"/>
  </cols>
  <sheetData>
    <row r="1" spans="1:14" s="48" customFormat="1" ht="59.25" customHeight="1">
      <c r="A1" s="184" t="s">
        <v>1059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4">
      <c r="A2" s="187" t="s">
        <v>576</v>
      </c>
      <c r="B2" s="187" t="s">
        <v>11</v>
      </c>
      <c r="C2" s="188" t="s">
        <v>12</v>
      </c>
      <c r="D2" s="187" t="s">
        <v>0</v>
      </c>
      <c r="E2" s="187" t="s">
        <v>1</v>
      </c>
      <c r="F2" s="185" t="s">
        <v>4</v>
      </c>
      <c r="G2" s="185"/>
      <c r="H2" s="185"/>
      <c r="I2" s="185"/>
      <c r="J2" s="187" t="s">
        <v>1056</v>
      </c>
      <c r="K2" s="186" t="s">
        <v>1057</v>
      </c>
      <c r="L2" s="186" t="s">
        <v>1058</v>
      </c>
    </row>
    <row r="3" spans="1:14" ht="81" customHeight="1">
      <c r="A3" s="188"/>
      <c r="B3" s="187"/>
      <c r="C3" s="188"/>
      <c r="D3" s="187"/>
      <c r="E3" s="187"/>
      <c r="F3" s="69" t="s">
        <v>1060</v>
      </c>
      <c r="G3" s="69" t="s">
        <v>1061</v>
      </c>
      <c r="H3" s="69" t="s">
        <v>1062</v>
      </c>
      <c r="I3" s="69" t="s">
        <v>31</v>
      </c>
      <c r="J3" s="187"/>
      <c r="K3" s="186"/>
      <c r="L3" s="186"/>
    </row>
    <row r="4" spans="1:14" s="48" customFormat="1">
      <c r="A4" s="76" t="s">
        <v>35</v>
      </c>
      <c r="B4" s="53"/>
      <c r="C4" s="20"/>
      <c r="D4" s="53"/>
      <c r="E4" s="53"/>
      <c r="F4" s="54">
        <f>F5+F61+F67+F107+F178+F189+F206+F214+F241+F262+F264+F272+F295+F334+F342+F349+F364+F373+F378+F382</f>
        <v>0</v>
      </c>
      <c r="G4" s="54">
        <f>G5+G61+G67+G107+G178+G189+G206+G214+G241+G262+G264+G272+G295+G334+G342+G349+G364+G373+G378+G382</f>
        <v>13063.195612631578</v>
      </c>
      <c r="H4" s="54">
        <f>H5+H61+H67+H107+H178+H189+H206+H214+H241+H262+H264+H272+H295+H334+H342+H349+H364+H373+H378+H382</f>
        <v>0</v>
      </c>
      <c r="I4" s="54">
        <f>I5+I61+I67+I107+I178+I189+I206+I214+I241+I262+I264+I272+I295+I334+I342+I349+I364+I373+I378+I382</f>
        <v>13063.195612631578</v>
      </c>
      <c r="J4" s="53"/>
      <c r="K4" s="54"/>
      <c r="L4" s="54">
        <f>L5+L61+L67+L107+L178+L189+L206+L214+L241+L262+L264+L272+L295+L334+L342+L349+L364+L373+L378+L382</f>
        <v>21980.349073864414</v>
      </c>
      <c r="M4" s="112">
        <v>18869.499961864407</v>
      </c>
      <c r="N4" s="112">
        <f>M4-L4</f>
        <v>-3110.8491120000072</v>
      </c>
    </row>
    <row r="5" spans="1:14" s="48" customFormat="1">
      <c r="A5" s="55" t="s">
        <v>185</v>
      </c>
      <c r="B5" s="68"/>
      <c r="C5" s="71"/>
      <c r="D5" s="68"/>
      <c r="E5" s="68"/>
      <c r="F5" s="70">
        <f>SUM(F6:F60)</f>
        <v>0</v>
      </c>
      <c r="G5" s="70">
        <f>SUM(G6:G60)</f>
        <v>354.8</v>
      </c>
      <c r="H5" s="70">
        <f>SUM(H6:H60)</f>
        <v>0</v>
      </c>
      <c r="I5" s="70">
        <f t="shared" ref="I5:I69" si="0">F5+G5+H5</f>
        <v>354.8</v>
      </c>
      <c r="J5" s="68"/>
      <c r="K5" s="70"/>
      <c r="L5" s="70">
        <f>SUM(L6:L60)</f>
        <v>627.88599999999997</v>
      </c>
    </row>
    <row r="6" spans="1:14" s="65" customFormat="1" ht="18.75" customHeight="1" outlineLevel="1">
      <c r="A6" s="245">
        <v>1</v>
      </c>
      <c r="B6" s="245" t="s">
        <v>480</v>
      </c>
      <c r="C6" s="245" t="s">
        <v>481</v>
      </c>
      <c r="D6" s="88" t="s">
        <v>726</v>
      </c>
      <c r="E6" s="90" t="s">
        <v>726</v>
      </c>
      <c r="F6" s="60">
        <v>0</v>
      </c>
      <c r="G6" s="60">
        <v>2</v>
      </c>
      <c r="H6" s="61">
        <v>0</v>
      </c>
      <c r="I6" s="61">
        <f t="shared" si="0"/>
        <v>2</v>
      </c>
      <c r="J6" s="2" t="s">
        <v>6</v>
      </c>
      <c r="K6" s="61">
        <v>25</v>
      </c>
      <c r="L6" s="61">
        <f t="shared" ref="L6:L60" si="1">K6*I6</f>
        <v>50</v>
      </c>
      <c r="M6" s="94"/>
    </row>
    <row r="7" spans="1:14" s="65" customFormat="1" outlineLevel="1">
      <c r="A7" s="246"/>
      <c r="B7" s="246"/>
      <c r="C7" s="246"/>
      <c r="D7" s="88" t="s">
        <v>727</v>
      </c>
      <c r="E7" s="7" t="s">
        <v>727</v>
      </c>
      <c r="F7" s="60">
        <v>0</v>
      </c>
      <c r="G7" s="60">
        <v>2</v>
      </c>
      <c r="H7" s="62">
        <v>0</v>
      </c>
      <c r="I7" s="61">
        <f t="shared" si="0"/>
        <v>2</v>
      </c>
      <c r="J7" s="2" t="s">
        <v>6</v>
      </c>
      <c r="K7" s="61">
        <v>1</v>
      </c>
      <c r="L7" s="61">
        <f t="shared" si="1"/>
        <v>2</v>
      </c>
      <c r="M7" s="94"/>
    </row>
    <row r="8" spans="1:14" s="65" customFormat="1" outlineLevel="1">
      <c r="A8" s="246"/>
      <c r="B8" s="246"/>
      <c r="C8" s="246"/>
      <c r="D8" s="88" t="s">
        <v>728</v>
      </c>
      <c r="E8" s="7" t="s">
        <v>728</v>
      </c>
      <c r="F8" s="60">
        <v>0</v>
      </c>
      <c r="G8" s="60">
        <v>20</v>
      </c>
      <c r="H8" s="62">
        <v>0</v>
      </c>
      <c r="I8" s="61">
        <f t="shared" si="0"/>
        <v>20</v>
      </c>
      <c r="J8" s="2" t="s">
        <v>216</v>
      </c>
      <c r="K8" s="61">
        <v>5.8000000000000003E-2</v>
      </c>
      <c r="L8" s="61">
        <f t="shared" si="1"/>
        <v>1.1600000000000001</v>
      </c>
      <c r="M8" s="94"/>
    </row>
    <row r="9" spans="1:14" s="65" customFormat="1" outlineLevel="1">
      <c r="A9" s="246"/>
      <c r="B9" s="246"/>
      <c r="C9" s="246"/>
      <c r="D9" s="88" t="s">
        <v>729</v>
      </c>
      <c r="E9" s="7" t="s">
        <v>729</v>
      </c>
      <c r="F9" s="60">
        <v>0</v>
      </c>
      <c r="G9" s="60">
        <v>0.64</v>
      </c>
      <c r="H9" s="62">
        <v>0</v>
      </c>
      <c r="I9" s="61">
        <f t="shared" si="0"/>
        <v>0.64</v>
      </c>
      <c r="J9" s="2" t="s">
        <v>198</v>
      </c>
      <c r="K9" s="61">
        <v>0.45</v>
      </c>
      <c r="L9" s="61">
        <f t="shared" si="1"/>
        <v>0.28800000000000003</v>
      </c>
      <c r="M9" s="94"/>
    </row>
    <row r="10" spans="1:14" s="65" customFormat="1" outlineLevel="1">
      <c r="A10" s="246"/>
      <c r="B10" s="246"/>
      <c r="C10" s="246"/>
      <c r="D10" s="88" t="s">
        <v>730</v>
      </c>
      <c r="E10" s="7" t="s">
        <v>730</v>
      </c>
      <c r="F10" s="60">
        <v>0</v>
      </c>
      <c r="G10" s="60">
        <v>5</v>
      </c>
      <c r="H10" s="62">
        <v>0</v>
      </c>
      <c r="I10" s="61">
        <f t="shared" si="0"/>
        <v>5</v>
      </c>
      <c r="J10" s="2" t="s">
        <v>6</v>
      </c>
      <c r="K10" s="61">
        <v>0.5</v>
      </c>
      <c r="L10" s="61">
        <f t="shared" si="1"/>
        <v>2.5</v>
      </c>
      <c r="M10" s="94"/>
    </row>
    <row r="11" spans="1:14" s="65" customFormat="1" outlineLevel="1">
      <c r="A11" s="246"/>
      <c r="B11" s="246"/>
      <c r="C11" s="246"/>
      <c r="D11" s="88" t="s">
        <v>731</v>
      </c>
      <c r="E11" s="7" t="s">
        <v>731</v>
      </c>
      <c r="F11" s="60">
        <v>0</v>
      </c>
      <c r="G11" s="60">
        <v>10</v>
      </c>
      <c r="H11" s="62">
        <v>0</v>
      </c>
      <c r="I11" s="61">
        <f t="shared" si="0"/>
        <v>10</v>
      </c>
      <c r="J11" s="2" t="s">
        <v>6</v>
      </c>
      <c r="K11" s="61">
        <v>0.85</v>
      </c>
      <c r="L11" s="61">
        <f t="shared" si="1"/>
        <v>8.5</v>
      </c>
      <c r="M11" s="94"/>
    </row>
    <row r="12" spans="1:14" s="65" customFormat="1" outlineLevel="1">
      <c r="A12" s="246"/>
      <c r="B12" s="246"/>
      <c r="C12" s="246"/>
      <c r="D12" s="88" t="s">
        <v>732</v>
      </c>
      <c r="E12" s="7" t="s">
        <v>732</v>
      </c>
      <c r="F12" s="60">
        <v>0</v>
      </c>
      <c r="G12" s="60">
        <v>5</v>
      </c>
      <c r="H12" s="62">
        <v>0</v>
      </c>
      <c r="I12" s="61">
        <f t="shared" si="0"/>
        <v>5</v>
      </c>
      <c r="J12" s="2" t="s">
        <v>6</v>
      </c>
      <c r="K12" s="61">
        <v>0.85</v>
      </c>
      <c r="L12" s="61">
        <f t="shared" si="1"/>
        <v>4.25</v>
      </c>
      <c r="M12" s="94"/>
    </row>
    <row r="13" spans="1:14" s="65" customFormat="1" outlineLevel="1">
      <c r="A13" s="246"/>
      <c r="B13" s="246"/>
      <c r="C13" s="246"/>
      <c r="D13" s="88" t="s">
        <v>733</v>
      </c>
      <c r="E13" s="7" t="s">
        <v>733</v>
      </c>
      <c r="F13" s="60">
        <v>0</v>
      </c>
      <c r="G13" s="60">
        <v>2</v>
      </c>
      <c r="H13" s="62">
        <v>0</v>
      </c>
      <c r="I13" s="61">
        <f t="shared" si="0"/>
        <v>2</v>
      </c>
      <c r="J13" s="2" t="s">
        <v>6</v>
      </c>
      <c r="K13" s="61">
        <v>0.85</v>
      </c>
      <c r="L13" s="61">
        <f t="shared" si="1"/>
        <v>1.7</v>
      </c>
      <c r="M13" s="94"/>
    </row>
    <row r="14" spans="1:14" s="65" customFormat="1" outlineLevel="1">
      <c r="A14" s="246"/>
      <c r="B14" s="246"/>
      <c r="C14" s="246"/>
      <c r="D14" s="88" t="s">
        <v>734</v>
      </c>
      <c r="E14" s="7" t="s">
        <v>734</v>
      </c>
      <c r="F14" s="60">
        <v>0</v>
      </c>
      <c r="G14" s="60">
        <v>2</v>
      </c>
      <c r="H14" s="62">
        <v>0</v>
      </c>
      <c r="I14" s="61">
        <f t="shared" si="0"/>
        <v>2</v>
      </c>
      <c r="J14" s="2" t="s">
        <v>6</v>
      </c>
      <c r="K14" s="61">
        <v>0.85</v>
      </c>
      <c r="L14" s="61">
        <f t="shared" si="1"/>
        <v>1.7</v>
      </c>
      <c r="M14" s="94"/>
    </row>
    <row r="15" spans="1:14" s="65" customFormat="1" outlineLevel="1">
      <c r="A15" s="246"/>
      <c r="B15" s="246"/>
      <c r="C15" s="246"/>
      <c r="D15" s="88" t="s">
        <v>735</v>
      </c>
      <c r="E15" s="7" t="s">
        <v>735</v>
      </c>
      <c r="F15" s="60">
        <v>0</v>
      </c>
      <c r="G15" s="60">
        <v>4</v>
      </c>
      <c r="H15" s="62">
        <v>0</v>
      </c>
      <c r="I15" s="61">
        <f t="shared" si="0"/>
        <v>4</v>
      </c>
      <c r="J15" s="2" t="s">
        <v>6</v>
      </c>
      <c r="K15" s="61">
        <v>0.85</v>
      </c>
      <c r="L15" s="61">
        <f t="shared" si="1"/>
        <v>3.4</v>
      </c>
      <c r="M15" s="94"/>
    </row>
    <row r="16" spans="1:14" s="65" customFormat="1" outlineLevel="1">
      <c r="A16" s="246"/>
      <c r="B16" s="246"/>
      <c r="C16" s="246"/>
      <c r="D16" s="88" t="s">
        <v>736</v>
      </c>
      <c r="E16" s="7" t="s">
        <v>736</v>
      </c>
      <c r="F16" s="60">
        <v>0</v>
      </c>
      <c r="G16" s="60">
        <v>7</v>
      </c>
      <c r="H16" s="62">
        <v>0</v>
      </c>
      <c r="I16" s="61">
        <f t="shared" si="0"/>
        <v>7</v>
      </c>
      <c r="J16" s="2" t="s">
        <v>6</v>
      </c>
      <c r="K16" s="61">
        <v>0.85</v>
      </c>
      <c r="L16" s="61">
        <f t="shared" si="1"/>
        <v>5.95</v>
      </c>
      <c r="M16" s="94"/>
    </row>
    <row r="17" spans="1:13" s="65" customFormat="1" outlineLevel="1">
      <c r="A17" s="246"/>
      <c r="B17" s="246"/>
      <c r="C17" s="246"/>
      <c r="D17" s="88" t="s">
        <v>737</v>
      </c>
      <c r="E17" s="7" t="s">
        <v>737</v>
      </c>
      <c r="F17" s="60">
        <v>0</v>
      </c>
      <c r="G17" s="60">
        <v>5</v>
      </c>
      <c r="H17" s="62">
        <v>0</v>
      </c>
      <c r="I17" s="61">
        <f t="shared" si="0"/>
        <v>5</v>
      </c>
      <c r="J17" s="2" t="s">
        <v>6</v>
      </c>
      <c r="K17" s="61">
        <v>0.85</v>
      </c>
      <c r="L17" s="61">
        <f t="shared" si="1"/>
        <v>4.25</v>
      </c>
      <c r="M17" s="94"/>
    </row>
    <row r="18" spans="1:13" s="65" customFormat="1" outlineLevel="1">
      <c r="A18" s="246"/>
      <c r="B18" s="246"/>
      <c r="C18" s="246"/>
      <c r="D18" s="88" t="s">
        <v>738</v>
      </c>
      <c r="E18" s="7" t="s">
        <v>738</v>
      </c>
      <c r="F18" s="60">
        <v>0</v>
      </c>
      <c r="G18" s="60">
        <v>5</v>
      </c>
      <c r="H18" s="62">
        <v>0</v>
      </c>
      <c r="I18" s="61">
        <f t="shared" si="0"/>
        <v>5</v>
      </c>
      <c r="J18" s="2" t="s">
        <v>6</v>
      </c>
      <c r="K18" s="61">
        <v>0.85</v>
      </c>
      <c r="L18" s="61">
        <f t="shared" si="1"/>
        <v>4.25</v>
      </c>
      <c r="M18" s="94"/>
    </row>
    <row r="19" spans="1:13" s="65" customFormat="1" outlineLevel="1">
      <c r="A19" s="246"/>
      <c r="B19" s="246"/>
      <c r="C19" s="246"/>
      <c r="D19" s="88" t="s">
        <v>739</v>
      </c>
      <c r="E19" s="7" t="s">
        <v>739</v>
      </c>
      <c r="F19" s="60">
        <v>0</v>
      </c>
      <c r="G19" s="60">
        <v>5</v>
      </c>
      <c r="H19" s="62">
        <v>0</v>
      </c>
      <c r="I19" s="61">
        <f t="shared" si="0"/>
        <v>5</v>
      </c>
      <c r="J19" s="2" t="s">
        <v>6</v>
      </c>
      <c r="K19" s="61">
        <v>0.85</v>
      </c>
      <c r="L19" s="61">
        <f t="shared" si="1"/>
        <v>4.25</v>
      </c>
      <c r="M19" s="94"/>
    </row>
    <row r="20" spans="1:13" s="65" customFormat="1" outlineLevel="1">
      <c r="A20" s="246"/>
      <c r="B20" s="246"/>
      <c r="C20" s="246"/>
      <c r="D20" s="88" t="s">
        <v>740</v>
      </c>
      <c r="E20" s="7" t="s">
        <v>740</v>
      </c>
      <c r="F20" s="60">
        <v>0</v>
      </c>
      <c r="G20" s="60">
        <v>2</v>
      </c>
      <c r="H20" s="62">
        <v>0</v>
      </c>
      <c r="I20" s="61">
        <f t="shared" si="0"/>
        <v>2</v>
      </c>
      <c r="J20" s="2" t="s">
        <v>6</v>
      </c>
      <c r="K20" s="61">
        <v>0.85</v>
      </c>
      <c r="L20" s="61">
        <f t="shared" si="1"/>
        <v>1.7</v>
      </c>
      <c r="M20" s="94"/>
    </row>
    <row r="21" spans="1:13" s="65" customFormat="1" outlineLevel="1">
      <c r="A21" s="246"/>
      <c r="B21" s="246"/>
      <c r="C21" s="246"/>
      <c r="D21" s="88" t="s">
        <v>741</v>
      </c>
      <c r="E21" s="7" t="s">
        <v>741</v>
      </c>
      <c r="F21" s="60">
        <v>0</v>
      </c>
      <c r="G21" s="60">
        <v>2</v>
      </c>
      <c r="H21" s="62">
        <v>0</v>
      </c>
      <c r="I21" s="61">
        <f t="shared" si="0"/>
        <v>2</v>
      </c>
      <c r="J21" s="2" t="s">
        <v>6</v>
      </c>
      <c r="K21" s="61">
        <v>0.85</v>
      </c>
      <c r="L21" s="61">
        <f t="shared" si="1"/>
        <v>1.7</v>
      </c>
      <c r="M21" s="94"/>
    </row>
    <row r="22" spans="1:13" s="65" customFormat="1" outlineLevel="1">
      <c r="A22" s="246"/>
      <c r="B22" s="246"/>
      <c r="C22" s="246"/>
      <c r="D22" s="88" t="s">
        <v>742</v>
      </c>
      <c r="E22" s="7" t="s">
        <v>742</v>
      </c>
      <c r="F22" s="60">
        <v>0</v>
      </c>
      <c r="G22" s="60">
        <v>2</v>
      </c>
      <c r="H22" s="62">
        <v>0</v>
      </c>
      <c r="I22" s="61">
        <f t="shared" si="0"/>
        <v>2</v>
      </c>
      <c r="J22" s="2" t="s">
        <v>6</v>
      </c>
      <c r="K22" s="61">
        <v>0.85</v>
      </c>
      <c r="L22" s="61">
        <f t="shared" si="1"/>
        <v>1.7</v>
      </c>
      <c r="M22" s="94"/>
    </row>
    <row r="23" spans="1:13" s="65" customFormat="1" outlineLevel="1">
      <c r="A23" s="246"/>
      <c r="B23" s="246"/>
      <c r="C23" s="246"/>
      <c r="D23" s="88" t="s">
        <v>743</v>
      </c>
      <c r="E23" s="7" t="s">
        <v>743</v>
      </c>
      <c r="F23" s="60">
        <v>0</v>
      </c>
      <c r="G23" s="60">
        <v>5</v>
      </c>
      <c r="H23" s="62">
        <v>0</v>
      </c>
      <c r="I23" s="61">
        <f t="shared" si="0"/>
        <v>5</v>
      </c>
      <c r="J23" s="2" t="s">
        <v>6</v>
      </c>
      <c r="K23" s="61">
        <v>0.85</v>
      </c>
      <c r="L23" s="61">
        <f t="shared" si="1"/>
        <v>4.25</v>
      </c>
      <c r="M23" s="94"/>
    </row>
    <row r="24" spans="1:13" s="65" customFormat="1" outlineLevel="1">
      <c r="A24" s="246"/>
      <c r="B24" s="246"/>
      <c r="C24" s="246"/>
      <c r="D24" s="88" t="s">
        <v>744</v>
      </c>
      <c r="E24" s="7" t="s">
        <v>744</v>
      </c>
      <c r="F24" s="60">
        <v>0</v>
      </c>
      <c r="G24" s="60">
        <v>2</v>
      </c>
      <c r="H24" s="62">
        <v>0</v>
      </c>
      <c r="I24" s="61">
        <f t="shared" si="0"/>
        <v>2</v>
      </c>
      <c r="J24" s="2" t="s">
        <v>6</v>
      </c>
      <c r="K24" s="61">
        <v>0.85</v>
      </c>
      <c r="L24" s="61">
        <f t="shared" si="1"/>
        <v>1.7</v>
      </c>
      <c r="M24" s="94"/>
    </row>
    <row r="25" spans="1:13" s="65" customFormat="1" outlineLevel="1">
      <c r="A25" s="246"/>
      <c r="B25" s="246"/>
      <c r="C25" s="246"/>
      <c r="D25" s="88" t="s">
        <v>745</v>
      </c>
      <c r="E25" s="7" t="s">
        <v>745</v>
      </c>
      <c r="F25" s="60">
        <v>0</v>
      </c>
      <c r="G25" s="60">
        <v>4</v>
      </c>
      <c r="H25" s="62">
        <v>0</v>
      </c>
      <c r="I25" s="61">
        <f t="shared" si="0"/>
        <v>4</v>
      </c>
      <c r="J25" s="2" t="s">
        <v>6</v>
      </c>
      <c r="K25" s="61">
        <v>0.85</v>
      </c>
      <c r="L25" s="61">
        <f t="shared" si="1"/>
        <v>3.4</v>
      </c>
      <c r="M25" s="94"/>
    </row>
    <row r="26" spans="1:13" s="65" customFormat="1" outlineLevel="1">
      <c r="A26" s="246"/>
      <c r="B26" s="246"/>
      <c r="C26" s="246"/>
      <c r="D26" s="88" t="s">
        <v>746</v>
      </c>
      <c r="E26" s="7" t="s">
        <v>746</v>
      </c>
      <c r="F26" s="60">
        <v>0</v>
      </c>
      <c r="G26" s="60">
        <v>3</v>
      </c>
      <c r="H26" s="62">
        <v>0</v>
      </c>
      <c r="I26" s="61">
        <f t="shared" si="0"/>
        <v>3</v>
      </c>
      <c r="J26" s="2" t="s">
        <v>6</v>
      </c>
      <c r="K26" s="61">
        <v>1.1000000000000001</v>
      </c>
      <c r="L26" s="61">
        <f t="shared" si="1"/>
        <v>3.3000000000000003</v>
      </c>
      <c r="M26" s="94"/>
    </row>
    <row r="27" spans="1:13" s="65" customFormat="1" ht="37.5" outlineLevel="1">
      <c r="A27" s="246"/>
      <c r="B27" s="246"/>
      <c r="C27" s="246"/>
      <c r="D27" s="88" t="s">
        <v>747</v>
      </c>
      <c r="E27" s="7" t="s">
        <v>747</v>
      </c>
      <c r="F27" s="60">
        <v>0</v>
      </c>
      <c r="G27" s="60">
        <v>5</v>
      </c>
      <c r="H27" s="62">
        <v>0</v>
      </c>
      <c r="I27" s="61">
        <f t="shared" si="0"/>
        <v>5</v>
      </c>
      <c r="J27" s="2" t="s">
        <v>6</v>
      </c>
      <c r="K27" s="61">
        <v>8</v>
      </c>
      <c r="L27" s="61">
        <f t="shared" si="1"/>
        <v>40</v>
      </c>
      <c r="M27" s="94"/>
    </row>
    <row r="28" spans="1:13" s="65" customFormat="1" ht="37.5" outlineLevel="1">
      <c r="A28" s="246"/>
      <c r="B28" s="246"/>
      <c r="C28" s="246"/>
      <c r="D28" s="88" t="s">
        <v>748</v>
      </c>
      <c r="E28" s="7" t="s">
        <v>748</v>
      </c>
      <c r="F28" s="60">
        <v>0</v>
      </c>
      <c r="G28" s="60">
        <v>5</v>
      </c>
      <c r="H28" s="62">
        <v>0</v>
      </c>
      <c r="I28" s="61">
        <f t="shared" si="0"/>
        <v>5</v>
      </c>
      <c r="J28" s="2" t="s">
        <v>6</v>
      </c>
      <c r="K28" s="61">
        <v>0.45</v>
      </c>
      <c r="L28" s="61">
        <f t="shared" si="1"/>
        <v>2.25</v>
      </c>
      <c r="M28" s="94"/>
    </row>
    <row r="29" spans="1:13" s="65" customFormat="1" ht="37.5" outlineLevel="1">
      <c r="A29" s="246"/>
      <c r="B29" s="246"/>
      <c r="C29" s="246"/>
      <c r="D29" s="88" t="s">
        <v>749</v>
      </c>
      <c r="E29" s="7" t="s">
        <v>749</v>
      </c>
      <c r="F29" s="60">
        <v>0</v>
      </c>
      <c r="G29" s="60">
        <v>10</v>
      </c>
      <c r="H29" s="62">
        <v>0</v>
      </c>
      <c r="I29" s="61">
        <f t="shared" si="0"/>
        <v>10</v>
      </c>
      <c r="J29" s="2" t="s">
        <v>6</v>
      </c>
      <c r="K29" s="61">
        <v>0.4</v>
      </c>
      <c r="L29" s="61">
        <f t="shared" si="1"/>
        <v>4</v>
      </c>
      <c r="M29" s="94"/>
    </row>
    <row r="30" spans="1:13" s="65" customFormat="1" ht="37.5" outlineLevel="1">
      <c r="A30" s="246"/>
      <c r="B30" s="246"/>
      <c r="C30" s="246"/>
      <c r="D30" s="88" t="s">
        <v>750</v>
      </c>
      <c r="E30" s="7" t="s">
        <v>750</v>
      </c>
      <c r="F30" s="60">
        <v>0</v>
      </c>
      <c r="G30" s="60">
        <v>10</v>
      </c>
      <c r="H30" s="62">
        <v>0</v>
      </c>
      <c r="I30" s="61">
        <f t="shared" si="0"/>
        <v>10</v>
      </c>
      <c r="J30" s="2" t="s">
        <v>6</v>
      </c>
      <c r="K30" s="61">
        <v>0.3</v>
      </c>
      <c r="L30" s="61">
        <f t="shared" si="1"/>
        <v>3</v>
      </c>
      <c r="M30" s="94"/>
    </row>
    <row r="31" spans="1:13" s="65" customFormat="1" outlineLevel="1">
      <c r="A31" s="246"/>
      <c r="B31" s="246"/>
      <c r="C31" s="246"/>
      <c r="D31" s="88" t="s">
        <v>751</v>
      </c>
      <c r="E31" s="7" t="s">
        <v>751</v>
      </c>
      <c r="F31" s="60">
        <v>0</v>
      </c>
      <c r="G31" s="60">
        <v>1</v>
      </c>
      <c r="H31" s="62">
        <v>0</v>
      </c>
      <c r="I31" s="61">
        <f t="shared" si="0"/>
        <v>1</v>
      </c>
      <c r="J31" s="2" t="s">
        <v>6</v>
      </c>
      <c r="K31" s="61">
        <v>0.4</v>
      </c>
      <c r="L31" s="61">
        <f t="shared" si="1"/>
        <v>0.4</v>
      </c>
      <c r="M31" s="94"/>
    </row>
    <row r="32" spans="1:13" s="65" customFormat="1" outlineLevel="1">
      <c r="A32" s="246"/>
      <c r="B32" s="246"/>
      <c r="C32" s="246"/>
      <c r="D32" s="88" t="s">
        <v>752</v>
      </c>
      <c r="E32" s="7" t="s">
        <v>752</v>
      </c>
      <c r="F32" s="60">
        <v>0</v>
      </c>
      <c r="G32" s="60">
        <v>4</v>
      </c>
      <c r="H32" s="62">
        <v>0</v>
      </c>
      <c r="I32" s="61">
        <f t="shared" si="0"/>
        <v>4</v>
      </c>
      <c r="J32" s="2" t="s">
        <v>6</v>
      </c>
      <c r="K32" s="61">
        <v>0.4</v>
      </c>
      <c r="L32" s="61">
        <f t="shared" si="1"/>
        <v>1.6</v>
      </c>
      <c r="M32" s="94"/>
    </row>
    <row r="33" spans="1:13" s="65" customFormat="1" outlineLevel="1">
      <c r="A33" s="246"/>
      <c r="B33" s="246"/>
      <c r="C33" s="246"/>
      <c r="D33" s="88" t="s">
        <v>753</v>
      </c>
      <c r="E33" s="7" t="s">
        <v>753</v>
      </c>
      <c r="F33" s="60">
        <v>0</v>
      </c>
      <c r="G33" s="60">
        <v>1</v>
      </c>
      <c r="H33" s="62">
        <v>0</v>
      </c>
      <c r="I33" s="61">
        <f t="shared" si="0"/>
        <v>1</v>
      </c>
      <c r="J33" s="2" t="s">
        <v>6</v>
      </c>
      <c r="K33" s="61">
        <v>0.35</v>
      </c>
      <c r="L33" s="61">
        <f t="shared" si="1"/>
        <v>0.35</v>
      </c>
      <c r="M33" s="94"/>
    </row>
    <row r="34" spans="1:13" s="65" customFormat="1" outlineLevel="1">
      <c r="A34" s="246"/>
      <c r="B34" s="246"/>
      <c r="C34" s="246"/>
      <c r="D34" s="88" t="s">
        <v>754</v>
      </c>
      <c r="E34" s="7" t="s">
        <v>754</v>
      </c>
      <c r="F34" s="60">
        <v>0</v>
      </c>
      <c r="G34" s="60">
        <v>2</v>
      </c>
      <c r="H34" s="62">
        <v>0</v>
      </c>
      <c r="I34" s="61">
        <f t="shared" si="0"/>
        <v>2</v>
      </c>
      <c r="J34" s="2" t="s">
        <v>6</v>
      </c>
      <c r="K34" s="61">
        <v>0.25</v>
      </c>
      <c r="L34" s="61">
        <f t="shared" si="1"/>
        <v>0.5</v>
      </c>
      <c r="M34" s="94"/>
    </row>
    <row r="35" spans="1:13" s="65" customFormat="1" outlineLevel="1">
      <c r="A35" s="246"/>
      <c r="B35" s="246"/>
      <c r="C35" s="246"/>
      <c r="D35" s="88" t="s">
        <v>755</v>
      </c>
      <c r="E35" s="7" t="s">
        <v>755</v>
      </c>
      <c r="F35" s="60">
        <v>0</v>
      </c>
      <c r="G35" s="60">
        <v>4</v>
      </c>
      <c r="H35" s="62">
        <v>0</v>
      </c>
      <c r="I35" s="61">
        <f t="shared" si="0"/>
        <v>4</v>
      </c>
      <c r="J35" s="2" t="s">
        <v>6</v>
      </c>
      <c r="K35" s="61">
        <v>0.15</v>
      </c>
      <c r="L35" s="61">
        <f t="shared" si="1"/>
        <v>0.6</v>
      </c>
      <c r="M35" s="94"/>
    </row>
    <row r="36" spans="1:13" s="65" customFormat="1" ht="18.75" customHeight="1" outlineLevel="1">
      <c r="A36" s="246"/>
      <c r="B36" s="246"/>
      <c r="C36" s="246"/>
      <c r="D36" s="79" t="s">
        <v>1117</v>
      </c>
      <c r="E36" s="80" t="s">
        <v>1117</v>
      </c>
      <c r="F36" s="81">
        <v>0</v>
      </c>
      <c r="G36" s="81">
        <v>0.1</v>
      </c>
      <c r="H36" s="82">
        <v>0</v>
      </c>
      <c r="I36" s="83">
        <f t="shared" si="0"/>
        <v>0.1</v>
      </c>
      <c r="J36" s="84" t="s">
        <v>198</v>
      </c>
      <c r="K36" s="83">
        <v>66</v>
      </c>
      <c r="L36" s="83">
        <f t="shared" si="1"/>
        <v>6.6000000000000005</v>
      </c>
      <c r="M36" s="94"/>
    </row>
    <row r="37" spans="1:13" s="65" customFormat="1" outlineLevel="1">
      <c r="A37" s="246"/>
      <c r="B37" s="246"/>
      <c r="C37" s="246"/>
      <c r="D37" s="79" t="s">
        <v>1118</v>
      </c>
      <c r="E37" s="80" t="s">
        <v>1118</v>
      </c>
      <c r="F37" s="81">
        <v>0</v>
      </c>
      <c r="G37" s="81">
        <v>0.12</v>
      </c>
      <c r="H37" s="82">
        <v>0</v>
      </c>
      <c r="I37" s="83">
        <f t="shared" si="0"/>
        <v>0.12</v>
      </c>
      <c r="J37" s="84" t="s">
        <v>198</v>
      </c>
      <c r="K37" s="83">
        <v>63</v>
      </c>
      <c r="L37" s="83">
        <f t="shared" si="1"/>
        <v>7.56</v>
      </c>
      <c r="M37" s="94"/>
    </row>
    <row r="38" spans="1:13" s="65" customFormat="1" outlineLevel="1">
      <c r="A38" s="246"/>
      <c r="B38" s="246"/>
      <c r="C38" s="246"/>
      <c r="D38" s="79" t="s">
        <v>1113</v>
      </c>
      <c r="E38" s="80" t="s">
        <v>1113</v>
      </c>
      <c r="F38" s="81">
        <v>0</v>
      </c>
      <c r="G38" s="81">
        <v>0.28000000000000003</v>
      </c>
      <c r="H38" s="82">
        <v>0</v>
      </c>
      <c r="I38" s="83">
        <f t="shared" si="0"/>
        <v>0.28000000000000003</v>
      </c>
      <c r="J38" s="84" t="s">
        <v>198</v>
      </c>
      <c r="K38" s="83">
        <v>63</v>
      </c>
      <c r="L38" s="83">
        <f t="shared" si="1"/>
        <v>17.64</v>
      </c>
      <c r="M38" s="94"/>
    </row>
    <row r="39" spans="1:13" s="65" customFormat="1" outlineLevel="1">
      <c r="A39" s="246"/>
      <c r="B39" s="246"/>
      <c r="C39" s="246"/>
      <c r="D39" s="79" t="s">
        <v>1114</v>
      </c>
      <c r="E39" s="80" t="s">
        <v>1114</v>
      </c>
      <c r="F39" s="81">
        <v>0</v>
      </c>
      <c r="G39" s="81">
        <v>0.32</v>
      </c>
      <c r="H39" s="82">
        <v>0</v>
      </c>
      <c r="I39" s="83">
        <f t="shared" si="0"/>
        <v>0.32</v>
      </c>
      <c r="J39" s="84" t="s">
        <v>198</v>
      </c>
      <c r="K39" s="83">
        <v>63</v>
      </c>
      <c r="L39" s="83">
        <f t="shared" si="1"/>
        <v>20.16</v>
      </c>
      <c r="M39" s="94"/>
    </row>
    <row r="40" spans="1:13" s="65" customFormat="1" outlineLevel="1">
      <c r="A40" s="246"/>
      <c r="B40" s="246"/>
      <c r="C40" s="246"/>
      <c r="D40" s="103" t="s">
        <v>1119</v>
      </c>
      <c r="E40" s="104" t="s">
        <v>1119</v>
      </c>
      <c r="F40" s="105">
        <v>0</v>
      </c>
      <c r="G40" s="105">
        <v>0.06</v>
      </c>
      <c r="H40" s="106">
        <v>0</v>
      </c>
      <c r="I40" s="107">
        <f t="shared" si="0"/>
        <v>0.06</v>
      </c>
      <c r="J40" s="108" t="s">
        <v>198</v>
      </c>
      <c r="K40" s="107">
        <v>66</v>
      </c>
      <c r="L40" s="107">
        <f t="shared" si="1"/>
        <v>3.96</v>
      </c>
      <c r="M40" s="94"/>
    </row>
    <row r="41" spans="1:13" s="65" customFormat="1" outlineLevel="1">
      <c r="A41" s="246"/>
      <c r="B41" s="246"/>
      <c r="C41" s="246"/>
      <c r="D41" s="103" t="s">
        <v>1120</v>
      </c>
      <c r="E41" s="104" t="s">
        <v>1120</v>
      </c>
      <c r="F41" s="105">
        <v>0</v>
      </c>
      <c r="G41" s="105">
        <v>0.08</v>
      </c>
      <c r="H41" s="106">
        <v>0</v>
      </c>
      <c r="I41" s="107">
        <f t="shared" si="0"/>
        <v>0.08</v>
      </c>
      <c r="J41" s="108" t="s">
        <v>198</v>
      </c>
      <c r="K41" s="107">
        <v>66</v>
      </c>
      <c r="L41" s="107">
        <f t="shared" si="1"/>
        <v>5.28</v>
      </c>
      <c r="M41" s="94"/>
    </row>
    <row r="42" spans="1:13" s="65" customFormat="1" outlineLevel="1">
      <c r="A42" s="246"/>
      <c r="B42" s="246"/>
      <c r="C42" s="246"/>
      <c r="D42" s="103" t="s">
        <v>1121</v>
      </c>
      <c r="E42" s="104" t="s">
        <v>1121</v>
      </c>
      <c r="F42" s="105">
        <v>0</v>
      </c>
      <c r="G42" s="105">
        <v>0.11</v>
      </c>
      <c r="H42" s="106">
        <v>0</v>
      </c>
      <c r="I42" s="107">
        <f t="shared" si="0"/>
        <v>0.11</v>
      </c>
      <c r="J42" s="108" t="s">
        <v>198</v>
      </c>
      <c r="K42" s="107">
        <v>66</v>
      </c>
      <c r="L42" s="107">
        <f t="shared" si="1"/>
        <v>7.26</v>
      </c>
      <c r="M42" s="94"/>
    </row>
    <row r="43" spans="1:13" s="65" customFormat="1" outlineLevel="1">
      <c r="A43" s="246"/>
      <c r="B43" s="246"/>
      <c r="C43" s="246"/>
      <c r="D43" s="103" t="s">
        <v>1122</v>
      </c>
      <c r="E43" s="104" t="s">
        <v>1122</v>
      </c>
      <c r="F43" s="105">
        <v>0</v>
      </c>
      <c r="G43" s="105">
        <v>0.09</v>
      </c>
      <c r="H43" s="106">
        <v>0</v>
      </c>
      <c r="I43" s="107">
        <f t="shared" si="0"/>
        <v>0.09</v>
      </c>
      <c r="J43" s="108" t="s">
        <v>198</v>
      </c>
      <c r="K43" s="107">
        <v>66</v>
      </c>
      <c r="L43" s="107">
        <f t="shared" si="1"/>
        <v>5.9399999999999995</v>
      </c>
      <c r="M43" s="94"/>
    </row>
    <row r="44" spans="1:13" s="65" customFormat="1" outlineLevel="1">
      <c r="A44" s="246"/>
      <c r="B44" s="246"/>
      <c r="C44" s="246"/>
      <c r="D44" s="88" t="s">
        <v>756</v>
      </c>
      <c r="E44" s="7" t="s">
        <v>756</v>
      </c>
      <c r="F44" s="60">
        <v>0</v>
      </c>
      <c r="G44" s="60">
        <v>10</v>
      </c>
      <c r="H44" s="62">
        <v>0</v>
      </c>
      <c r="I44" s="61">
        <f t="shared" si="0"/>
        <v>10</v>
      </c>
      <c r="J44" s="2" t="s">
        <v>6</v>
      </c>
      <c r="K44" s="61">
        <v>5.8000000000000003E-2</v>
      </c>
      <c r="L44" s="61">
        <f t="shared" si="1"/>
        <v>0.58000000000000007</v>
      </c>
      <c r="M44" s="94"/>
    </row>
    <row r="45" spans="1:13" s="65" customFormat="1" outlineLevel="1">
      <c r="A45" s="246"/>
      <c r="B45" s="246"/>
      <c r="C45" s="246"/>
      <c r="D45" s="88" t="s">
        <v>757</v>
      </c>
      <c r="E45" s="7" t="s">
        <v>757</v>
      </c>
      <c r="F45" s="60">
        <v>0</v>
      </c>
      <c r="G45" s="60">
        <v>10</v>
      </c>
      <c r="H45" s="62">
        <v>0</v>
      </c>
      <c r="I45" s="61">
        <f t="shared" si="0"/>
        <v>10</v>
      </c>
      <c r="J45" s="2" t="s">
        <v>6</v>
      </c>
      <c r="K45" s="61">
        <v>6.8000000000000005E-2</v>
      </c>
      <c r="L45" s="61">
        <f t="shared" si="1"/>
        <v>0.68</v>
      </c>
      <c r="M45" s="94"/>
    </row>
    <row r="46" spans="1:13" s="65" customFormat="1" outlineLevel="1">
      <c r="A46" s="246"/>
      <c r="B46" s="246"/>
      <c r="C46" s="246"/>
      <c r="D46" s="88" t="s">
        <v>758</v>
      </c>
      <c r="E46" s="7" t="s">
        <v>758</v>
      </c>
      <c r="F46" s="60">
        <v>0</v>
      </c>
      <c r="G46" s="60">
        <v>10</v>
      </c>
      <c r="H46" s="62">
        <v>0</v>
      </c>
      <c r="I46" s="61">
        <f t="shared" si="0"/>
        <v>10</v>
      </c>
      <c r="J46" s="2" t="s">
        <v>6</v>
      </c>
      <c r="K46" s="61">
        <v>0.24</v>
      </c>
      <c r="L46" s="61">
        <f t="shared" si="1"/>
        <v>2.4</v>
      </c>
      <c r="M46" s="94"/>
    </row>
    <row r="47" spans="1:13" s="65" customFormat="1" outlineLevel="1">
      <c r="A47" s="246"/>
      <c r="B47" s="246"/>
      <c r="C47" s="246"/>
      <c r="D47" s="88" t="s">
        <v>759</v>
      </c>
      <c r="E47" s="7" t="s">
        <v>759</v>
      </c>
      <c r="F47" s="60">
        <v>0</v>
      </c>
      <c r="G47" s="60">
        <v>10</v>
      </c>
      <c r="H47" s="62">
        <v>0</v>
      </c>
      <c r="I47" s="61">
        <f t="shared" si="0"/>
        <v>10</v>
      </c>
      <c r="J47" s="2" t="s">
        <v>6</v>
      </c>
      <c r="K47" s="61">
        <v>6.8000000000000005E-2</v>
      </c>
      <c r="L47" s="61">
        <f t="shared" si="1"/>
        <v>0.68</v>
      </c>
      <c r="M47" s="94"/>
    </row>
    <row r="48" spans="1:13" s="65" customFormat="1" outlineLevel="1">
      <c r="A48" s="247"/>
      <c r="B48" s="247"/>
      <c r="C48" s="247"/>
      <c r="D48" s="88" t="s">
        <v>760</v>
      </c>
      <c r="E48" s="7" t="s">
        <v>760</v>
      </c>
      <c r="F48" s="60">
        <v>0</v>
      </c>
      <c r="G48" s="60">
        <v>10</v>
      </c>
      <c r="H48" s="62">
        <v>0</v>
      </c>
      <c r="I48" s="61">
        <f t="shared" si="0"/>
        <v>10</v>
      </c>
      <c r="J48" s="2" t="s">
        <v>6</v>
      </c>
      <c r="K48" s="61">
        <v>0.2</v>
      </c>
      <c r="L48" s="61">
        <f t="shared" si="1"/>
        <v>2</v>
      </c>
      <c r="M48" s="94"/>
    </row>
    <row r="49" spans="1:13" s="65" customFormat="1" ht="37.5" outlineLevel="1">
      <c r="A49" s="241">
        <v>2</v>
      </c>
      <c r="B49" s="241" t="s">
        <v>482</v>
      </c>
      <c r="C49" s="241" t="s">
        <v>483</v>
      </c>
      <c r="D49" s="88" t="s">
        <v>761</v>
      </c>
      <c r="E49" s="7" t="s">
        <v>761</v>
      </c>
      <c r="F49" s="60">
        <v>0</v>
      </c>
      <c r="G49" s="60">
        <v>88</v>
      </c>
      <c r="H49" s="62">
        <v>0</v>
      </c>
      <c r="I49" s="61">
        <f t="shared" si="0"/>
        <v>88</v>
      </c>
      <c r="J49" s="2" t="s">
        <v>6</v>
      </c>
      <c r="K49" s="61">
        <v>0.97099999999999997</v>
      </c>
      <c r="L49" s="61">
        <f t="shared" si="1"/>
        <v>85.447999999999993</v>
      </c>
      <c r="M49" s="94"/>
    </row>
    <row r="50" spans="1:13" s="65" customFormat="1" outlineLevel="1">
      <c r="A50" s="241"/>
      <c r="B50" s="241"/>
      <c r="C50" s="241"/>
      <c r="D50" s="88" t="s">
        <v>762</v>
      </c>
      <c r="E50" s="7" t="s">
        <v>762</v>
      </c>
      <c r="F50" s="60">
        <v>0</v>
      </c>
      <c r="G50" s="60">
        <v>40</v>
      </c>
      <c r="H50" s="62">
        <v>0</v>
      </c>
      <c r="I50" s="61">
        <f t="shared" si="0"/>
        <v>40</v>
      </c>
      <c r="J50" s="2" t="s">
        <v>6</v>
      </c>
      <c r="K50" s="61">
        <v>0.15</v>
      </c>
      <c r="L50" s="61">
        <f t="shared" si="1"/>
        <v>6</v>
      </c>
      <c r="M50" s="94"/>
    </row>
    <row r="51" spans="1:13" s="65" customFormat="1" outlineLevel="1">
      <c r="A51" s="241"/>
      <c r="B51" s="241"/>
      <c r="C51" s="241"/>
      <c r="D51" s="88" t="s">
        <v>763</v>
      </c>
      <c r="E51" s="7" t="s">
        <v>763</v>
      </c>
      <c r="F51" s="60">
        <v>0</v>
      </c>
      <c r="G51" s="60">
        <v>15</v>
      </c>
      <c r="H51" s="62">
        <v>0</v>
      </c>
      <c r="I51" s="61">
        <f t="shared" si="0"/>
        <v>15</v>
      </c>
      <c r="J51" s="2" t="s">
        <v>6</v>
      </c>
      <c r="K51" s="61">
        <v>2.56</v>
      </c>
      <c r="L51" s="61">
        <f t="shared" si="1"/>
        <v>38.4</v>
      </c>
      <c r="M51" s="94"/>
    </row>
    <row r="52" spans="1:13" s="65" customFormat="1" outlineLevel="1">
      <c r="A52" s="241"/>
      <c r="B52" s="241"/>
      <c r="C52" s="241"/>
      <c r="D52" s="88" t="s">
        <v>764</v>
      </c>
      <c r="E52" s="7" t="s">
        <v>764</v>
      </c>
      <c r="F52" s="60">
        <v>0</v>
      </c>
      <c r="G52" s="60">
        <v>4</v>
      </c>
      <c r="H52" s="62">
        <v>0</v>
      </c>
      <c r="I52" s="61">
        <f t="shared" si="0"/>
        <v>4</v>
      </c>
      <c r="J52" s="2" t="s">
        <v>6</v>
      </c>
      <c r="K52" s="61">
        <v>3.2</v>
      </c>
      <c r="L52" s="61">
        <f t="shared" si="1"/>
        <v>12.8</v>
      </c>
      <c r="M52" s="94"/>
    </row>
    <row r="53" spans="1:13" s="65" customFormat="1" outlineLevel="1">
      <c r="A53" s="241"/>
      <c r="B53" s="241"/>
      <c r="C53" s="241"/>
      <c r="D53" s="88" t="s">
        <v>765</v>
      </c>
      <c r="E53" s="7" t="s">
        <v>765</v>
      </c>
      <c r="F53" s="60">
        <v>0</v>
      </c>
      <c r="G53" s="60">
        <v>2</v>
      </c>
      <c r="H53" s="62">
        <v>0</v>
      </c>
      <c r="I53" s="61">
        <f t="shared" si="0"/>
        <v>2</v>
      </c>
      <c r="J53" s="2" t="s">
        <v>6</v>
      </c>
      <c r="K53" s="61">
        <v>5.5</v>
      </c>
      <c r="L53" s="61">
        <f t="shared" si="1"/>
        <v>11</v>
      </c>
      <c r="M53" s="94"/>
    </row>
    <row r="54" spans="1:13" s="65" customFormat="1" outlineLevel="1">
      <c r="A54" s="241"/>
      <c r="B54" s="241"/>
      <c r="C54" s="241"/>
      <c r="D54" s="88" t="s">
        <v>766</v>
      </c>
      <c r="E54" s="7" t="s">
        <v>766</v>
      </c>
      <c r="F54" s="60">
        <v>0</v>
      </c>
      <c r="G54" s="60">
        <v>2</v>
      </c>
      <c r="H54" s="62">
        <v>0</v>
      </c>
      <c r="I54" s="61">
        <f t="shared" si="0"/>
        <v>2</v>
      </c>
      <c r="J54" s="2" t="s">
        <v>6</v>
      </c>
      <c r="K54" s="61">
        <v>1.1000000000000001</v>
      </c>
      <c r="L54" s="61">
        <f t="shared" si="1"/>
        <v>2.2000000000000002</v>
      </c>
      <c r="M54" s="94"/>
    </row>
    <row r="55" spans="1:13" s="65" customFormat="1" outlineLevel="1">
      <c r="A55" s="241"/>
      <c r="B55" s="241"/>
      <c r="C55" s="241"/>
      <c r="D55" s="88" t="s">
        <v>767</v>
      </c>
      <c r="E55" s="7" t="s">
        <v>767</v>
      </c>
      <c r="F55" s="60">
        <v>0</v>
      </c>
      <c r="G55" s="60">
        <v>2</v>
      </c>
      <c r="H55" s="62">
        <v>0</v>
      </c>
      <c r="I55" s="61">
        <f t="shared" si="0"/>
        <v>2</v>
      </c>
      <c r="J55" s="2" t="s">
        <v>6</v>
      </c>
      <c r="K55" s="61">
        <v>2.1</v>
      </c>
      <c r="L55" s="61">
        <f t="shared" si="1"/>
        <v>4.2</v>
      </c>
      <c r="M55" s="94"/>
    </row>
    <row r="56" spans="1:13" s="65" customFormat="1" outlineLevel="1">
      <c r="A56" s="241"/>
      <c r="B56" s="241"/>
      <c r="C56" s="241"/>
      <c r="D56" s="88" t="s">
        <v>768</v>
      </c>
      <c r="E56" s="7" t="s">
        <v>768</v>
      </c>
      <c r="F56" s="60">
        <v>0</v>
      </c>
      <c r="G56" s="60">
        <v>2</v>
      </c>
      <c r="H56" s="62">
        <v>0</v>
      </c>
      <c r="I56" s="61">
        <f t="shared" si="0"/>
        <v>2</v>
      </c>
      <c r="J56" s="2" t="s">
        <v>6</v>
      </c>
      <c r="K56" s="61">
        <v>3.1549999999999998</v>
      </c>
      <c r="L56" s="61">
        <f t="shared" si="1"/>
        <v>6.31</v>
      </c>
      <c r="M56" s="94"/>
    </row>
    <row r="57" spans="1:13" s="65" customFormat="1" outlineLevel="1">
      <c r="A57" s="241"/>
      <c r="B57" s="241"/>
      <c r="C57" s="241"/>
      <c r="D57" s="88" t="s">
        <v>769</v>
      </c>
      <c r="E57" s="7" t="s">
        <v>769</v>
      </c>
      <c r="F57" s="60">
        <v>0</v>
      </c>
      <c r="G57" s="60">
        <v>9</v>
      </c>
      <c r="H57" s="62">
        <v>0</v>
      </c>
      <c r="I57" s="61">
        <f t="shared" si="0"/>
        <v>9</v>
      </c>
      <c r="J57" s="2" t="s">
        <v>6</v>
      </c>
      <c r="K57" s="61">
        <v>0.35</v>
      </c>
      <c r="L57" s="61">
        <f t="shared" si="1"/>
        <v>3.15</v>
      </c>
      <c r="M57" s="94"/>
    </row>
    <row r="58" spans="1:13" s="65" customFormat="1" outlineLevel="1">
      <c r="A58" s="241"/>
      <c r="B58" s="241"/>
      <c r="C58" s="241"/>
      <c r="D58" s="88" t="s">
        <v>770</v>
      </c>
      <c r="E58" s="7" t="s">
        <v>770</v>
      </c>
      <c r="F58" s="60">
        <v>0</v>
      </c>
      <c r="G58" s="60">
        <v>1</v>
      </c>
      <c r="H58" s="62">
        <v>0</v>
      </c>
      <c r="I58" s="61">
        <f t="shared" si="0"/>
        <v>1</v>
      </c>
      <c r="J58" s="2" t="s">
        <v>6</v>
      </c>
      <c r="K58" s="61">
        <v>27</v>
      </c>
      <c r="L58" s="61">
        <f t="shared" si="1"/>
        <v>27</v>
      </c>
      <c r="M58" s="94"/>
    </row>
    <row r="59" spans="1:13" s="65" customFormat="1" ht="37.5" outlineLevel="1">
      <c r="A59" s="241"/>
      <c r="B59" s="241"/>
      <c r="C59" s="241"/>
      <c r="D59" s="88" t="s">
        <v>771</v>
      </c>
      <c r="E59" s="7" t="s">
        <v>771</v>
      </c>
      <c r="F59" s="60">
        <v>0</v>
      </c>
      <c r="G59" s="60">
        <v>1</v>
      </c>
      <c r="H59" s="62">
        <v>0</v>
      </c>
      <c r="I59" s="61">
        <f t="shared" si="0"/>
        <v>1</v>
      </c>
      <c r="J59" s="2" t="s">
        <v>6</v>
      </c>
      <c r="K59" s="61">
        <v>85.99</v>
      </c>
      <c r="L59" s="61">
        <f t="shared" si="1"/>
        <v>85.99</v>
      </c>
      <c r="M59" s="94"/>
    </row>
    <row r="60" spans="1:13" s="65" customFormat="1" outlineLevel="1">
      <c r="A60" s="241"/>
      <c r="B60" s="241"/>
      <c r="C60" s="241"/>
      <c r="D60" s="88" t="s">
        <v>772</v>
      </c>
      <c r="E60" s="7" t="s">
        <v>772</v>
      </c>
      <c r="F60" s="60">
        <v>0</v>
      </c>
      <c r="G60" s="60">
        <v>1</v>
      </c>
      <c r="H60" s="62">
        <v>0</v>
      </c>
      <c r="I60" s="61">
        <f t="shared" si="0"/>
        <v>1</v>
      </c>
      <c r="J60" s="2" t="s">
        <v>6</v>
      </c>
      <c r="K60" s="61">
        <v>100</v>
      </c>
      <c r="L60" s="61">
        <f t="shared" si="1"/>
        <v>100</v>
      </c>
      <c r="M60" s="94"/>
    </row>
    <row r="61" spans="1:13" s="66" customFormat="1">
      <c r="A61" s="55" t="s">
        <v>38</v>
      </c>
      <c r="B61" s="68"/>
      <c r="C61" s="71"/>
      <c r="D61" s="68"/>
      <c r="E61" s="68"/>
      <c r="F61" s="70">
        <f t="shared" ref="F61" si="2">SUM(F62:F66)</f>
        <v>0</v>
      </c>
      <c r="G61" s="70">
        <f>SUM(G62:G66)</f>
        <v>42</v>
      </c>
      <c r="H61" s="70">
        <f t="shared" ref="H61" si="3">SUM(H62:H66)</f>
        <v>0</v>
      </c>
      <c r="I61" s="70">
        <f t="shared" si="0"/>
        <v>42</v>
      </c>
      <c r="J61" s="68"/>
      <c r="K61" s="70"/>
      <c r="L61" s="70">
        <f>SUM(L62:L66)</f>
        <v>1124.0190000000002</v>
      </c>
      <c r="M61" s="94"/>
    </row>
    <row r="62" spans="1:13" s="65" customFormat="1" ht="37.5" outlineLevel="1">
      <c r="A62" s="240">
        <v>3</v>
      </c>
      <c r="B62" s="240" t="s">
        <v>485</v>
      </c>
      <c r="C62" s="240" t="s">
        <v>486</v>
      </c>
      <c r="D62" s="88" t="s">
        <v>773</v>
      </c>
      <c r="E62" s="7" t="s">
        <v>773</v>
      </c>
      <c r="F62" s="60">
        <v>0</v>
      </c>
      <c r="G62" s="60">
        <v>30</v>
      </c>
      <c r="H62" s="62">
        <v>0</v>
      </c>
      <c r="I62" s="61">
        <f t="shared" si="0"/>
        <v>30</v>
      </c>
      <c r="J62" s="2" t="s">
        <v>6</v>
      </c>
      <c r="K62" s="61">
        <v>24.64</v>
      </c>
      <c r="L62" s="61">
        <f t="shared" ref="L62:L66" si="4">K62*I62</f>
        <v>739.2</v>
      </c>
      <c r="M62" s="94"/>
    </row>
    <row r="63" spans="1:13" s="65" customFormat="1" ht="37.5" outlineLevel="1">
      <c r="A63" s="240"/>
      <c r="B63" s="240"/>
      <c r="C63" s="240"/>
      <c r="D63" s="88" t="s">
        <v>774</v>
      </c>
      <c r="E63" s="7" t="s">
        <v>774</v>
      </c>
      <c r="F63" s="60">
        <v>0</v>
      </c>
      <c r="G63" s="60">
        <v>2</v>
      </c>
      <c r="H63" s="62">
        <v>0</v>
      </c>
      <c r="I63" s="61">
        <f t="shared" si="0"/>
        <v>2</v>
      </c>
      <c r="J63" s="2" t="s">
        <v>6</v>
      </c>
      <c r="K63" s="61">
        <v>192.3</v>
      </c>
      <c r="L63" s="61">
        <f t="shared" si="4"/>
        <v>384.6</v>
      </c>
      <c r="M63" s="94"/>
    </row>
    <row r="64" spans="1:13" s="65" customFormat="1" outlineLevel="1">
      <c r="A64" s="240"/>
      <c r="B64" s="240"/>
      <c r="C64" s="240"/>
      <c r="D64" s="88" t="s">
        <v>775</v>
      </c>
      <c r="E64" s="7" t="s">
        <v>775</v>
      </c>
      <c r="F64" s="60">
        <v>0</v>
      </c>
      <c r="G64" s="60">
        <v>5</v>
      </c>
      <c r="H64" s="62">
        <v>0</v>
      </c>
      <c r="I64" s="61">
        <f t="shared" si="0"/>
        <v>5</v>
      </c>
      <c r="J64" s="2" t="s">
        <v>6</v>
      </c>
      <c r="K64" s="61">
        <v>2.7E-2</v>
      </c>
      <c r="L64" s="61">
        <f t="shared" si="4"/>
        <v>0.13500000000000001</v>
      </c>
      <c r="M64" s="94"/>
    </row>
    <row r="65" spans="1:13" s="65" customFormat="1" outlineLevel="1">
      <c r="A65" s="240"/>
      <c r="B65" s="240"/>
      <c r="C65" s="240"/>
      <c r="D65" s="88" t="s">
        <v>776</v>
      </c>
      <c r="E65" s="7" t="s">
        <v>776</v>
      </c>
      <c r="F65" s="60">
        <v>0</v>
      </c>
      <c r="G65" s="60">
        <v>3</v>
      </c>
      <c r="H65" s="62">
        <v>0</v>
      </c>
      <c r="I65" s="61">
        <f t="shared" si="0"/>
        <v>3</v>
      </c>
      <c r="J65" s="2" t="s">
        <v>6</v>
      </c>
      <c r="K65" s="61">
        <v>0.01</v>
      </c>
      <c r="L65" s="61">
        <f t="shared" si="4"/>
        <v>0.03</v>
      </c>
      <c r="M65" s="94"/>
    </row>
    <row r="66" spans="1:13" s="65" customFormat="1" outlineLevel="1">
      <c r="A66" s="240"/>
      <c r="B66" s="240"/>
      <c r="C66" s="240"/>
      <c r="D66" s="88" t="s">
        <v>777</v>
      </c>
      <c r="E66" s="7" t="s">
        <v>777</v>
      </c>
      <c r="F66" s="60">
        <v>0</v>
      </c>
      <c r="G66" s="60">
        <v>2</v>
      </c>
      <c r="H66" s="62">
        <v>0</v>
      </c>
      <c r="I66" s="61">
        <f t="shared" si="0"/>
        <v>2</v>
      </c>
      <c r="J66" s="2" t="s">
        <v>6</v>
      </c>
      <c r="K66" s="61">
        <v>2.7E-2</v>
      </c>
      <c r="L66" s="61">
        <f t="shared" si="4"/>
        <v>5.3999999999999999E-2</v>
      </c>
      <c r="M66" s="94"/>
    </row>
    <row r="67" spans="1:13" s="48" customFormat="1">
      <c r="A67" s="55" t="s">
        <v>43</v>
      </c>
      <c r="B67" s="68"/>
      <c r="C67" s="71"/>
      <c r="D67" s="68"/>
      <c r="E67" s="68"/>
      <c r="F67" s="70">
        <f>SUM(F68:F83)</f>
        <v>0</v>
      </c>
      <c r="G67" s="70">
        <f>SUM(G68:G106)</f>
        <v>439.28</v>
      </c>
      <c r="H67" s="70">
        <f>SUM(H68:H83)</f>
        <v>0</v>
      </c>
      <c r="I67" s="70">
        <f t="shared" si="0"/>
        <v>439.28</v>
      </c>
      <c r="J67" s="68"/>
      <c r="K67" s="70"/>
      <c r="L67" s="70">
        <f>SUM(L68:L106)</f>
        <v>1093.3974499999999</v>
      </c>
      <c r="M67" s="94"/>
    </row>
    <row r="68" spans="1:13" s="3" customFormat="1" outlineLevel="1">
      <c r="A68" s="241">
        <v>4</v>
      </c>
      <c r="B68" s="241" t="s">
        <v>44</v>
      </c>
      <c r="C68" s="241" t="s">
        <v>488</v>
      </c>
      <c r="D68" s="6" t="s">
        <v>782</v>
      </c>
      <c r="E68" s="7" t="s">
        <v>782</v>
      </c>
      <c r="F68" s="60">
        <v>0</v>
      </c>
      <c r="G68" s="60">
        <v>0.49</v>
      </c>
      <c r="H68" s="62">
        <v>0</v>
      </c>
      <c r="I68" s="61">
        <f t="shared" si="0"/>
        <v>0.49</v>
      </c>
      <c r="J68" s="2" t="s">
        <v>198</v>
      </c>
      <c r="K68" s="61">
        <v>450</v>
      </c>
      <c r="L68" s="61">
        <f t="shared" ref="L68:L106" si="5">K68*I68</f>
        <v>220.5</v>
      </c>
      <c r="M68" s="94"/>
    </row>
    <row r="69" spans="1:13" s="3" customFormat="1" outlineLevel="1">
      <c r="A69" s="241"/>
      <c r="B69" s="241"/>
      <c r="C69" s="241"/>
      <c r="D69" s="6" t="s">
        <v>783</v>
      </c>
      <c r="E69" s="7" t="s">
        <v>783</v>
      </c>
      <c r="F69" s="60">
        <v>0</v>
      </c>
      <c r="G69" s="60">
        <v>0.33</v>
      </c>
      <c r="H69" s="62">
        <v>0</v>
      </c>
      <c r="I69" s="61">
        <f t="shared" si="0"/>
        <v>0.33</v>
      </c>
      <c r="J69" s="2" t="s">
        <v>198</v>
      </c>
      <c r="K69" s="61">
        <v>520</v>
      </c>
      <c r="L69" s="61">
        <f t="shared" si="5"/>
        <v>171.6</v>
      </c>
      <c r="M69" s="94"/>
    </row>
    <row r="70" spans="1:13" s="3" customFormat="1" outlineLevel="1">
      <c r="A70" s="241"/>
      <c r="B70" s="241"/>
      <c r="C70" s="241"/>
      <c r="D70" s="79" t="s">
        <v>1114</v>
      </c>
      <c r="E70" s="80" t="s">
        <v>1114</v>
      </c>
      <c r="F70" s="81">
        <v>0</v>
      </c>
      <c r="G70" s="81">
        <v>0.43</v>
      </c>
      <c r="H70" s="82">
        <v>0</v>
      </c>
      <c r="I70" s="83">
        <f t="shared" ref="I70:I133" si="6">F70+G70+H70</f>
        <v>0.43</v>
      </c>
      <c r="J70" s="84" t="s">
        <v>198</v>
      </c>
      <c r="K70" s="83">
        <v>63</v>
      </c>
      <c r="L70" s="83">
        <f t="shared" si="5"/>
        <v>27.09</v>
      </c>
      <c r="M70" s="94"/>
    </row>
    <row r="71" spans="1:13" s="3" customFormat="1" outlineLevel="1">
      <c r="A71" s="241"/>
      <c r="B71" s="241"/>
      <c r="C71" s="241"/>
      <c r="D71" s="79" t="s">
        <v>1116</v>
      </c>
      <c r="E71" s="80" t="s">
        <v>1116</v>
      </c>
      <c r="F71" s="81">
        <v>0</v>
      </c>
      <c r="G71" s="81">
        <v>0.43</v>
      </c>
      <c r="H71" s="82">
        <v>0</v>
      </c>
      <c r="I71" s="83">
        <f t="shared" si="6"/>
        <v>0.43</v>
      </c>
      <c r="J71" s="84" t="s">
        <v>198</v>
      </c>
      <c r="K71" s="83">
        <v>63</v>
      </c>
      <c r="L71" s="83">
        <f t="shared" si="5"/>
        <v>27.09</v>
      </c>
      <c r="M71" s="94"/>
    </row>
    <row r="72" spans="1:13" s="3" customFormat="1" outlineLevel="1">
      <c r="A72" s="241"/>
      <c r="B72" s="241"/>
      <c r="C72" s="241"/>
      <c r="D72" s="6" t="s">
        <v>784</v>
      </c>
      <c r="E72" s="7" t="s">
        <v>784</v>
      </c>
      <c r="F72" s="60">
        <v>0</v>
      </c>
      <c r="G72" s="60">
        <v>6</v>
      </c>
      <c r="H72" s="62">
        <v>0</v>
      </c>
      <c r="I72" s="61">
        <f t="shared" si="6"/>
        <v>6</v>
      </c>
      <c r="J72" s="2" t="s">
        <v>6</v>
      </c>
      <c r="K72" s="61">
        <v>0.32800000000000001</v>
      </c>
      <c r="L72" s="61">
        <f t="shared" si="5"/>
        <v>1.968</v>
      </c>
      <c r="M72" s="94"/>
    </row>
    <row r="73" spans="1:13" s="3" customFormat="1" outlineLevel="1">
      <c r="A73" s="241"/>
      <c r="B73" s="241"/>
      <c r="C73" s="241"/>
      <c r="D73" s="6" t="s">
        <v>785</v>
      </c>
      <c r="E73" s="7" t="s">
        <v>785</v>
      </c>
      <c r="F73" s="60">
        <v>0</v>
      </c>
      <c r="G73" s="60">
        <v>10</v>
      </c>
      <c r="H73" s="62">
        <v>0</v>
      </c>
      <c r="I73" s="61">
        <f t="shared" si="6"/>
        <v>10</v>
      </c>
      <c r="J73" s="2" t="s">
        <v>6</v>
      </c>
      <c r="K73" s="61">
        <v>1.78</v>
      </c>
      <c r="L73" s="61">
        <f t="shared" si="5"/>
        <v>17.8</v>
      </c>
      <c r="M73" s="94"/>
    </row>
    <row r="74" spans="1:13" s="3" customFormat="1" outlineLevel="1">
      <c r="A74" s="241"/>
      <c r="B74" s="241"/>
      <c r="C74" s="241"/>
      <c r="D74" s="6" t="s">
        <v>786</v>
      </c>
      <c r="E74" s="7" t="s">
        <v>786</v>
      </c>
      <c r="F74" s="60">
        <v>0</v>
      </c>
      <c r="G74" s="60">
        <v>10</v>
      </c>
      <c r="H74" s="62">
        <v>0</v>
      </c>
      <c r="I74" s="61">
        <f t="shared" si="6"/>
        <v>10</v>
      </c>
      <c r="J74" s="2" t="s">
        <v>6</v>
      </c>
      <c r="K74" s="61">
        <v>0.434</v>
      </c>
      <c r="L74" s="61">
        <f t="shared" si="5"/>
        <v>4.34</v>
      </c>
      <c r="M74" s="94"/>
    </row>
    <row r="75" spans="1:13" s="3" customFormat="1" outlineLevel="1">
      <c r="A75" s="241"/>
      <c r="B75" s="241"/>
      <c r="C75" s="241"/>
      <c r="D75" s="6" t="s">
        <v>787</v>
      </c>
      <c r="E75" s="7" t="s">
        <v>787</v>
      </c>
      <c r="F75" s="60">
        <v>0</v>
      </c>
      <c r="G75" s="60">
        <v>10</v>
      </c>
      <c r="H75" s="62">
        <v>0</v>
      </c>
      <c r="I75" s="61">
        <f t="shared" si="6"/>
        <v>10</v>
      </c>
      <c r="J75" s="2" t="s">
        <v>6</v>
      </c>
      <c r="K75" s="61">
        <v>0.39700000000000002</v>
      </c>
      <c r="L75" s="61">
        <f t="shared" si="5"/>
        <v>3.97</v>
      </c>
      <c r="M75" s="94"/>
    </row>
    <row r="76" spans="1:13" s="3" customFormat="1" outlineLevel="1">
      <c r="A76" s="241"/>
      <c r="B76" s="241"/>
      <c r="C76" s="241"/>
      <c r="D76" s="6" t="s">
        <v>788</v>
      </c>
      <c r="E76" s="7" t="s">
        <v>788</v>
      </c>
      <c r="F76" s="60">
        <v>0</v>
      </c>
      <c r="G76" s="60">
        <v>10</v>
      </c>
      <c r="H76" s="62">
        <v>0</v>
      </c>
      <c r="I76" s="61">
        <f t="shared" si="6"/>
        <v>10</v>
      </c>
      <c r="J76" s="2" t="s">
        <v>6</v>
      </c>
      <c r="K76" s="61">
        <v>0.25600000000000001</v>
      </c>
      <c r="L76" s="61">
        <f t="shared" si="5"/>
        <v>2.56</v>
      </c>
      <c r="M76" s="94"/>
    </row>
    <row r="77" spans="1:13" s="3" customFormat="1" outlineLevel="1">
      <c r="A77" s="241"/>
      <c r="B77" s="241"/>
      <c r="C77" s="241"/>
      <c r="D77" s="6" t="s">
        <v>789</v>
      </c>
      <c r="E77" s="7" t="s">
        <v>789</v>
      </c>
      <c r="F77" s="60">
        <v>0</v>
      </c>
      <c r="G77" s="60">
        <v>10</v>
      </c>
      <c r="H77" s="62">
        <v>0</v>
      </c>
      <c r="I77" s="61">
        <f t="shared" si="6"/>
        <v>10</v>
      </c>
      <c r="J77" s="2" t="s">
        <v>6</v>
      </c>
      <c r="K77" s="61">
        <v>0.56999999999999995</v>
      </c>
      <c r="L77" s="61">
        <f t="shared" si="5"/>
        <v>5.6999999999999993</v>
      </c>
      <c r="M77" s="94"/>
    </row>
    <row r="78" spans="1:13" s="3" customFormat="1" outlineLevel="1">
      <c r="A78" s="241"/>
      <c r="B78" s="241"/>
      <c r="C78" s="241"/>
      <c r="D78" s="6" t="s">
        <v>790</v>
      </c>
      <c r="E78" s="7" t="s">
        <v>790</v>
      </c>
      <c r="F78" s="60">
        <v>0</v>
      </c>
      <c r="G78" s="60">
        <v>10</v>
      </c>
      <c r="H78" s="62">
        <v>0</v>
      </c>
      <c r="I78" s="61">
        <f t="shared" si="6"/>
        <v>10</v>
      </c>
      <c r="J78" s="2" t="s">
        <v>6</v>
      </c>
      <c r="K78" s="61">
        <v>0.51100000000000001</v>
      </c>
      <c r="L78" s="61">
        <f t="shared" si="5"/>
        <v>5.1100000000000003</v>
      </c>
      <c r="M78" s="94"/>
    </row>
    <row r="79" spans="1:13" s="3" customFormat="1" ht="18.75" customHeight="1" outlineLevel="1">
      <c r="A79" s="245">
        <v>5</v>
      </c>
      <c r="B79" s="245" t="s">
        <v>44</v>
      </c>
      <c r="C79" s="245" t="s">
        <v>490</v>
      </c>
      <c r="D79" s="6" t="s">
        <v>791</v>
      </c>
      <c r="E79" s="7" t="s">
        <v>791</v>
      </c>
      <c r="F79" s="60">
        <v>0</v>
      </c>
      <c r="G79" s="60">
        <v>0.05</v>
      </c>
      <c r="H79" s="62">
        <v>0</v>
      </c>
      <c r="I79" s="61">
        <f t="shared" si="6"/>
        <v>0.05</v>
      </c>
      <c r="J79" s="2" t="s">
        <v>198</v>
      </c>
      <c r="K79" s="61">
        <v>0.125</v>
      </c>
      <c r="L79" s="61">
        <f t="shared" si="5"/>
        <v>6.2500000000000003E-3</v>
      </c>
      <c r="M79" s="94"/>
    </row>
    <row r="80" spans="1:13" s="3" customFormat="1" outlineLevel="1">
      <c r="A80" s="246"/>
      <c r="B80" s="246"/>
      <c r="C80" s="246"/>
      <c r="D80" s="6" t="s">
        <v>792</v>
      </c>
      <c r="E80" s="7" t="s">
        <v>792</v>
      </c>
      <c r="F80" s="60">
        <v>0</v>
      </c>
      <c r="G80" s="60">
        <v>0.3</v>
      </c>
      <c r="H80" s="62">
        <v>0</v>
      </c>
      <c r="I80" s="61">
        <f t="shared" si="6"/>
        <v>0.3</v>
      </c>
      <c r="J80" s="2" t="s">
        <v>198</v>
      </c>
      <c r="K80" s="61">
        <v>0.14799999999999999</v>
      </c>
      <c r="L80" s="61">
        <f t="shared" si="5"/>
        <v>4.4399999999999995E-2</v>
      </c>
      <c r="M80" s="94"/>
    </row>
    <row r="81" spans="1:13" s="3" customFormat="1" ht="37.5" outlineLevel="1">
      <c r="A81" s="246"/>
      <c r="B81" s="246"/>
      <c r="C81" s="246"/>
      <c r="D81" s="6" t="s">
        <v>793</v>
      </c>
      <c r="E81" s="7" t="s">
        <v>793</v>
      </c>
      <c r="F81" s="60">
        <v>0</v>
      </c>
      <c r="G81" s="60">
        <v>0.1</v>
      </c>
      <c r="H81" s="62">
        <v>0</v>
      </c>
      <c r="I81" s="61">
        <f t="shared" si="6"/>
        <v>0.1</v>
      </c>
      <c r="J81" s="2" t="s">
        <v>198</v>
      </c>
      <c r="K81" s="61">
        <v>4.3999999999999997E-2</v>
      </c>
      <c r="L81" s="61">
        <f t="shared" si="5"/>
        <v>4.4000000000000003E-3</v>
      </c>
      <c r="M81" s="94"/>
    </row>
    <row r="82" spans="1:13" s="3" customFormat="1" ht="37.5" outlineLevel="1">
      <c r="A82" s="246"/>
      <c r="B82" s="246"/>
      <c r="C82" s="246"/>
      <c r="D82" s="88" t="s">
        <v>794</v>
      </c>
      <c r="E82" s="7" t="s">
        <v>794</v>
      </c>
      <c r="F82" s="60">
        <v>0</v>
      </c>
      <c r="G82" s="60">
        <v>0.1</v>
      </c>
      <c r="H82" s="62">
        <v>0</v>
      </c>
      <c r="I82" s="61">
        <f t="shared" si="6"/>
        <v>0.1</v>
      </c>
      <c r="J82" s="2" t="s">
        <v>198</v>
      </c>
      <c r="K82" s="61">
        <v>4.3999999999999997E-2</v>
      </c>
      <c r="L82" s="61">
        <f t="shared" si="5"/>
        <v>4.4000000000000003E-3</v>
      </c>
      <c r="M82" s="94"/>
    </row>
    <row r="83" spans="1:13" s="3" customFormat="1" outlineLevel="1">
      <c r="A83" s="246"/>
      <c r="B83" s="246"/>
      <c r="C83" s="246"/>
      <c r="D83" s="88" t="s">
        <v>795</v>
      </c>
      <c r="E83" s="7" t="s">
        <v>795</v>
      </c>
      <c r="F83" s="60">
        <v>0</v>
      </c>
      <c r="G83" s="60">
        <v>0.05</v>
      </c>
      <c r="H83" s="62">
        <v>0</v>
      </c>
      <c r="I83" s="61">
        <f t="shared" si="6"/>
        <v>0.05</v>
      </c>
      <c r="J83" s="2" t="s">
        <v>198</v>
      </c>
      <c r="K83" s="61">
        <v>61</v>
      </c>
      <c r="L83" s="61">
        <f t="shared" si="5"/>
        <v>3.0500000000000003</v>
      </c>
      <c r="M83" s="94"/>
    </row>
    <row r="84" spans="1:13" s="3" customFormat="1" ht="37.5" outlineLevel="1">
      <c r="A84" s="246"/>
      <c r="B84" s="246"/>
      <c r="C84" s="246"/>
      <c r="D84" s="88" t="s">
        <v>796</v>
      </c>
      <c r="E84" s="7" t="s">
        <v>796</v>
      </c>
      <c r="F84" s="60">
        <v>0</v>
      </c>
      <c r="G84" s="60">
        <v>1</v>
      </c>
      <c r="H84" s="62">
        <v>0</v>
      </c>
      <c r="I84" s="61">
        <f t="shared" si="6"/>
        <v>1</v>
      </c>
      <c r="J84" s="2" t="s">
        <v>6</v>
      </c>
      <c r="K84" s="61">
        <v>8.3699999999999992</v>
      </c>
      <c r="L84" s="61">
        <f t="shared" si="5"/>
        <v>8.3699999999999992</v>
      </c>
      <c r="M84" s="94"/>
    </row>
    <row r="85" spans="1:13" s="3" customFormat="1" ht="37.5" outlineLevel="1">
      <c r="A85" s="246"/>
      <c r="B85" s="246"/>
      <c r="C85" s="246"/>
      <c r="D85" s="88" t="s">
        <v>797</v>
      </c>
      <c r="E85" s="7" t="s">
        <v>797</v>
      </c>
      <c r="F85" s="60">
        <v>0</v>
      </c>
      <c r="G85" s="60">
        <v>1</v>
      </c>
      <c r="H85" s="62">
        <v>0</v>
      </c>
      <c r="I85" s="61">
        <f t="shared" si="6"/>
        <v>1</v>
      </c>
      <c r="J85" s="2" t="s">
        <v>6</v>
      </c>
      <c r="K85" s="61">
        <v>3.1</v>
      </c>
      <c r="L85" s="61">
        <f t="shared" si="5"/>
        <v>3.1</v>
      </c>
      <c r="M85" s="94"/>
    </row>
    <row r="86" spans="1:13" s="3" customFormat="1" ht="37.5" outlineLevel="1">
      <c r="A86" s="246"/>
      <c r="B86" s="246"/>
      <c r="C86" s="246"/>
      <c r="D86" s="88" t="s">
        <v>798</v>
      </c>
      <c r="E86" s="7" t="s">
        <v>798</v>
      </c>
      <c r="F86" s="60">
        <v>0</v>
      </c>
      <c r="G86" s="60">
        <v>3</v>
      </c>
      <c r="H86" s="62">
        <v>0</v>
      </c>
      <c r="I86" s="61">
        <f t="shared" si="6"/>
        <v>3</v>
      </c>
      <c r="J86" s="2" t="s">
        <v>6</v>
      </c>
      <c r="K86" s="61">
        <v>0.34499999999999997</v>
      </c>
      <c r="L86" s="61">
        <f t="shared" si="5"/>
        <v>1.0349999999999999</v>
      </c>
      <c r="M86" s="94"/>
    </row>
    <row r="87" spans="1:13" s="3" customFormat="1" ht="37.5" outlineLevel="1">
      <c r="A87" s="246"/>
      <c r="B87" s="246"/>
      <c r="C87" s="246"/>
      <c r="D87" s="88" t="s">
        <v>799</v>
      </c>
      <c r="E87" s="7" t="s">
        <v>799</v>
      </c>
      <c r="F87" s="60">
        <v>0</v>
      </c>
      <c r="G87" s="60">
        <v>4</v>
      </c>
      <c r="H87" s="62">
        <v>0</v>
      </c>
      <c r="I87" s="61">
        <f t="shared" si="6"/>
        <v>4</v>
      </c>
      <c r="J87" s="2" t="s">
        <v>6</v>
      </c>
      <c r="K87" s="61">
        <v>0.40799999999999997</v>
      </c>
      <c r="L87" s="61">
        <f t="shared" si="5"/>
        <v>1.6319999999999999</v>
      </c>
      <c r="M87" s="94"/>
    </row>
    <row r="88" spans="1:13" s="3" customFormat="1" ht="37.5" outlineLevel="1">
      <c r="A88" s="246"/>
      <c r="B88" s="246"/>
      <c r="C88" s="246"/>
      <c r="D88" s="88" t="s">
        <v>800</v>
      </c>
      <c r="E88" s="7" t="s">
        <v>800</v>
      </c>
      <c r="F88" s="60">
        <v>0</v>
      </c>
      <c r="G88" s="60">
        <v>4</v>
      </c>
      <c r="H88" s="62">
        <v>0</v>
      </c>
      <c r="I88" s="61">
        <f t="shared" si="6"/>
        <v>4</v>
      </c>
      <c r="J88" s="2" t="s">
        <v>6</v>
      </c>
      <c r="K88" s="61">
        <v>0.40799999999999997</v>
      </c>
      <c r="L88" s="61">
        <f t="shared" si="5"/>
        <v>1.6319999999999999</v>
      </c>
      <c r="M88" s="94"/>
    </row>
    <row r="89" spans="1:13" s="3" customFormat="1" outlineLevel="1">
      <c r="A89" s="246"/>
      <c r="B89" s="246"/>
      <c r="C89" s="246"/>
      <c r="D89" s="88" t="s">
        <v>801</v>
      </c>
      <c r="E89" s="7" t="s">
        <v>801</v>
      </c>
      <c r="F89" s="60">
        <v>0</v>
      </c>
      <c r="G89" s="60">
        <v>4</v>
      </c>
      <c r="H89" s="62">
        <v>0</v>
      </c>
      <c r="I89" s="61">
        <f t="shared" si="6"/>
        <v>4</v>
      </c>
      <c r="J89" s="2" t="s">
        <v>6</v>
      </c>
      <c r="K89" s="61">
        <v>0.112</v>
      </c>
      <c r="L89" s="61">
        <f t="shared" si="5"/>
        <v>0.44800000000000001</v>
      </c>
      <c r="M89" s="94"/>
    </row>
    <row r="90" spans="1:13" s="3" customFormat="1" ht="37.5" outlineLevel="1">
      <c r="A90" s="246"/>
      <c r="B90" s="246"/>
      <c r="C90" s="246"/>
      <c r="D90" s="88" t="s">
        <v>802</v>
      </c>
      <c r="E90" s="7" t="s">
        <v>802</v>
      </c>
      <c r="F90" s="60">
        <v>0</v>
      </c>
      <c r="G90" s="60">
        <v>295</v>
      </c>
      <c r="H90" s="62">
        <v>0</v>
      </c>
      <c r="I90" s="61">
        <f t="shared" si="6"/>
        <v>295</v>
      </c>
      <c r="J90" s="2" t="s">
        <v>6</v>
      </c>
      <c r="K90" s="61">
        <v>1.4</v>
      </c>
      <c r="L90" s="61">
        <f t="shared" si="5"/>
        <v>413</v>
      </c>
      <c r="M90" s="94"/>
    </row>
    <row r="91" spans="1:13" s="3" customFormat="1" outlineLevel="1">
      <c r="A91" s="246"/>
      <c r="B91" s="246"/>
      <c r="C91" s="246"/>
      <c r="D91" s="88" t="s">
        <v>803</v>
      </c>
      <c r="E91" s="7" t="s">
        <v>803</v>
      </c>
      <c r="F91" s="60">
        <v>0</v>
      </c>
      <c r="G91" s="60">
        <v>4</v>
      </c>
      <c r="H91" s="62">
        <v>0</v>
      </c>
      <c r="I91" s="61">
        <f t="shared" si="6"/>
        <v>4</v>
      </c>
      <c r="J91" s="2" t="s">
        <v>6</v>
      </c>
      <c r="K91" s="61">
        <v>0.39700000000000002</v>
      </c>
      <c r="L91" s="61">
        <f t="shared" si="5"/>
        <v>1.5880000000000001</v>
      </c>
      <c r="M91" s="94"/>
    </row>
    <row r="92" spans="1:13" s="3" customFormat="1" outlineLevel="1">
      <c r="A92" s="246"/>
      <c r="B92" s="246"/>
      <c r="C92" s="246"/>
      <c r="D92" s="88" t="s">
        <v>804</v>
      </c>
      <c r="E92" s="7" t="s">
        <v>804</v>
      </c>
      <c r="F92" s="60">
        <v>0</v>
      </c>
      <c r="G92" s="60">
        <v>4</v>
      </c>
      <c r="H92" s="62">
        <v>0</v>
      </c>
      <c r="I92" s="61">
        <f t="shared" si="6"/>
        <v>4</v>
      </c>
      <c r="J92" s="2" t="s">
        <v>6</v>
      </c>
      <c r="K92" s="61">
        <v>0.52800000000000002</v>
      </c>
      <c r="L92" s="61">
        <f t="shared" si="5"/>
        <v>2.1120000000000001</v>
      </c>
      <c r="M92" s="94"/>
    </row>
    <row r="93" spans="1:13" s="3" customFormat="1" outlineLevel="1">
      <c r="A93" s="246"/>
      <c r="B93" s="246"/>
      <c r="C93" s="246"/>
      <c r="D93" s="88" t="s">
        <v>805</v>
      </c>
      <c r="E93" s="7" t="s">
        <v>805</v>
      </c>
      <c r="F93" s="60">
        <v>0</v>
      </c>
      <c r="G93" s="60">
        <v>4</v>
      </c>
      <c r="H93" s="62">
        <v>0</v>
      </c>
      <c r="I93" s="61">
        <f t="shared" si="6"/>
        <v>4</v>
      </c>
      <c r="J93" s="2" t="s">
        <v>6</v>
      </c>
      <c r="K93" s="61">
        <v>0.41199999999999998</v>
      </c>
      <c r="L93" s="61">
        <f t="shared" si="5"/>
        <v>1.6479999999999999</v>
      </c>
      <c r="M93" s="94"/>
    </row>
    <row r="94" spans="1:13" s="3" customFormat="1" outlineLevel="1">
      <c r="A94" s="246"/>
      <c r="B94" s="246"/>
      <c r="C94" s="246"/>
      <c r="D94" s="88" t="s">
        <v>806</v>
      </c>
      <c r="E94" s="7" t="s">
        <v>806</v>
      </c>
      <c r="F94" s="60">
        <v>0</v>
      </c>
      <c r="G94" s="60">
        <v>2</v>
      </c>
      <c r="H94" s="62">
        <v>0</v>
      </c>
      <c r="I94" s="61">
        <f t="shared" si="6"/>
        <v>2</v>
      </c>
      <c r="J94" s="2" t="s">
        <v>6</v>
      </c>
      <c r="K94" s="61">
        <v>0.87</v>
      </c>
      <c r="L94" s="61">
        <f t="shared" si="5"/>
        <v>1.74</v>
      </c>
      <c r="M94" s="94"/>
    </row>
    <row r="95" spans="1:13" s="3" customFormat="1" outlineLevel="1">
      <c r="A95" s="246"/>
      <c r="B95" s="246"/>
      <c r="C95" s="246"/>
      <c r="D95" s="88" t="s">
        <v>807</v>
      </c>
      <c r="E95" s="7" t="s">
        <v>807</v>
      </c>
      <c r="F95" s="60">
        <v>0</v>
      </c>
      <c r="G95" s="60">
        <v>4</v>
      </c>
      <c r="H95" s="62">
        <v>0</v>
      </c>
      <c r="I95" s="61">
        <f t="shared" si="6"/>
        <v>4</v>
      </c>
      <c r="J95" s="2" t="s">
        <v>6</v>
      </c>
      <c r="K95" s="61">
        <v>0.22500000000000001</v>
      </c>
      <c r="L95" s="61">
        <f t="shared" si="5"/>
        <v>0.9</v>
      </c>
      <c r="M95" s="94"/>
    </row>
    <row r="96" spans="1:13" s="3" customFormat="1" outlineLevel="1">
      <c r="A96" s="246"/>
      <c r="B96" s="246"/>
      <c r="C96" s="246"/>
      <c r="D96" s="88" t="s">
        <v>808</v>
      </c>
      <c r="E96" s="7" t="s">
        <v>808</v>
      </c>
      <c r="F96" s="60">
        <v>0</v>
      </c>
      <c r="G96" s="60">
        <v>4</v>
      </c>
      <c r="H96" s="62">
        <v>0</v>
      </c>
      <c r="I96" s="61">
        <f t="shared" si="6"/>
        <v>4</v>
      </c>
      <c r="J96" s="2" t="s">
        <v>6</v>
      </c>
      <c r="K96" s="61">
        <v>1.2</v>
      </c>
      <c r="L96" s="61">
        <f t="shared" si="5"/>
        <v>4.8</v>
      </c>
      <c r="M96" s="94"/>
    </row>
    <row r="97" spans="1:13" s="3" customFormat="1" outlineLevel="1">
      <c r="A97" s="246"/>
      <c r="B97" s="246"/>
      <c r="C97" s="246"/>
      <c r="D97" s="88" t="s">
        <v>809</v>
      </c>
      <c r="E97" s="7" t="s">
        <v>809</v>
      </c>
      <c r="F97" s="60">
        <v>0</v>
      </c>
      <c r="G97" s="60">
        <v>2</v>
      </c>
      <c r="H97" s="62">
        <v>0</v>
      </c>
      <c r="I97" s="61">
        <f t="shared" si="6"/>
        <v>2</v>
      </c>
      <c r="J97" s="2" t="s">
        <v>6</v>
      </c>
      <c r="K97" s="61">
        <v>4.0780000000000003</v>
      </c>
      <c r="L97" s="61">
        <f t="shared" si="5"/>
        <v>8.1560000000000006</v>
      </c>
      <c r="M97" s="94"/>
    </row>
    <row r="98" spans="1:13" s="3" customFormat="1" ht="37.5" outlineLevel="1">
      <c r="A98" s="246"/>
      <c r="B98" s="246"/>
      <c r="C98" s="246"/>
      <c r="D98" s="88" t="s">
        <v>810</v>
      </c>
      <c r="E98" s="7" t="s">
        <v>810</v>
      </c>
      <c r="F98" s="60">
        <v>0</v>
      </c>
      <c r="G98" s="60">
        <v>2</v>
      </c>
      <c r="H98" s="62">
        <v>0</v>
      </c>
      <c r="I98" s="61">
        <f t="shared" si="6"/>
        <v>2</v>
      </c>
      <c r="J98" s="2" t="s">
        <v>6</v>
      </c>
      <c r="K98" s="61">
        <v>5.2169999999999996</v>
      </c>
      <c r="L98" s="61">
        <f t="shared" si="5"/>
        <v>10.433999999999999</v>
      </c>
      <c r="M98" s="94"/>
    </row>
    <row r="99" spans="1:13" s="3" customFormat="1" ht="37.5" outlineLevel="1">
      <c r="A99" s="246"/>
      <c r="B99" s="246"/>
      <c r="C99" s="246"/>
      <c r="D99" s="88" t="s">
        <v>811</v>
      </c>
      <c r="E99" s="7" t="s">
        <v>811</v>
      </c>
      <c r="F99" s="60">
        <v>0</v>
      </c>
      <c r="G99" s="60">
        <v>8</v>
      </c>
      <c r="H99" s="62">
        <v>0</v>
      </c>
      <c r="I99" s="61">
        <f t="shared" si="6"/>
        <v>8</v>
      </c>
      <c r="J99" s="2" t="s">
        <v>6</v>
      </c>
      <c r="K99" s="61">
        <v>1.1000000000000001</v>
      </c>
      <c r="L99" s="61">
        <f t="shared" si="5"/>
        <v>8.8000000000000007</v>
      </c>
      <c r="M99" s="94"/>
    </row>
    <row r="100" spans="1:13" s="3" customFormat="1" ht="37.5" outlineLevel="1">
      <c r="A100" s="246"/>
      <c r="B100" s="246"/>
      <c r="C100" s="246"/>
      <c r="D100" s="88" t="s">
        <v>812</v>
      </c>
      <c r="E100" s="7" t="s">
        <v>812</v>
      </c>
      <c r="F100" s="60">
        <v>0</v>
      </c>
      <c r="G100" s="60">
        <v>6</v>
      </c>
      <c r="H100" s="62">
        <v>0</v>
      </c>
      <c r="I100" s="61">
        <f t="shared" si="6"/>
        <v>6</v>
      </c>
      <c r="J100" s="2" t="s">
        <v>6</v>
      </c>
      <c r="K100" s="61">
        <v>4.4400000000000004</v>
      </c>
      <c r="L100" s="61">
        <f t="shared" si="5"/>
        <v>26.64</v>
      </c>
      <c r="M100" s="94"/>
    </row>
    <row r="101" spans="1:13" s="3" customFormat="1" ht="37.5" outlineLevel="1">
      <c r="A101" s="246"/>
      <c r="B101" s="246"/>
      <c r="C101" s="246"/>
      <c r="D101" s="88" t="s">
        <v>813</v>
      </c>
      <c r="E101" s="7" t="s">
        <v>813</v>
      </c>
      <c r="F101" s="60">
        <v>0</v>
      </c>
      <c r="G101" s="60">
        <v>2</v>
      </c>
      <c r="H101" s="62">
        <v>0</v>
      </c>
      <c r="I101" s="61">
        <f t="shared" si="6"/>
        <v>2</v>
      </c>
      <c r="J101" s="2" t="s">
        <v>6</v>
      </c>
      <c r="K101" s="61">
        <v>9.1</v>
      </c>
      <c r="L101" s="61">
        <f t="shared" si="5"/>
        <v>18.2</v>
      </c>
      <c r="M101" s="94"/>
    </row>
    <row r="102" spans="1:13" s="3" customFormat="1" ht="37.5" outlineLevel="1">
      <c r="A102" s="246"/>
      <c r="B102" s="246"/>
      <c r="C102" s="246"/>
      <c r="D102" s="88" t="s">
        <v>814</v>
      </c>
      <c r="E102" s="7" t="s">
        <v>814</v>
      </c>
      <c r="F102" s="60">
        <v>0</v>
      </c>
      <c r="G102" s="60">
        <v>6</v>
      </c>
      <c r="H102" s="62">
        <v>0</v>
      </c>
      <c r="I102" s="61">
        <f t="shared" si="6"/>
        <v>6</v>
      </c>
      <c r="J102" s="2" t="s">
        <v>6</v>
      </c>
      <c r="K102" s="61">
        <v>3.1</v>
      </c>
      <c r="L102" s="61">
        <f t="shared" si="5"/>
        <v>18.600000000000001</v>
      </c>
      <c r="M102" s="94"/>
    </row>
    <row r="103" spans="1:13" s="3" customFormat="1" ht="37.5" outlineLevel="1">
      <c r="A103" s="246"/>
      <c r="B103" s="246"/>
      <c r="C103" s="246"/>
      <c r="D103" s="88" t="s">
        <v>815</v>
      </c>
      <c r="E103" s="7" t="s">
        <v>815</v>
      </c>
      <c r="F103" s="60">
        <v>0</v>
      </c>
      <c r="G103" s="60">
        <v>4</v>
      </c>
      <c r="H103" s="62">
        <v>0</v>
      </c>
      <c r="I103" s="61">
        <f t="shared" si="6"/>
        <v>4</v>
      </c>
      <c r="J103" s="2" t="s">
        <v>6</v>
      </c>
      <c r="K103" s="61">
        <v>3.9</v>
      </c>
      <c r="L103" s="61">
        <f t="shared" si="5"/>
        <v>15.6</v>
      </c>
      <c r="M103" s="94"/>
    </row>
    <row r="104" spans="1:13" s="3" customFormat="1" ht="37.5" outlineLevel="1">
      <c r="A104" s="246"/>
      <c r="B104" s="246"/>
      <c r="C104" s="246"/>
      <c r="D104" s="88" t="s">
        <v>816</v>
      </c>
      <c r="E104" s="7" t="s">
        <v>816</v>
      </c>
      <c r="F104" s="60">
        <v>0</v>
      </c>
      <c r="G104" s="60">
        <v>4</v>
      </c>
      <c r="H104" s="62">
        <v>0</v>
      </c>
      <c r="I104" s="61">
        <f t="shared" si="6"/>
        <v>4</v>
      </c>
      <c r="J104" s="2" t="s">
        <v>6</v>
      </c>
      <c r="K104" s="61">
        <v>8</v>
      </c>
      <c r="L104" s="61">
        <f t="shared" si="5"/>
        <v>32</v>
      </c>
      <c r="M104" s="94"/>
    </row>
    <row r="105" spans="1:13" s="3" customFormat="1" outlineLevel="1">
      <c r="A105" s="246"/>
      <c r="B105" s="246"/>
      <c r="C105" s="246"/>
      <c r="D105" s="88" t="s">
        <v>817</v>
      </c>
      <c r="E105" s="7" t="s">
        <v>817</v>
      </c>
      <c r="F105" s="60">
        <v>0</v>
      </c>
      <c r="G105" s="60">
        <v>1</v>
      </c>
      <c r="H105" s="62">
        <v>0</v>
      </c>
      <c r="I105" s="61">
        <f t="shared" si="6"/>
        <v>1</v>
      </c>
      <c r="J105" s="2" t="s">
        <v>6</v>
      </c>
      <c r="K105" s="61">
        <v>15.989000000000001</v>
      </c>
      <c r="L105" s="61">
        <f t="shared" si="5"/>
        <v>15.989000000000001</v>
      </c>
      <c r="M105" s="94"/>
    </row>
    <row r="106" spans="1:13" s="3" customFormat="1" outlineLevel="1">
      <c r="A106" s="247"/>
      <c r="B106" s="247"/>
      <c r="C106" s="247"/>
      <c r="D106" s="88" t="s">
        <v>818</v>
      </c>
      <c r="E106" s="7" t="s">
        <v>818</v>
      </c>
      <c r="F106" s="60">
        <v>0</v>
      </c>
      <c r="G106" s="60">
        <v>2</v>
      </c>
      <c r="H106" s="62">
        <v>0</v>
      </c>
      <c r="I106" s="61">
        <f t="shared" si="6"/>
        <v>2</v>
      </c>
      <c r="J106" s="2" t="s">
        <v>6</v>
      </c>
      <c r="K106" s="61">
        <v>3.0680000000000001</v>
      </c>
      <c r="L106" s="61">
        <f t="shared" si="5"/>
        <v>6.1360000000000001</v>
      </c>
      <c r="M106" s="94"/>
    </row>
    <row r="107" spans="1:13" s="48" customFormat="1">
      <c r="A107" s="55" t="s">
        <v>51</v>
      </c>
      <c r="B107" s="68"/>
      <c r="C107" s="71"/>
      <c r="D107" s="68"/>
      <c r="E107" s="68"/>
      <c r="F107" s="70">
        <f>SUM(F108:F118)</f>
        <v>0</v>
      </c>
      <c r="G107" s="70">
        <f>SUM(G108:G177)</f>
        <v>436.26</v>
      </c>
      <c r="H107" s="70">
        <v>0</v>
      </c>
      <c r="I107" s="70">
        <f t="shared" si="6"/>
        <v>436.26</v>
      </c>
      <c r="J107" s="68"/>
      <c r="K107" s="70"/>
      <c r="L107" s="70">
        <f>SUM(L108:L177)</f>
        <v>1884.813650000001</v>
      </c>
      <c r="M107" s="94"/>
    </row>
    <row r="108" spans="1:13" s="3" customFormat="1" ht="131.25" outlineLevel="1">
      <c r="A108" s="242">
        <v>6</v>
      </c>
      <c r="B108" s="242" t="s">
        <v>492</v>
      </c>
      <c r="C108" s="242" t="s">
        <v>494</v>
      </c>
      <c r="D108" s="88" t="s">
        <v>819</v>
      </c>
      <c r="E108" s="7" t="s">
        <v>819</v>
      </c>
      <c r="F108" s="60">
        <v>0</v>
      </c>
      <c r="G108" s="60">
        <v>1</v>
      </c>
      <c r="H108" s="62">
        <v>0</v>
      </c>
      <c r="I108" s="61">
        <f t="shared" si="6"/>
        <v>1</v>
      </c>
      <c r="J108" s="2" t="s">
        <v>6</v>
      </c>
      <c r="K108" s="61">
        <v>400</v>
      </c>
      <c r="L108" s="61">
        <f t="shared" ref="L108:L171" si="7">K108*I108</f>
        <v>400</v>
      </c>
      <c r="M108" s="94"/>
    </row>
    <row r="109" spans="1:13" s="3" customFormat="1" ht="37.5" outlineLevel="1">
      <c r="A109" s="243"/>
      <c r="B109" s="243"/>
      <c r="C109" s="243"/>
      <c r="D109" s="88" t="s">
        <v>820</v>
      </c>
      <c r="E109" s="7" t="s">
        <v>820</v>
      </c>
      <c r="F109" s="60">
        <v>0</v>
      </c>
      <c r="G109" s="60">
        <v>2</v>
      </c>
      <c r="H109" s="62">
        <v>0</v>
      </c>
      <c r="I109" s="61">
        <f t="shared" si="6"/>
        <v>2</v>
      </c>
      <c r="J109" s="2" t="s">
        <v>6</v>
      </c>
      <c r="K109" s="61">
        <v>3.3</v>
      </c>
      <c r="L109" s="61">
        <f t="shared" si="7"/>
        <v>6.6</v>
      </c>
      <c r="M109" s="94"/>
    </row>
    <row r="110" spans="1:13" s="3" customFormat="1" ht="37.5" outlineLevel="1">
      <c r="A110" s="243"/>
      <c r="B110" s="243"/>
      <c r="C110" s="243"/>
      <c r="D110" s="88" t="s">
        <v>821</v>
      </c>
      <c r="E110" s="7" t="s">
        <v>821</v>
      </c>
      <c r="F110" s="60">
        <v>0</v>
      </c>
      <c r="G110" s="60">
        <v>2</v>
      </c>
      <c r="H110" s="62">
        <v>0</v>
      </c>
      <c r="I110" s="61">
        <f t="shared" si="6"/>
        <v>2</v>
      </c>
      <c r="J110" s="2" t="s">
        <v>6</v>
      </c>
      <c r="K110" s="61">
        <v>4.4400000000000004</v>
      </c>
      <c r="L110" s="61">
        <f t="shared" si="7"/>
        <v>8.8800000000000008</v>
      </c>
      <c r="M110" s="94"/>
    </row>
    <row r="111" spans="1:13" s="3" customFormat="1" ht="56.25" outlineLevel="1">
      <c r="A111" s="243"/>
      <c r="B111" s="243"/>
      <c r="C111" s="243"/>
      <c r="D111" s="88" t="s">
        <v>822</v>
      </c>
      <c r="E111" s="7" t="s">
        <v>822</v>
      </c>
      <c r="F111" s="60">
        <v>0</v>
      </c>
      <c r="G111" s="60">
        <v>1</v>
      </c>
      <c r="H111" s="62">
        <v>0</v>
      </c>
      <c r="I111" s="61">
        <f t="shared" si="6"/>
        <v>1</v>
      </c>
      <c r="J111" s="2" t="s">
        <v>6</v>
      </c>
      <c r="K111" s="61">
        <v>13.3</v>
      </c>
      <c r="L111" s="61">
        <f t="shared" si="7"/>
        <v>13.3</v>
      </c>
      <c r="M111" s="94"/>
    </row>
    <row r="112" spans="1:13" s="3" customFormat="1" outlineLevel="1">
      <c r="A112" s="243"/>
      <c r="B112" s="243"/>
      <c r="C112" s="243"/>
      <c r="D112" s="79" t="s">
        <v>1114</v>
      </c>
      <c r="E112" s="80" t="s">
        <v>1114</v>
      </c>
      <c r="F112" s="81">
        <v>0</v>
      </c>
      <c r="G112" s="81">
        <v>0.125</v>
      </c>
      <c r="H112" s="82">
        <v>0</v>
      </c>
      <c r="I112" s="83">
        <f t="shared" si="6"/>
        <v>0.125</v>
      </c>
      <c r="J112" s="84" t="s">
        <v>198</v>
      </c>
      <c r="K112" s="83">
        <v>62.093000000000004</v>
      </c>
      <c r="L112" s="83">
        <f t="shared" si="7"/>
        <v>7.7616250000000004</v>
      </c>
      <c r="M112" s="94"/>
    </row>
    <row r="113" spans="1:13" s="3" customFormat="1" ht="56.25" outlineLevel="1">
      <c r="A113" s="243"/>
      <c r="B113" s="243"/>
      <c r="C113" s="243"/>
      <c r="D113" s="88" t="s">
        <v>823</v>
      </c>
      <c r="E113" s="7" t="s">
        <v>823</v>
      </c>
      <c r="F113" s="60">
        <v>0</v>
      </c>
      <c r="G113" s="60">
        <v>10</v>
      </c>
      <c r="H113" s="62">
        <v>0</v>
      </c>
      <c r="I113" s="61">
        <f t="shared" si="6"/>
        <v>10</v>
      </c>
      <c r="J113" s="2" t="s">
        <v>6</v>
      </c>
      <c r="K113" s="61">
        <v>0.9</v>
      </c>
      <c r="L113" s="61">
        <f t="shared" si="7"/>
        <v>9</v>
      </c>
      <c r="M113" s="94"/>
    </row>
    <row r="114" spans="1:13" s="3" customFormat="1" ht="75" outlineLevel="1">
      <c r="A114" s="243"/>
      <c r="B114" s="243"/>
      <c r="C114" s="243"/>
      <c r="D114" s="88" t="s">
        <v>824</v>
      </c>
      <c r="E114" s="7" t="s">
        <v>824</v>
      </c>
      <c r="F114" s="60">
        <v>0</v>
      </c>
      <c r="G114" s="60">
        <v>1</v>
      </c>
      <c r="H114" s="62">
        <v>0</v>
      </c>
      <c r="I114" s="61">
        <f t="shared" si="6"/>
        <v>1</v>
      </c>
      <c r="J114" s="2" t="s">
        <v>6</v>
      </c>
      <c r="K114" s="61">
        <v>9</v>
      </c>
      <c r="L114" s="61">
        <f t="shared" si="7"/>
        <v>9</v>
      </c>
      <c r="M114" s="94"/>
    </row>
    <row r="115" spans="1:13" s="3" customFormat="1" outlineLevel="1">
      <c r="A115" s="243"/>
      <c r="B115" s="243"/>
      <c r="C115" s="243"/>
      <c r="D115" s="88" t="s">
        <v>825</v>
      </c>
      <c r="E115" s="7" t="s">
        <v>825</v>
      </c>
      <c r="F115" s="60">
        <v>0</v>
      </c>
      <c r="G115" s="60">
        <v>4</v>
      </c>
      <c r="H115" s="62">
        <v>0</v>
      </c>
      <c r="I115" s="61">
        <f t="shared" si="6"/>
        <v>4</v>
      </c>
      <c r="J115" s="2" t="s">
        <v>6</v>
      </c>
      <c r="K115" s="61">
        <v>0.4</v>
      </c>
      <c r="L115" s="61">
        <f t="shared" si="7"/>
        <v>1.6</v>
      </c>
      <c r="M115" s="94"/>
    </row>
    <row r="116" spans="1:13" s="3" customFormat="1" ht="37.5" outlineLevel="1">
      <c r="A116" s="243"/>
      <c r="B116" s="243"/>
      <c r="C116" s="243"/>
      <c r="D116" s="88" t="s">
        <v>826</v>
      </c>
      <c r="E116" s="7" t="s">
        <v>826</v>
      </c>
      <c r="F116" s="60">
        <v>0</v>
      </c>
      <c r="G116" s="60">
        <v>3</v>
      </c>
      <c r="H116" s="62">
        <v>0</v>
      </c>
      <c r="I116" s="61">
        <f t="shared" si="6"/>
        <v>3</v>
      </c>
      <c r="J116" s="2" t="s">
        <v>6</v>
      </c>
      <c r="K116" s="61">
        <v>0.7</v>
      </c>
      <c r="L116" s="61">
        <f t="shared" si="7"/>
        <v>2.0999999999999996</v>
      </c>
      <c r="M116" s="94"/>
    </row>
    <row r="117" spans="1:13" s="3" customFormat="1" ht="56.25" outlineLevel="1">
      <c r="A117" s="243"/>
      <c r="B117" s="243"/>
      <c r="C117" s="243"/>
      <c r="D117" s="88" t="s">
        <v>827</v>
      </c>
      <c r="E117" s="7" t="s">
        <v>827</v>
      </c>
      <c r="F117" s="60">
        <v>0</v>
      </c>
      <c r="G117" s="60">
        <v>3</v>
      </c>
      <c r="H117" s="62">
        <v>0</v>
      </c>
      <c r="I117" s="61">
        <f t="shared" si="6"/>
        <v>3</v>
      </c>
      <c r="J117" s="2" t="s">
        <v>6</v>
      </c>
      <c r="K117" s="61">
        <v>6.1</v>
      </c>
      <c r="L117" s="61">
        <f t="shared" si="7"/>
        <v>18.299999999999997</v>
      </c>
      <c r="M117" s="94"/>
    </row>
    <row r="118" spans="1:13" s="3" customFormat="1" ht="37.5" outlineLevel="1">
      <c r="A118" s="243"/>
      <c r="B118" s="243"/>
      <c r="C118" s="243"/>
      <c r="D118" s="88" t="s">
        <v>828</v>
      </c>
      <c r="E118" s="7" t="s">
        <v>828</v>
      </c>
      <c r="F118" s="60">
        <v>0</v>
      </c>
      <c r="G118" s="60">
        <v>15</v>
      </c>
      <c r="H118" s="62">
        <v>0</v>
      </c>
      <c r="I118" s="61">
        <f t="shared" si="6"/>
        <v>15</v>
      </c>
      <c r="J118" s="2" t="s">
        <v>167</v>
      </c>
      <c r="K118" s="61">
        <v>0.1</v>
      </c>
      <c r="L118" s="61">
        <f t="shared" si="7"/>
        <v>1.5</v>
      </c>
      <c r="M118" s="94"/>
    </row>
    <row r="119" spans="1:13" s="3" customFormat="1" outlineLevel="1">
      <c r="A119" s="243"/>
      <c r="B119" s="243"/>
      <c r="C119" s="243"/>
      <c r="D119" s="88" t="s">
        <v>829</v>
      </c>
      <c r="E119" s="7" t="s">
        <v>829</v>
      </c>
      <c r="F119" s="60">
        <v>0</v>
      </c>
      <c r="G119" s="60">
        <v>45</v>
      </c>
      <c r="H119" s="62">
        <v>0</v>
      </c>
      <c r="I119" s="61">
        <f t="shared" si="6"/>
        <v>45</v>
      </c>
      <c r="J119" s="2" t="s">
        <v>167</v>
      </c>
      <c r="K119" s="61">
        <v>0.25</v>
      </c>
      <c r="L119" s="61">
        <f t="shared" si="7"/>
        <v>11.25</v>
      </c>
      <c r="M119" s="94"/>
    </row>
    <row r="120" spans="1:13" s="3" customFormat="1" ht="37.5" outlineLevel="1">
      <c r="A120" s="243"/>
      <c r="B120" s="243"/>
      <c r="C120" s="243"/>
      <c r="D120" s="88" t="s">
        <v>830</v>
      </c>
      <c r="E120" s="7" t="s">
        <v>830</v>
      </c>
      <c r="F120" s="60">
        <v>0</v>
      </c>
      <c r="G120" s="60">
        <v>1</v>
      </c>
      <c r="H120" s="62">
        <v>0</v>
      </c>
      <c r="I120" s="61">
        <f t="shared" si="6"/>
        <v>1</v>
      </c>
      <c r="J120" s="2" t="s">
        <v>6</v>
      </c>
      <c r="K120" s="61">
        <v>0.65</v>
      </c>
      <c r="L120" s="61">
        <f t="shared" si="7"/>
        <v>0.65</v>
      </c>
      <c r="M120" s="94"/>
    </row>
    <row r="121" spans="1:13" s="3" customFormat="1" ht="37.5" outlineLevel="1">
      <c r="A121" s="244"/>
      <c r="B121" s="244"/>
      <c r="C121" s="244"/>
      <c r="D121" s="88" t="s">
        <v>831</v>
      </c>
      <c r="E121" s="7" t="s">
        <v>831</v>
      </c>
      <c r="F121" s="60">
        <v>0</v>
      </c>
      <c r="G121" s="60">
        <v>1</v>
      </c>
      <c r="H121" s="62">
        <v>0</v>
      </c>
      <c r="I121" s="61">
        <f t="shared" si="6"/>
        <v>1</v>
      </c>
      <c r="J121" s="2" t="s">
        <v>6</v>
      </c>
      <c r="K121" s="61">
        <v>2.5</v>
      </c>
      <c r="L121" s="61">
        <f t="shared" si="7"/>
        <v>2.5</v>
      </c>
      <c r="M121" s="94"/>
    </row>
    <row r="122" spans="1:13" s="3" customFormat="1" outlineLevel="1">
      <c r="A122" s="245">
        <v>7</v>
      </c>
      <c r="B122" s="245" t="s">
        <v>496</v>
      </c>
      <c r="C122" s="245" t="s">
        <v>497</v>
      </c>
      <c r="D122" s="79" t="s">
        <v>1116</v>
      </c>
      <c r="E122" s="80" t="s">
        <v>1116</v>
      </c>
      <c r="F122" s="81">
        <v>0</v>
      </c>
      <c r="G122" s="81">
        <v>1.24</v>
      </c>
      <c r="H122" s="82">
        <v>0</v>
      </c>
      <c r="I122" s="83">
        <f t="shared" si="6"/>
        <v>1.24</v>
      </c>
      <c r="J122" s="84" t="s">
        <v>198</v>
      </c>
      <c r="K122" s="83">
        <v>62.094000000000001</v>
      </c>
      <c r="L122" s="83">
        <f t="shared" si="7"/>
        <v>76.996560000000002</v>
      </c>
      <c r="M122" s="94"/>
    </row>
    <row r="123" spans="1:13" s="3" customFormat="1" ht="93.75" outlineLevel="1">
      <c r="A123" s="246"/>
      <c r="B123" s="246"/>
      <c r="C123" s="246"/>
      <c r="D123" s="88" t="s">
        <v>832</v>
      </c>
      <c r="E123" s="7" t="s">
        <v>832</v>
      </c>
      <c r="F123" s="60">
        <v>0</v>
      </c>
      <c r="G123" s="60">
        <v>1.66</v>
      </c>
      <c r="H123" s="62">
        <v>0</v>
      </c>
      <c r="I123" s="61">
        <f t="shared" si="6"/>
        <v>1.66</v>
      </c>
      <c r="J123" s="2" t="s">
        <v>198</v>
      </c>
      <c r="K123" s="61">
        <v>49.2</v>
      </c>
      <c r="L123" s="61">
        <f t="shared" si="7"/>
        <v>81.671999999999997</v>
      </c>
      <c r="M123" s="94"/>
    </row>
    <row r="124" spans="1:13" s="3" customFormat="1" ht="112.5" outlineLevel="1">
      <c r="A124" s="246"/>
      <c r="B124" s="246"/>
      <c r="C124" s="246"/>
      <c r="D124" s="88" t="s">
        <v>833</v>
      </c>
      <c r="E124" s="7" t="s">
        <v>833</v>
      </c>
      <c r="F124" s="60">
        <v>0</v>
      </c>
      <c r="G124" s="60">
        <v>0.125</v>
      </c>
      <c r="H124" s="62">
        <v>0</v>
      </c>
      <c r="I124" s="61">
        <f t="shared" si="6"/>
        <v>0.125</v>
      </c>
      <c r="J124" s="2" t="s">
        <v>198</v>
      </c>
      <c r="K124" s="61">
        <v>49.2</v>
      </c>
      <c r="L124" s="61">
        <f t="shared" si="7"/>
        <v>6.15</v>
      </c>
      <c r="M124" s="94"/>
    </row>
    <row r="125" spans="1:13" s="3" customFormat="1" ht="37.5" outlineLevel="1">
      <c r="A125" s="246"/>
      <c r="B125" s="246"/>
      <c r="C125" s="246"/>
      <c r="D125" s="88" t="s">
        <v>834</v>
      </c>
      <c r="E125" s="7" t="s">
        <v>834</v>
      </c>
      <c r="F125" s="60">
        <v>0</v>
      </c>
      <c r="G125" s="60">
        <v>0.08</v>
      </c>
      <c r="H125" s="62">
        <v>0</v>
      </c>
      <c r="I125" s="61">
        <f t="shared" si="6"/>
        <v>0.08</v>
      </c>
      <c r="J125" s="2" t="s">
        <v>198</v>
      </c>
      <c r="K125" s="61">
        <v>64</v>
      </c>
      <c r="L125" s="61">
        <f t="shared" si="7"/>
        <v>5.12</v>
      </c>
      <c r="M125" s="94"/>
    </row>
    <row r="126" spans="1:13" s="3" customFormat="1" ht="37.5" outlineLevel="1">
      <c r="A126" s="246"/>
      <c r="B126" s="246"/>
      <c r="C126" s="246"/>
      <c r="D126" s="88" t="s">
        <v>835</v>
      </c>
      <c r="E126" s="7" t="s">
        <v>835</v>
      </c>
      <c r="F126" s="60">
        <v>0</v>
      </c>
      <c r="G126" s="60">
        <v>2.5000000000000001E-2</v>
      </c>
      <c r="H126" s="62">
        <v>0</v>
      </c>
      <c r="I126" s="61">
        <f t="shared" si="6"/>
        <v>2.5000000000000001E-2</v>
      </c>
      <c r="J126" s="2" t="s">
        <v>167</v>
      </c>
      <c r="K126" s="61">
        <v>64</v>
      </c>
      <c r="L126" s="61">
        <f t="shared" si="7"/>
        <v>1.6</v>
      </c>
      <c r="M126" s="94"/>
    </row>
    <row r="127" spans="1:13" s="3" customFormat="1" ht="37.5" outlineLevel="1">
      <c r="A127" s="246"/>
      <c r="B127" s="246"/>
      <c r="C127" s="246"/>
      <c r="D127" s="88" t="s">
        <v>836</v>
      </c>
      <c r="E127" s="7" t="s">
        <v>836</v>
      </c>
      <c r="F127" s="60">
        <v>0</v>
      </c>
      <c r="G127" s="60">
        <v>2</v>
      </c>
      <c r="H127" s="62">
        <v>0</v>
      </c>
      <c r="I127" s="61">
        <f t="shared" si="6"/>
        <v>2</v>
      </c>
      <c r="J127" s="2" t="s">
        <v>6</v>
      </c>
      <c r="K127" s="61">
        <v>15</v>
      </c>
      <c r="L127" s="61">
        <f t="shared" si="7"/>
        <v>30</v>
      </c>
      <c r="M127" s="94"/>
    </row>
    <row r="128" spans="1:13" s="3" customFormat="1" ht="37.5" outlineLevel="1">
      <c r="A128" s="246"/>
      <c r="B128" s="246"/>
      <c r="C128" s="246"/>
      <c r="D128" s="88" t="s">
        <v>837</v>
      </c>
      <c r="E128" s="7" t="s">
        <v>837</v>
      </c>
      <c r="F128" s="60">
        <v>0</v>
      </c>
      <c r="G128" s="60">
        <v>2</v>
      </c>
      <c r="H128" s="62">
        <v>0</v>
      </c>
      <c r="I128" s="61">
        <f t="shared" si="6"/>
        <v>2</v>
      </c>
      <c r="J128" s="2" t="s">
        <v>6</v>
      </c>
      <c r="K128" s="61">
        <v>13</v>
      </c>
      <c r="L128" s="61">
        <f t="shared" si="7"/>
        <v>26</v>
      </c>
      <c r="M128" s="94"/>
    </row>
    <row r="129" spans="1:14" s="3" customFormat="1" ht="37.5" outlineLevel="1">
      <c r="A129" s="246"/>
      <c r="B129" s="246"/>
      <c r="C129" s="246"/>
      <c r="D129" s="88" t="s">
        <v>838</v>
      </c>
      <c r="E129" s="7" t="s">
        <v>838</v>
      </c>
      <c r="F129" s="60">
        <v>0</v>
      </c>
      <c r="G129" s="60">
        <v>2</v>
      </c>
      <c r="H129" s="62">
        <v>0</v>
      </c>
      <c r="I129" s="61">
        <f t="shared" si="6"/>
        <v>2</v>
      </c>
      <c r="J129" s="2" t="s">
        <v>6</v>
      </c>
      <c r="K129" s="61">
        <v>16</v>
      </c>
      <c r="L129" s="61">
        <f t="shared" si="7"/>
        <v>32</v>
      </c>
      <c r="M129" s="94"/>
    </row>
    <row r="130" spans="1:14" s="3" customFormat="1" ht="37.5" outlineLevel="1">
      <c r="A130" s="246"/>
      <c r="B130" s="246"/>
      <c r="C130" s="246"/>
      <c r="D130" s="88" t="s">
        <v>839</v>
      </c>
      <c r="E130" s="7" t="s">
        <v>839</v>
      </c>
      <c r="F130" s="60">
        <v>0</v>
      </c>
      <c r="G130" s="60">
        <v>2</v>
      </c>
      <c r="H130" s="62">
        <v>0</v>
      </c>
      <c r="I130" s="61">
        <f t="shared" si="6"/>
        <v>2</v>
      </c>
      <c r="J130" s="2" t="s">
        <v>6</v>
      </c>
      <c r="K130" s="61">
        <v>3.5</v>
      </c>
      <c r="L130" s="61">
        <f t="shared" si="7"/>
        <v>7</v>
      </c>
      <c r="M130" s="94"/>
    </row>
    <row r="131" spans="1:14" s="3" customFormat="1" ht="37.5" outlineLevel="1">
      <c r="A131" s="246"/>
      <c r="B131" s="246"/>
      <c r="C131" s="246"/>
      <c r="D131" s="88" t="s">
        <v>840</v>
      </c>
      <c r="E131" s="7" t="s">
        <v>840</v>
      </c>
      <c r="F131" s="60">
        <v>0</v>
      </c>
      <c r="G131" s="60">
        <v>2</v>
      </c>
      <c r="H131" s="62">
        <v>0</v>
      </c>
      <c r="I131" s="61">
        <f t="shared" si="6"/>
        <v>2</v>
      </c>
      <c r="J131" s="2" t="s">
        <v>6</v>
      </c>
      <c r="K131" s="61">
        <v>3.5</v>
      </c>
      <c r="L131" s="61">
        <f t="shared" si="7"/>
        <v>7</v>
      </c>
      <c r="M131" s="94"/>
    </row>
    <row r="132" spans="1:14" s="3" customFormat="1" ht="37.5" outlineLevel="1">
      <c r="A132" s="246"/>
      <c r="B132" s="246"/>
      <c r="C132" s="246"/>
      <c r="D132" s="88" t="s">
        <v>841</v>
      </c>
      <c r="E132" s="7" t="s">
        <v>841</v>
      </c>
      <c r="F132" s="60">
        <v>0</v>
      </c>
      <c r="G132" s="60">
        <v>1</v>
      </c>
      <c r="H132" s="62">
        <v>0</v>
      </c>
      <c r="I132" s="61">
        <f t="shared" si="6"/>
        <v>1</v>
      </c>
      <c r="J132" s="2" t="s">
        <v>6</v>
      </c>
      <c r="K132" s="61">
        <v>9.0500000000000007</v>
      </c>
      <c r="L132" s="61">
        <f t="shared" si="7"/>
        <v>9.0500000000000007</v>
      </c>
      <c r="M132" s="94"/>
    </row>
    <row r="133" spans="1:14" s="3" customFormat="1" ht="37.5" outlineLevel="1">
      <c r="A133" s="246"/>
      <c r="B133" s="246"/>
      <c r="C133" s="246"/>
      <c r="D133" s="88" t="s">
        <v>842</v>
      </c>
      <c r="E133" s="7" t="s">
        <v>842</v>
      </c>
      <c r="F133" s="60">
        <v>0</v>
      </c>
      <c r="G133" s="60">
        <v>1</v>
      </c>
      <c r="H133" s="62">
        <v>0</v>
      </c>
      <c r="I133" s="61">
        <f t="shared" si="6"/>
        <v>1</v>
      </c>
      <c r="J133" s="2" t="s">
        <v>6</v>
      </c>
      <c r="K133" s="61">
        <v>10.5</v>
      </c>
      <c r="L133" s="61">
        <f t="shared" si="7"/>
        <v>10.5</v>
      </c>
      <c r="M133" s="94"/>
    </row>
    <row r="134" spans="1:14" s="3" customFormat="1" ht="37.5" outlineLevel="1">
      <c r="A134" s="246"/>
      <c r="B134" s="246"/>
      <c r="C134" s="246"/>
      <c r="D134" s="88" t="s">
        <v>843</v>
      </c>
      <c r="E134" s="7" t="s">
        <v>843</v>
      </c>
      <c r="F134" s="60">
        <v>0</v>
      </c>
      <c r="G134" s="60">
        <v>1</v>
      </c>
      <c r="H134" s="62">
        <v>0</v>
      </c>
      <c r="I134" s="61">
        <f t="shared" ref="I134:I197" si="8">F134+G134+H134</f>
        <v>1</v>
      </c>
      <c r="J134" s="2" t="s">
        <v>6</v>
      </c>
      <c r="K134" s="61">
        <v>17.5</v>
      </c>
      <c r="L134" s="61">
        <f t="shared" si="7"/>
        <v>17.5</v>
      </c>
      <c r="M134" s="94"/>
    </row>
    <row r="135" spans="1:14" s="3" customFormat="1" outlineLevel="1">
      <c r="A135" s="246"/>
      <c r="B135" s="246"/>
      <c r="C135" s="246"/>
      <c r="D135" s="88" t="s">
        <v>844</v>
      </c>
      <c r="E135" s="7" t="s">
        <v>844</v>
      </c>
      <c r="F135" s="60">
        <v>0</v>
      </c>
      <c r="G135" s="60">
        <v>1</v>
      </c>
      <c r="H135" s="62">
        <v>0</v>
      </c>
      <c r="I135" s="61">
        <f t="shared" si="8"/>
        <v>1</v>
      </c>
      <c r="J135" s="2" t="s">
        <v>6</v>
      </c>
      <c r="K135" s="61">
        <v>18.100000000000001</v>
      </c>
      <c r="L135" s="61">
        <f t="shared" si="7"/>
        <v>18.100000000000001</v>
      </c>
      <c r="M135" s="94"/>
    </row>
    <row r="136" spans="1:14" s="3" customFormat="1" ht="37.5" outlineLevel="1">
      <c r="A136" s="246"/>
      <c r="B136" s="246"/>
      <c r="C136" s="246"/>
      <c r="D136" s="88" t="s">
        <v>845</v>
      </c>
      <c r="E136" s="7" t="s">
        <v>845</v>
      </c>
      <c r="F136" s="60">
        <v>0</v>
      </c>
      <c r="G136" s="60">
        <v>2</v>
      </c>
      <c r="H136" s="62">
        <v>0</v>
      </c>
      <c r="I136" s="61">
        <f t="shared" si="8"/>
        <v>2</v>
      </c>
      <c r="J136" s="2" t="s">
        <v>6</v>
      </c>
      <c r="K136" s="61">
        <v>1.3</v>
      </c>
      <c r="L136" s="61">
        <f t="shared" si="7"/>
        <v>2.6</v>
      </c>
      <c r="M136" s="94"/>
    </row>
    <row r="137" spans="1:14" s="3" customFormat="1" ht="37.5" customHeight="1" outlineLevel="1">
      <c r="A137" s="246"/>
      <c r="B137" s="246"/>
      <c r="C137" s="246"/>
      <c r="D137" s="88" t="s">
        <v>846</v>
      </c>
      <c r="E137" s="7" t="s">
        <v>846</v>
      </c>
      <c r="F137" s="60">
        <v>0</v>
      </c>
      <c r="G137" s="60">
        <v>2</v>
      </c>
      <c r="H137" s="62">
        <v>0</v>
      </c>
      <c r="I137" s="61">
        <f t="shared" si="8"/>
        <v>2</v>
      </c>
      <c r="J137" s="2" t="s">
        <v>6</v>
      </c>
      <c r="K137" s="61">
        <v>1.3</v>
      </c>
      <c r="L137" s="61">
        <f t="shared" si="7"/>
        <v>2.6</v>
      </c>
      <c r="M137" s="94"/>
    </row>
    <row r="138" spans="1:14" s="3" customFormat="1" ht="37.5" outlineLevel="1">
      <c r="A138" s="246"/>
      <c r="B138" s="246"/>
      <c r="C138" s="246"/>
      <c r="D138" s="88" t="s">
        <v>847</v>
      </c>
      <c r="E138" s="7" t="s">
        <v>847</v>
      </c>
      <c r="F138" s="60">
        <v>0</v>
      </c>
      <c r="G138" s="60">
        <v>4</v>
      </c>
      <c r="H138" s="62">
        <v>0</v>
      </c>
      <c r="I138" s="61">
        <f t="shared" si="8"/>
        <v>4</v>
      </c>
      <c r="J138" s="2" t="s">
        <v>6</v>
      </c>
      <c r="K138" s="61">
        <v>6</v>
      </c>
      <c r="L138" s="61">
        <f t="shared" si="7"/>
        <v>24</v>
      </c>
      <c r="M138" s="94"/>
    </row>
    <row r="139" spans="1:14" s="3" customFormat="1" ht="37.5" outlineLevel="1">
      <c r="A139" s="246"/>
      <c r="B139" s="246"/>
      <c r="C139" s="246"/>
      <c r="D139" s="88" t="s">
        <v>848</v>
      </c>
      <c r="E139" s="7" t="s">
        <v>848</v>
      </c>
      <c r="F139" s="60">
        <v>0</v>
      </c>
      <c r="G139" s="60">
        <v>1</v>
      </c>
      <c r="H139" s="62">
        <v>0</v>
      </c>
      <c r="I139" s="61">
        <f t="shared" si="8"/>
        <v>1</v>
      </c>
      <c r="J139" s="2" t="s">
        <v>6</v>
      </c>
      <c r="K139" s="61">
        <v>7.4</v>
      </c>
      <c r="L139" s="61">
        <f t="shared" si="7"/>
        <v>7.4</v>
      </c>
      <c r="M139" s="94"/>
    </row>
    <row r="140" spans="1:14" ht="37.5" outlineLevel="1">
      <c r="A140" s="246"/>
      <c r="B140" s="246"/>
      <c r="C140" s="246"/>
      <c r="D140" s="88" t="s">
        <v>849</v>
      </c>
      <c r="E140" s="7" t="s">
        <v>849</v>
      </c>
      <c r="F140" s="60">
        <v>0</v>
      </c>
      <c r="G140" s="60">
        <v>1</v>
      </c>
      <c r="H140" s="62">
        <v>0</v>
      </c>
      <c r="I140" s="61">
        <f t="shared" si="8"/>
        <v>1</v>
      </c>
      <c r="J140" s="2" t="s">
        <v>6</v>
      </c>
      <c r="K140" s="61">
        <v>7.9</v>
      </c>
      <c r="L140" s="61">
        <f t="shared" si="7"/>
        <v>7.9</v>
      </c>
      <c r="M140" s="94"/>
      <c r="N140" s="3"/>
    </row>
    <row r="141" spans="1:14" outlineLevel="1">
      <c r="A141" s="246"/>
      <c r="B141" s="246"/>
      <c r="C141" s="246"/>
      <c r="D141" s="79" t="s">
        <v>1127</v>
      </c>
      <c r="E141" s="80" t="s">
        <v>1127</v>
      </c>
      <c r="F141" s="81">
        <v>0</v>
      </c>
      <c r="G141" s="81">
        <v>0.1</v>
      </c>
      <c r="H141" s="82">
        <v>0</v>
      </c>
      <c r="I141" s="83">
        <f t="shared" si="8"/>
        <v>0.1</v>
      </c>
      <c r="J141" s="84" t="s">
        <v>198</v>
      </c>
      <c r="K141" s="83">
        <v>122.893</v>
      </c>
      <c r="L141" s="83">
        <f t="shared" si="7"/>
        <v>12.289300000000001</v>
      </c>
      <c r="M141" s="94"/>
      <c r="N141" s="3"/>
    </row>
    <row r="142" spans="1:14" outlineLevel="1">
      <c r="A142" s="246"/>
      <c r="B142" s="246"/>
      <c r="C142" s="246"/>
      <c r="D142" s="88" t="s">
        <v>850</v>
      </c>
      <c r="E142" s="7" t="s">
        <v>850</v>
      </c>
      <c r="F142" s="60">
        <v>0</v>
      </c>
      <c r="G142" s="60">
        <v>6</v>
      </c>
      <c r="H142" s="62">
        <v>0</v>
      </c>
      <c r="I142" s="61">
        <f t="shared" si="8"/>
        <v>6</v>
      </c>
      <c r="J142" s="2" t="s">
        <v>6</v>
      </c>
      <c r="K142" s="61">
        <v>1.2</v>
      </c>
      <c r="L142" s="61">
        <f t="shared" si="7"/>
        <v>7.1999999999999993</v>
      </c>
      <c r="M142" s="94"/>
      <c r="N142" s="3"/>
    </row>
    <row r="143" spans="1:14" outlineLevel="1">
      <c r="A143" s="246"/>
      <c r="B143" s="246"/>
      <c r="C143" s="246"/>
      <c r="D143" s="88" t="s">
        <v>851</v>
      </c>
      <c r="E143" s="7" t="s">
        <v>851</v>
      </c>
      <c r="F143" s="60">
        <v>0</v>
      </c>
      <c r="G143" s="60">
        <v>6</v>
      </c>
      <c r="H143" s="62">
        <v>0</v>
      </c>
      <c r="I143" s="61">
        <f t="shared" si="8"/>
        <v>6</v>
      </c>
      <c r="J143" s="2" t="s">
        <v>6</v>
      </c>
      <c r="K143" s="61">
        <v>1.5</v>
      </c>
      <c r="L143" s="61">
        <f t="shared" si="7"/>
        <v>9</v>
      </c>
      <c r="M143" s="94"/>
      <c r="N143" s="3"/>
    </row>
    <row r="144" spans="1:14" outlineLevel="1">
      <c r="A144" s="246"/>
      <c r="B144" s="246"/>
      <c r="C144" s="246"/>
      <c r="D144" s="88" t="s">
        <v>852</v>
      </c>
      <c r="E144" s="7" t="s">
        <v>852</v>
      </c>
      <c r="F144" s="60">
        <v>0</v>
      </c>
      <c r="G144" s="60">
        <v>6</v>
      </c>
      <c r="H144" s="62">
        <v>0</v>
      </c>
      <c r="I144" s="61">
        <f t="shared" si="8"/>
        <v>6</v>
      </c>
      <c r="J144" s="2" t="s">
        <v>6</v>
      </c>
      <c r="K144" s="61">
        <v>0.72</v>
      </c>
      <c r="L144" s="61">
        <f t="shared" si="7"/>
        <v>4.32</v>
      </c>
      <c r="M144" s="94"/>
      <c r="N144" s="3"/>
    </row>
    <row r="145" spans="1:14" ht="37.5" outlineLevel="1">
      <c r="A145" s="246"/>
      <c r="B145" s="246"/>
      <c r="C145" s="246"/>
      <c r="D145" s="88" t="s">
        <v>853</v>
      </c>
      <c r="E145" s="7" t="s">
        <v>853</v>
      </c>
      <c r="F145" s="60">
        <v>0</v>
      </c>
      <c r="G145" s="60">
        <v>2</v>
      </c>
      <c r="H145" s="62">
        <v>0</v>
      </c>
      <c r="I145" s="61">
        <f t="shared" si="8"/>
        <v>2</v>
      </c>
      <c r="J145" s="2" t="s">
        <v>6</v>
      </c>
      <c r="K145" s="61">
        <v>35</v>
      </c>
      <c r="L145" s="61">
        <f t="shared" si="7"/>
        <v>70</v>
      </c>
      <c r="M145" s="94"/>
      <c r="N145" s="3"/>
    </row>
    <row r="146" spans="1:14" outlineLevel="1">
      <c r="A146" s="246"/>
      <c r="B146" s="246"/>
      <c r="C146" s="246"/>
      <c r="D146" s="88" t="s">
        <v>854</v>
      </c>
      <c r="E146" s="7" t="s">
        <v>854</v>
      </c>
      <c r="F146" s="60">
        <v>0</v>
      </c>
      <c r="G146" s="60">
        <v>2</v>
      </c>
      <c r="H146" s="62">
        <v>0</v>
      </c>
      <c r="I146" s="61">
        <f t="shared" si="8"/>
        <v>2</v>
      </c>
      <c r="J146" s="2" t="s">
        <v>6</v>
      </c>
      <c r="K146" s="61">
        <v>6.2</v>
      </c>
      <c r="L146" s="61">
        <f t="shared" si="7"/>
        <v>12.4</v>
      </c>
      <c r="M146" s="94"/>
      <c r="N146" s="3"/>
    </row>
    <row r="147" spans="1:14" outlineLevel="1">
      <c r="A147" s="246"/>
      <c r="B147" s="246"/>
      <c r="C147" s="246"/>
      <c r="D147" s="88" t="s">
        <v>855</v>
      </c>
      <c r="E147" s="7" t="s">
        <v>855</v>
      </c>
      <c r="F147" s="60">
        <v>0</v>
      </c>
      <c r="G147" s="60">
        <v>1</v>
      </c>
      <c r="H147" s="62">
        <v>0</v>
      </c>
      <c r="I147" s="61">
        <f t="shared" si="8"/>
        <v>1</v>
      </c>
      <c r="J147" s="2" t="s">
        <v>6</v>
      </c>
      <c r="K147" s="61">
        <v>54</v>
      </c>
      <c r="L147" s="61">
        <f t="shared" si="7"/>
        <v>54</v>
      </c>
      <c r="M147" s="94"/>
      <c r="N147" s="3"/>
    </row>
    <row r="148" spans="1:14" outlineLevel="1">
      <c r="A148" s="246"/>
      <c r="B148" s="246"/>
      <c r="C148" s="246"/>
      <c r="D148" s="88" t="s">
        <v>856</v>
      </c>
      <c r="E148" s="7" t="s">
        <v>856</v>
      </c>
      <c r="F148" s="60">
        <v>0</v>
      </c>
      <c r="G148" s="60">
        <v>2</v>
      </c>
      <c r="H148" s="62">
        <v>0</v>
      </c>
      <c r="I148" s="61">
        <f t="shared" si="8"/>
        <v>2</v>
      </c>
      <c r="J148" s="2" t="s">
        <v>6</v>
      </c>
      <c r="K148" s="61">
        <v>1.5</v>
      </c>
      <c r="L148" s="61">
        <f t="shared" si="7"/>
        <v>3</v>
      </c>
      <c r="M148" s="94"/>
      <c r="N148" s="3"/>
    </row>
    <row r="149" spans="1:14" ht="37.5" outlineLevel="1">
      <c r="A149" s="246"/>
      <c r="B149" s="246"/>
      <c r="C149" s="246"/>
      <c r="D149" s="88" t="s">
        <v>857</v>
      </c>
      <c r="E149" s="7" t="s">
        <v>857</v>
      </c>
      <c r="F149" s="60">
        <v>0</v>
      </c>
      <c r="G149" s="60">
        <v>4</v>
      </c>
      <c r="H149" s="62">
        <v>0</v>
      </c>
      <c r="I149" s="61">
        <f t="shared" si="8"/>
        <v>4</v>
      </c>
      <c r="J149" s="2" t="s">
        <v>6</v>
      </c>
      <c r="K149" s="61">
        <v>8.3000000000000007</v>
      </c>
      <c r="L149" s="61">
        <f t="shared" si="7"/>
        <v>33.200000000000003</v>
      </c>
      <c r="M149" s="94"/>
      <c r="N149" s="3"/>
    </row>
    <row r="150" spans="1:14" ht="37.5" outlineLevel="1">
      <c r="A150" s="246"/>
      <c r="B150" s="246"/>
      <c r="C150" s="246"/>
      <c r="D150" s="88" t="s">
        <v>858</v>
      </c>
      <c r="E150" s="7" t="s">
        <v>858</v>
      </c>
      <c r="F150" s="60">
        <v>0</v>
      </c>
      <c r="G150" s="60">
        <v>4</v>
      </c>
      <c r="H150" s="62">
        <v>0</v>
      </c>
      <c r="I150" s="61">
        <f t="shared" si="8"/>
        <v>4</v>
      </c>
      <c r="J150" s="2" t="s">
        <v>6</v>
      </c>
      <c r="K150" s="61">
        <v>6.1</v>
      </c>
      <c r="L150" s="61">
        <f t="shared" si="7"/>
        <v>24.4</v>
      </c>
      <c r="M150" s="94"/>
      <c r="N150" s="3"/>
    </row>
    <row r="151" spans="1:14" outlineLevel="1">
      <c r="A151" s="246"/>
      <c r="B151" s="246"/>
      <c r="C151" s="246"/>
      <c r="D151" s="79" t="s">
        <v>1114</v>
      </c>
      <c r="E151" s="80" t="s">
        <v>1114</v>
      </c>
      <c r="F151" s="81">
        <v>0</v>
      </c>
      <c r="G151" s="81">
        <v>0.375</v>
      </c>
      <c r="H151" s="82">
        <v>0</v>
      </c>
      <c r="I151" s="83">
        <f t="shared" si="8"/>
        <v>0.375</v>
      </c>
      <c r="J151" s="84" t="s">
        <v>198</v>
      </c>
      <c r="K151" s="83">
        <v>62.093000000000004</v>
      </c>
      <c r="L151" s="83">
        <f t="shared" si="7"/>
        <v>23.284875</v>
      </c>
      <c r="M151" s="94"/>
      <c r="N151" s="3"/>
    </row>
    <row r="152" spans="1:14" outlineLevel="1">
      <c r="A152" s="246"/>
      <c r="B152" s="246"/>
      <c r="C152" s="246"/>
      <c r="D152" s="79" t="s">
        <v>1113</v>
      </c>
      <c r="E152" s="80" t="s">
        <v>1113</v>
      </c>
      <c r="F152" s="81">
        <v>0</v>
      </c>
      <c r="G152" s="81">
        <v>0.53</v>
      </c>
      <c r="H152" s="82">
        <v>0</v>
      </c>
      <c r="I152" s="83">
        <f t="shared" si="8"/>
        <v>0.53</v>
      </c>
      <c r="J152" s="84" t="s">
        <v>198</v>
      </c>
      <c r="K152" s="83">
        <v>62.093000000000004</v>
      </c>
      <c r="L152" s="83">
        <f t="shared" si="7"/>
        <v>32.909290000000006</v>
      </c>
      <c r="M152" s="94"/>
      <c r="N152" s="3"/>
    </row>
    <row r="153" spans="1:14" ht="56.25" outlineLevel="1">
      <c r="A153" s="246"/>
      <c r="B153" s="246"/>
      <c r="C153" s="246"/>
      <c r="D153" s="88" t="s">
        <v>823</v>
      </c>
      <c r="E153" s="7" t="s">
        <v>823</v>
      </c>
      <c r="F153" s="60">
        <v>0</v>
      </c>
      <c r="G153" s="60">
        <v>20</v>
      </c>
      <c r="H153" s="62">
        <v>0</v>
      </c>
      <c r="I153" s="61">
        <f t="shared" si="8"/>
        <v>20</v>
      </c>
      <c r="J153" s="2" t="s">
        <v>6</v>
      </c>
      <c r="K153" s="61">
        <v>0.9</v>
      </c>
      <c r="L153" s="61">
        <f t="shared" si="7"/>
        <v>18</v>
      </c>
      <c r="M153" s="94"/>
      <c r="N153" s="3"/>
    </row>
    <row r="154" spans="1:14" ht="56.25" outlineLevel="1">
      <c r="A154" s="246"/>
      <c r="B154" s="246"/>
      <c r="C154" s="246"/>
      <c r="D154" s="88" t="s">
        <v>859</v>
      </c>
      <c r="E154" s="7" t="s">
        <v>859</v>
      </c>
      <c r="F154" s="60">
        <v>0</v>
      </c>
      <c r="G154" s="60">
        <v>8</v>
      </c>
      <c r="H154" s="62">
        <v>0</v>
      </c>
      <c r="I154" s="61">
        <f t="shared" si="8"/>
        <v>8</v>
      </c>
      <c r="J154" s="2" t="s">
        <v>6</v>
      </c>
      <c r="K154" s="61">
        <v>0.5</v>
      </c>
      <c r="L154" s="61">
        <f t="shared" si="7"/>
        <v>4</v>
      </c>
      <c r="M154" s="94"/>
      <c r="N154" s="3"/>
    </row>
    <row r="155" spans="1:14" ht="75" outlineLevel="1">
      <c r="A155" s="246"/>
      <c r="B155" s="246"/>
      <c r="C155" s="246"/>
      <c r="D155" s="88" t="s">
        <v>860</v>
      </c>
      <c r="E155" s="7" t="s">
        <v>860</v>
      </c>
      <c r="F155" s="60">
        <v>0</v>
      </c>
      <c r="G155" s="60">
        <v>1</v>
      </c>
      <c r="H155" s="62">
        <v>0</v>
      </c>
      <c r="I155" s="61">
        <f t="shared" si="8"/>
        <v>1</v>
      </c>
      <c r="J155" s="2" t="s">
        <v>6</v>
      </c>
      <c r="K155" s="61">
        <v>1</v>
      </c>
      <c r="L155" s="61">
        <f t="shared" si="7"/>
        <v>1</v>
      </c>
      <c r="M155" s="94"/>
      <c r="N155" s="3"/>
    </row>
    <row r="156" spans="1:14" ht="37.5" outlineLevel="1">
      <c r="A156" s="246"/>
      <c r="B156" s="246"/>
      <c r="C156" s="246"/>
      <c r="D156" s="88" t="s">
        <v>861</v>
      </c>
      <c r="E156" s="7" t="s">
        <v>861</v>
      </c>
      <c r="F156" s="60">
        <v>0</v>
      </c>
      <c r="G156" s="60">
        <v>2</v>
      </c>
      <c r="H156" s="62">
        <v>0</v>
      </c>
      <c r="I156" s="61">
        <f t="shared" si="8"/>
        <v>2</v>
      </c>
      <c r="J156" s="2" t="s">
        <v>6</v>
      </c>
      <c r="K156" s="61">
        <v>4.4400000000000004</v>
      </c>
      <c r="L156" s="61">
        <f t="shared" si="7"/>
        <v>8.8800000000000008</v>
      </c>
      <c r="M156" s="94"/>
      <c r="N156" s="3"/>
    </row>
    <row r="157" spans="1:14" ht="37.5" outlineLevel="1">
      <c r="A157" s="246"/>
      <c r="B157" s="246"/>
      <c r="C157" s="246"/>
      <c r="D157" s="88" t="s">
        <v>862</v>
      </c>
      <c r="E157" s="7" t="s">
        <v>862</v>
      </c>
      <c r="F157" s="60">
        <v>0</v>
      </c>
      <c r="G157" s="60">
        <v>2</v>
      </c>
      <c r="H157" s="62">
        <v>0</v>
      </c>
      <c r="I157" s="61">
        <f t="shared" si="8"/>
        <v>2</v>
      </c>
      <c r="J157" s="2" t="s">
        <v>6</v>
      </c>
      <c r="K157" s="61">
        <v>0.57999999999999996</v>
      </c>
      <c r="L157" s="61">
        <f t="shared" si="7"/>
        <v>1.1599999999999999</v>
      </c>
      <c r="M157" s="94"/>
      <c r="N157" s="3"/>
    </row>
    <row r="158" spans="1:14" ht="37.5" outlineLevel="1">
      <c r="A158" s="246"/>
      <c r="B158" s="246"/>
      <c r="C158" s="246"/>
      <c r="D158" s="88" t="s">
        <v>820</v>
      </c>
      <c r="E158" s="7" t="s">
        <v>820</v>
      </c>
      <c r="F158" s="60">
        <v>0</v>
      </c>
      <c r="G158" s="60">
        <v>2</v>
      </c>
      <c r="H158" s="62">
        <v>0</v>
      </c>
      <c r="I158" s="61">
        <f t="shared" si="8"/>
        <v>2</v>
      </c>
      <c r="J158" s="2" t="s">
        <v>6</v>
      </c>
      <c r="K158" s="61">
        <v>3.3</v>
      </c>
      <c r="L158" s="61">
        <f t="shared" si="7"/>
        <v>6.6</v>
      </c>
      <c r="M158" s="94"/>
      <c r="N158" s="3"/>
    </row>
    <row r="159" spans="1:14" ht="37.5" outlineLevel="1">
      <c r="A159" s="246"/>
      <c r="B159" s="246"/>
      <c r="C159" s="246"/>
      <c r="D159" s="88" t="s">
        <v>863</v>
      </c>
      <c r="E159" s="7" t="s">
        <v>863</v>
      </c>
      <c r="F159" s="60">
        <v>0</v>
      </c>
      <c r="G159" s="60">
        <v>2</v>
      </c>
      <c r="H159" s="62">
        <v>0</v>
      </c>
      <c r="I159" s="61">
        <f t="shared" si="8"/>
        <v>2</v>
      </c>
      <c r="J159" s="2" t="s">
        <v>6</v>
      </c>
      <c r="K159" s="61">
        <v>0.47</v>
      </c>
      <c r="L159" s="61">
        <f t="shared" si="7"/>
        <v>0.94</v>
      </c>
      <c r="M159" s="94"/>
      <c r="N159" s="3"/>
    </row>
    <row r="160" spans="1:14" ht="37.5" outlineLevel="1">
      <c r="A160" s="246"/>
      <c r="B160" s="246"/>
      <c r="C160" s="246"/>
      <c r="D160" s="88" t="s">
        <v>864</v>
      </c>
      <c r="E160" s="7" t="s">
        <v>864</v>
      </c>
      <c r="F160" s="60">
        <v>0</v>
      </c>
      <c r="G160" s="60">
        <v>2</v>
      </c>
      <c r="H160" s="62">
        <v>0</v>
      </c>
      <c r="I160" s="61">
        <f t="shared" si="8"/>
        <v>2</v>
      </c>
      <c r="J160" s="2" t="s">
        <v>6</v>
      </c>
      <c r="K160" s="61">
        <v>1.1000000000000001</v>
      </c>
      <c r="L160" s="61">
        <f t="shared" si="7"/>
        <v>2.2000000000000002</v>
      </c>
      <c r="M160" s="94"/>
      <c r="N160" s="3"/>
    </row>
    <row r="161" spans="1:14" ht="37.5" outlineLevel="1">
      <c r="A161" s="246"/>
      <c r="B161" s="246"/>
      <c r="C161" s="246"/>
      <c r="D161" s="88" t="s">
        <v>865</v>
      </c>
      <c r="E161" s="7" t="s">
        <v>865</v>
      </c>
      <c r="F161" s="60">
        <v>0</v>
      </c>
      <c r="G161" s="60">
        <v>2</v>
      </c>
      <c r="H161" s="62">
        <v>0</v>
      </c>
      <c r="I161" s="61">
        <f t="shared" si="8"/>
        <v>2</v>
      </c>
      <c r="J161" s="2" t="s">
        <v>6</v>
      </c>
      <c r="K161" s="61">
        <v>0.35</v>
      </c>
      <c r="L161" s="61">
        <f t="shared" si="7"/>
        <v>0.7</v>
      </c>
      <c r="M161" s="94"/>
      <c r="N161" s="3"/>
    </row>
    <row r="162" spans="1:14" ht="37.5" outlineLevel="1">
      <c r="A162" s="246"/>
      <c r="B162" s="246"/>
      <c r="C162" s="246"/>
      <c r="D162" s="88" t="s">
        <v>866</v>
      </c>
      <c r="E162" s="7" t="s">
        <v>866</v>
      </c>
      <c r="F162" s="60">
        <v>0</v>
      </c>
      <c r="G162" s="60">
        <v>2</v>
      </c>
      <c r="H162" s="62">
        <v>0</v>
      </c>
      <c r="I162" s="61">
        <f t="shared" si="8"/>
        <v>2</v>
      </c>
      <c r="J162" s="2" t="s">
        <v>6</v>
      </c>
      <c r="K162" s="61">
        <v>1.1000000000000001</v>
      </c>
      <c r="L162" s="61">
        <f t="shared" si="7"/>
        <v>2.2000000000000002</v>
      </c>
      <c r="M162" s="94"/>
      <c r="N162" s="3"/>
    </row>
    <row r="163" spans="1:14" ht="37.5" outlineLevel="1">
      <c r="A163" s="246"/>
      <c r="B163" s="246"/>
      <c r="C163" s="246"/>
      <c r="D163" s="88" t="s">
        <v>866</v>
      </c>
      <c r="E163" s="7" t="s">
        <v>866</v>
      </c>
      <c r="F163" s="60">
        <v>0</v>
      </c>
      <c r="G163" s="60">
        <v>2</v>
      </c>
      <c r="H163" s="62">
        <v>0</v>
      </c>
      <c r="I163" s="61">
        <f t="shared" si="8"/>
        <v>2</v>
      </c>
      <c r="J163" s="2" t="s">
        <v>6</v>
      </c>
      <c r="K163" s="61">
        <v>1.1000000000000001</v>
      </c>
      <c r="L163" s="61">
        <f t="shared" si="7"/>
        <v>2.2000000000000002</v>
      </c>
      <c r="M163" s="94"/>
      <c r="N163" s="3"/>
    </row>
    <row r="164" spans="1:14" ht="37.5" outlineLevel="1">
      <c r="A164" s="246"/>
      <c r="B164" s="246"/>
      <c r="C164" s="246"/>
      <c r="D164" s="88" t="s">
        <v>867</v>
      </c>
      <c r="E164" s="7" t="s">
        <v>867</v>
      </c>
      <c r="F164" s="60">
        <v>0</v>
      </c>
      <c r="G164" s="60">
        <v>2</v>
      </c>
      <c r="H164" s="62">
        <v>0</v>
      </c>
      <c r="I164" s="61">
        <f t="shared" si="8"/>
        <v>2</v>
      </c>
      <c r="J164" s="2" t="s">
        <v>6</v>
      </c>
      <c r="K164" s="61">
        <v>0.5</v>
      </c>
      <c r="L164" s="61">
        <f t="shared" si="7"/>
        <v>1</v>
      </c>
      <c r="M164" s="94"/>
      <c r="N164" s="3"/>
    </row>
    <row r="165" spans="1:14" ht="37.5" outlineLevel="1">
      <c r="A165" s="246"/>
      <c r="B165" s="246"/>
      <c r="C165" s="246"/>
      <c r="D165" s="88" t="s">
        <v>868</v>
      </c>
      <c r="E165" s="7" t="s">
        <v>868</v>
      </c>
      <c r="F165" s="60">
        <v>0</v>
      </c>
      <c r="G165" s="60">
        <v>2</v>
      </c>
      <c r="H165" s="62">
        <v>0</v>
      </c>
      <c r="I165" s="61">
        <f t="shared" si="8"/>
        <v>2</v>
      </c>
      <c r="J165" s="2" t="s">
        <v>6</v>
      </c>
      <c r="K165" s="61">
        <v>8</v>
      </c>
      <c r="L165" s="61">
        <f t="shared" si="7"/>
        <v>16</v>
      </c>
      <c r="M165" s="94"/>
      <c r="N165" s="3"/>
    </row>
    <row r="166" spans="1:14" ht="37.5" outlineLevel="1">
      <c r="A166" s="246"/>
      <c r="B166" s="246"/>
      <c r="C166" s="246"/>
      <c r="D166" s="88" t="s">
        <v>869</v>
      </c>
      <c r="E166" s="7" t="s">
        <v>869</v>
      </c>
      <c r="F166" s="60">
        <v>0</v>
      </c>
      <c r="G166" s="60">
        <v>2</v>
      </c>
      <c r="H166" s="62">
        <v>0</v>
      </c>
      <c r="I166" s="61">
        <f t="shared" si="8"/>
        <v>2</v>
      </c>
      <c r="J166" s="2" t="s">
        <v>6</v>
      </c>
      <c r="K166" s="61">
        <v>1</v>
      </c>
      <c r="L166" s="61">
        <f t="shared" si="7"/>
        <v>2</v>
      </c>
      <c r="M166" s="94"/>
      <c r="N166" s="3"/>
    </row>
    <row r="167" spans="1:14" ht="37.5" outlineLevel="1">
      <c r="A167" s="246"/>
      <c r="B167" s="246"/>
      <c r="C167" s="246"/>
      <c r="D167" s="88" t="s">
        <v>870</v>
      </c>
      <c r="E167" s="7" t="s">
        <v>870</v>
      </c>
      <c r="F167" s="60">
        <v>0</v>
      </c>
      <c r="G167" s="60">
        <v>2</v>
      </c>
      <c r="H167" s="62">
        <v>0</v>
      </c>
      <c r="I167" s="61">
        <f t="shared" si="8"/>
        <v>2</v>
      </c>
      <c r="J167" s="2" t="s">
        <v>6</v>
      </c>
      <c r="K167" s="61">
        <v>26.4</v>
      </c>
      <c r="L167" s="61">
        <f t="shared" si="7"/>
        <v>52.8</v>
      </c>
      <c r="M167" s="94"/>
      <c r="N167" s="3"/>
    </row>
    <row r="168" spans="1:14" ht="37.5" outlineLevel="1">
      <c r="A168" s="246"/>
      <c r="B168" s="246"/>
      <c r="C168" s="246"/>
      <c r="D168" s="88" t="s">
        <v>871</v>
      </c>
      <c r="E168" s="7" t="s">
        <v>871</v>
      </c>
      <c r="F168" s="60">
        <v>0</v>
      </c>
      <c r="G168" s="60">
        <v>2</v>
      </c>
      <c r="H168" s="62">
        <v>0</v>
      </c>
      <c r="I168" s="61">
        <f t="shared" si="8"/>
        <v>2</v>
      </c>
      <c r="J168" s="2" t="s">
        <v>6</v>
      </c>
      <c r="K168" s="61">
        <v>1.2</v>
      </c>
      <c r="L168" s="61">
        <f t="shared" si="7"/>
        <v>2.4</v>
      </c>
      <c r="M168" s="94"/>
      <c r="N168" s="3"/>
    </row>
    <row r="169" spans="1:14" ht="37.5" outlineLevel="1">
      <c r="A169" s="246"/>
      <c r="B169" s="246"/>
      <c r="C169" s="246"/>
      <c r="D169" s="88" t="s">
        <v>857</v>
      </c>
      <c r="E169" s="7" t="s">
        <v>857</v>
      </c>
      <c r="F169" s="60">
        <v>0</v>
      </c>
      <c r="G169" s="60">
        <v>2</v>
      </c>
      <c r="H169" s="62">
        <v>0</v>
      </c>
      <c r="I169" s="61">
        <f t="shared" si="8"/>
        <v>2</v>
      </c>
      <c r="J169" s="2" t="s">
        <v>6</v>
      </c>
      <c r="K169" s="61">
        <v>8.3000000000000007</v>
      </c>
      <c r="L169" s="61">
        <f t="shared" si="7"/>
        <v>16.600000000000001</v>
      </c>
      <c r="M169" s="94"/>
      <c r="N169" s="3"/>
    </row>
    <row r="170" spans="1:14" ht="37.5" outlineLevel="1">
      <c r="A170" s="246"/>
      <c r="B170" s="246"/>
      <c r="C170" s="246"/>
      <c r="D170" s="88" t="s">
        <v>872</v>
      </c>
      <c r="E170" s="7" t="s">
        <v>872</v>
      </c>
      <c r="F170" s="60">
        <v>0</v>
      </c>
      <c r="G170" s="60">
        <v>2</v>
      </c>
      <c r="H170" s="62">
        <v>0</v>
      </c>
      <c r="I170" s="61">
        <f t="shared" si="8"/>
        <v>2</v>
      </c>
      <c r="J170" s="2" t="s">
        <v>6</v>
      </c>
      <c r="K170" s="61">
        <v>0.57999999999999996</v>
      </c>
      <c r="L170" s="61">
        <f t="shared" si="7"/>
        <v>1.1599999999999999</v>
      </c>
      <c r="M170" s="94"/>
      <c r="N170" s="3"/>
    </row>
    <row r="171" spans="1:14" ht="37.5" outlineLevel="1">
      <c r="A171" s="246"/>
      <c r="B171" s="246"/>
      <c r="C171" s="246"/>
      <c r="D171" s="88" t="s">
        <v>873</v>
      </c>
      <c r="E171" s="7" t="s">
        <v>873</v>
      </c>
      <c r="F171" s="60">
        <v>0</v>
      </c>
      <c r="G171" s="60">
        <v>2</v>
      </c>
      <c r="H171" s="62">
        <v>0</v>
      </c>
      <c r="I171" s="61">
        <f t="shared" si="8"/>
        <v>2</v>
      </c>
      <c r="J171" s="2" t="s">
        <v>6</v>
      </c>
      <c r="K171" s="61">
        <v>6.1</v>
      </c>
      <c r="L171" s="61">
        <f t="shared" si="7"/>
        <v>12.2</v>
      </c>
      <c r="M171" s="94"/>
      <c r="N171" s="3"/>
    </row>
    <row r="172" spans="1:14" ht="37.5" outlineLevel="1">
      <c r="A172" s="246"/>
      <c r="B172" s="246"/>
      <c r="C172" s="246"/>
      <c r="D172" s="88" t="s">
        <v>874</v>
      </c>
      <c r="E172" s="7" t="s">
        <v>874</v>
      </c>
      <c r="F172" s="60">
        <v>0</v>
      </c>
      <c r="G172" s="60">
        <v>2</v>
      </c>
      <c r="H172" s="62">
        <v>0</v>
      </c>
      <c r="I172" s="61">
        <f t="shared" si="8"/>
        <v>2</v>
      </c>
      <c r="J172" s="2" t="s">
        <v>6</v>
      </c>
      <c r="K172" s="61">
        <v>0.47</v>
      </c>
      <c r="L172" s="61">
        <f t="shared" ref="L172:L177" si="9">K172*I172</f>
        <v>0.94</v>
      </c>
      <c r="M172" s="94"/>
      <c r="N172" s="3"/>
    </row>
    <row r="173" spans="1:14" ht="37.5" outlineLevel="1">
      <c r="A173" s="246"/>
      <c r="B173" s="246"/>
      <c r="C173" s="246"/>
      <c r="D173" s="88" t="s">
        <v>875</v>
      </c>
      <c r="E173" s="7" t="s">
        <v>875</v>
      </c>
      <c r="F173" s="60">
        <v>0</v>
      </c>
      <c r="G173" s="60">
        <v>2</v>
      </c>
      <c r="H173" s="62">
        <v>0</v>
      </c>
      <c r="I173" s="61">
        <f t="shared" si="8"/>
        <v>2</v>
      </c>
      <c r="J173" s="2" t="s">
        <v>6</v>
      </c>
      <c r="K173" s="61">
        <v>4.0999999999999996</v>
      </c>
      <c r="L173" s="61">
        <f t="shared" si="9"/>
        <v>8.1999999999999993</v>
      </c>
      <c r="M173" s="94"/>
      <c r="N173" s="3"/>
    </row>
    <row r="174" spans="1:14" outlineLevel="1">
      <c r="A174" s="246"/>
      <c r="B174" s="246"/>
      <c r="C174" s="246"/>
      <c r="D174" s="88" t="s">
        <v>876</v>
      </c>
      <c r="E174" s="7" t="s">
        <v>876</v>
      </c>
      <c r="F174" s="60">
        <v>0</v>
      </c>
      <c r="G174" s="60">
        <v>30</v>
      </c>
      <c r="H174" s="62">
        <v>0</v>
      </c>
      <c r="I174" s="61">
        <f t="shared" si="8"/>
        <v>30</v>
      </c>
      <c r="J174" s="2" t="s">
        <v>6</v>
      </c>
      <c r="K174" s="61">
        <v>3</v>
      </c>
      <c r="L174" s="61">
        <f t="shared" si="9"/>
        <v>90</v>
      </c>
      <c r="M174" s="94"/>
      <c r="N174" s="3"/>
    </row>
    <row r="175" spans="1:14" outlineLevel="1">
      <c r="A175" s="246"/>
      <c r="B175" s="246"/>
      <c r="C175" s="246"/>
      <c r="D175" s="88" t="s">
        <v>877</v>
      </c>
      <c r="E175" s="7" t="s">
        <v>877</v>
      </c>
      <c r="F175" s="60">
        <v>0</v>
      </c>
      <c r="G175" s="60">
        <v>60</v>
      </c>
      <c r="H175" s="62">
        <v>0</v>
      </c>
      <c r="I175" s="61">
        <f t="shared" si="8"/>
        <v>60</v>
      </c>
      <c r="J175" s="2" t="s">
        <v>6</v>
      </c>
      <c r="K175" s="61">
        <v>2</v>
      </c>
      <c r="L175" s="61">
        <f t="shared" si="9"/>
        <v>120</v>
      </c>
      <c r="M175" s="94"/>
      <c r="N175" s="3"/>
    </row>
    <row r="176" spans="1:14" ht="93.75" outlineLevel="1">
      <c r="A176" s="246"/>
      <c r="B176" s="246"/>
      <c r="C176" s="246"/>
      <c r="D176" s="88" t="s">
        <v>878</v>
      </c>
      <c r="E176" s="7" t="s">
        <v>878</v>
      </c>
      <c r="F176" s="60">
        <v>0</v>
      </c>
      <c r="G176" s="60">
        <v>1</v>
      </c>
      <c r="H176" s="62">
        <v>0</v>
      </c>
      <c r="I176" s="61">
        <f t="shared" si="8"/>
        <v>1</v>
      </c>
      <c r="J176" s="2" t="s">
        <v>6</v>
      </c>
      <c r="K176" s="61">
        <v>37</v>
      </c>
      <c r="L176" s="61">
        <f t="shared" si="9"/>
        <v>37</v>
      </c>
      <c r="M176" s="94"/>
      <c r="N176" s="3"/>
    </row>
    <row r="177" spans="1:14" ht="37.5" outlineLevel="1">
      <c r="A177" s="247"/>
      <c r="B177" s="247"/>
      <c r="C177" s="247"/>
      <c r="D177" s="88" t="s">
        <v>879</v>
      </c>
      <c r="E177" s="7" t="s">
        <v>879</v>
      </c>
      <c r="F177" s="60">
        <v>0</v>
      </c>
      <c r="G177" s="60">
        <v>130</v>
      </c>
      <c r="H177" s="62">
        <v>0</v>
      </c>
      <c r="I177" s="61">
        <f t="shared" si="8"/>
        <v>130</v>
      </c>
      <c r="J177" s="2" t="s">
        <v>216</v>
      </c>
      <c r="K177" s="61">
        <v>2.5</v>
      </c>
      <c r="L177" s="61">
        <f t="shared" si="9"/>
        <v>325</v>
      </c>
      <c r="M177" s="94"/>
      <c r="N177" s="3"/>
    </row>
    <row r="178" spans="1:14" s="48" customFormat="1">
      <c r="A178" s="55" t="s">
        <v>75</v>
      </c>
      <c r="B178" s="68"/>
      <c r="C178" s="71"/>
      <c r="D178" s="68"/>
      <c r="E178" s="68"/>
      <c r="F178" s="70">
        <f>SUM(F179:F186)</f>
        <v>0</v>
      </c>
      <c r="G178" s="70">
        <f>SUM(G179:G188)</f>
        <v>16.3</v>
      </c>
      <c r="H178" s="70">
        <v>0</v>
      </c>
      <c r="I178" s="70">
        <f t="shared" si="8"/>
        <v>16.3</v>
      </c>
      <c r="J178" s="68"/>
      <c r="K178" s="70"/>
      <c r="L178" s="70">
        <f>SUM(L179:L188)</f>
        <v>932.76790000000005</v>
      </c>
      <c r="M178" s="94"/>
    </row>
    <row r="179" spans="1:14" outlineLevel="1">
      <c r="A179" s="241">
        <v>8</v>
      </c>
      <c r="B179" s="241" t="s">
        <v>499</v>
      </c>
      <c r="C179" s="241" t="s">
        <v>500</v>
      </c>
      <c r="D179" s="88" t="s">
        <v>880</v>
      </c>
      <c r="E179" s="7" t="s">
        <v>880</v>
      </c>
      <c r="F179" s="60">
        <v>0</v>
      </c>
      <c r="G179" s="60">
        <v>3</v>
      </c>
      <c r="H179" s="62">
        <v>0</v>
      </c>
      <c r="I179" s="61">
        <f t="shared" si="8"/>
        <v>3</v>
      </c>
      <c r="J179" s="2" t="s">
        <v>6</v>
      </c>
      <c r="K179" s="61">
        <v>0.7</v>
      </c>
      <c r="L179" s="61">
        <f t="shared" ref="L179:L188" si="10">K179*I179</f>
        <v>2.0999999999999996</v>
      </c>
      <c r="M179" s="94"/>
      <c r="N179" s="3"/>
    </row>
    <row r="180" spans="1:14" ht="37.5" outlineLevel="1">
      <c r="A180" s="241"/>
      <c r="B180" s="241"/>
      <c r="C180" s="241"/>
      <c r="D180" s="88" t="s">
        <v>881</v>
      </c>
      <c r="E180" s="7" t="s">
        <v>881</v>
      </c>
      <c r="F180" s="60">
        <v>0</v>
      </c>
      <c r="G180" s="60">
        <v>3</v>
      </c>
      <c r="H180" s="62">
        <v>0</v>
      </c>
      <c r="I180" s="61">
        <f t="shared" si="8"/>
        <v>3</v>
      </c>
      <c r="J180" s="2" t="s">
        <v>6</v>
      </c>
      <c r="K180" s="61">
        <v>45</v>
      </c>
      <c r="L180" s="61">
        <f t="shared" si="10"/>
        <v>135</v>
      </c>
      <c r="M180" s="94"/>
      <c r="N180" s="3"/>
    </row>
    <row r="181" spans="1:14" ht="56.25" outlineLevel="1">
      <c r="A181" s="241"/>
      <c r="B181" s="241"/>
      <c r="C181" s="241"/>
      <c r="D181" s="88" t="s">
        <v>882</v>
      </c>
      <c r="E181" s="7" t="s">
        <v>882</v>
      </c>
      <c r="F181" s="60">
        <v>0</v>
      </c>
      <c r="G181" s="60">
        <v>1</v>
      </c>
      <c r="H181" s="62">
        <v>0</v>
      </c>
      <c r="I181" s="61">
        <f t="shared" si="8"/>
        <v>1</v>
      </c>
      <c r="J181" s="2" t="s">
        <v>6</v>
      </c>
      <c r="K181" s="61">
        <v>26.8</v>
      </c>
      <c r="L181" s="61">
        <f t="shared" si="10"/>
        <v>26.8</v>
      </c>
      <c r="M181" s="94"/>
      <c r="N181" s="3"/>
    </row>
    <row r="182" spans="1:14" outlineLevel="1">
      <c r="A182" s="241"/>
      <c r="B182" s="241"/>
      <c r="C182" s="241"/>
      <c r="D182" s="88" t="s">
        <v>883</v>
      </c>
      <c r="E182" s="7" t="s">
        <v>883</v>
      </c>
      <c r="F182" s="60">
        <v>0</v>
      </c>
      <c r="G182" s="60">
        <v>1</v>
      </c>
      <c r="H182" s="62">
        <v>0</v>
      </c>
      <c r="I182" s="61">
        <f t="shared" si="8"/>
        <v>1</v>
      </c>
      <c r="J182" s="2" t="s">
        <v>6</v>
      </c>
      <c r="K182" s="61">
        <v>30</v>
      </c>
      <c r="L182" s="61">
        <f t="shared" si="10"/>
        <v>30</v>
      </c>
      <c r="M182" s="94"/>
      <c r="N182" s="3"/>
    </row>
    <row r="183" spans="1:14" outlineLevel="1">
      <c r="A183" s="241"/>
      <c r="B183" s="241"/>
      <c r="C183" s="241"/>
      <c r="D183" s="88" t="s">
        <v>884</v>
      </c>
      <c r="E183" s="7" t="s">
        <v>884</v>
      </c>
      <c r="F183" s="60">
        <v>0</v>
      </c>
      <c r="G183" s="60">
        <v>1</v>
      </c>
      <c r="H183" s="62">
        <v>0</v>
      </c>
      <c r="I183" s="61">
        <f t="shared" si="8"/>
        <v>1</v>
      </c>
      <c r="J183" s="2" t="s">
        <v>6</v>
      </c>
      <c r="K183" s="61">
        <v>8</v>
      </c>
      <c r="L183" s="61">
        <f t="shared" si="10"/>
        <v>8</v>
      </c>
      <c r="M183" s="94"/>
      <c r="N183" s="3"/>
    </row>
    <row r="184" spans="1:14" ht="56.25" outlineLevel="1">
      <c r="A184" s="241"/>
      <c r="B184" s="241"/>
      <c r="C184" s="241"/>
      <c r="D184" s="88" t="s">
        <v>885</v>
      </c>
      <c r="E184" s="7" t="s">
        <v>885</v>
      </c>
      <c r="F184" s="60">
        <v>0</v>
      </c>
      <c r="G184" s="60">
        <v>2</v>
      </c>
      <c r="H184" s="62">
        <v>0</v>
      </c>
      <c r="I184" s="61">
        <f t="shared" si="8"/>
        <v>2</v>
      </c>
      <c r="J184" s="2" t="s">
        <v>6</v>
      </c>
      <c r="K184" s="61">
        <v>8.9</v>
      </c>
      <c r="L184" s="61">
        <f t="shared" si="10"/>
        <v>17.8</v>
      </c>
      <c r="M184" s="94"/>
      <c r="N184" s="3"/>
    </row>
    <row r="185" spans="1:14" ht="56.25" outlineLevel="1">
      <c r="A185" s="241"/>
      <c r="B185" s="241"/>
      <c r="C185" s="241"/>
      <c r="D185" s="88" t="s">
        <v>886</v>
      </c>
      <c r="E185" s="7" t="s">
        <v>886</v>
      </c>
      <c r="F185" s="60">
        <v>0</v>
      </c>
      <c r="G185" s="60">
        <v>1</v>
      </c>
      <c r="H185" s="62">
        <v>0</v>
      </c>
      <c r="I185" s="61">
        <f t="shared" si="8"/>
        <v>1</v>
      </c>
      <c r="J185" s="2" t="s">
        <v>6</v>
      </c>
      <c r="K185" s="61">
        <v>26.8</v>
      </c>
      <c r="L185" s="61">
        <f t="shared" si="10"/>
        <v>26.8</v>
      </c>
      <c r="M185" s="94"/>
      <c r="N185" s="3"/>
    </row>
    <row r="186" spans="1:14" outlineLevel="1">
      <c r="A186" s="241"/>
      <c r="B186" s="241"/>
      <c r="C186" s="241"/>
      <c r="D186" s="88" t="s">
        <v>887</v>
      </c>
      <c r="E186" s="7" t="s">
        <v>887</v>
      </c>
      <c r="F186" s="60">
        <v>0</v>
      </c>
      <c r="G186" s="60">
        <v>3</v>
      </c>
      <c r="H186" s="62">
        <v>0</v>
      </c>
      <c r="I186" s="61">
        <f t="shared" si="8"/>
        <v>3</v>
      </c>
      <c r="J186" s="2" t="s">
        <v>6</v>
      </c>
      <c r="K186" s="61">
        <v>0.7</v>
      </c>
      <c r="L186" s="61">
        <f t="shared" si="10"/>
        <v>2.0999999999999996</v>
      </c>
      <c r="M186" s="94"/>
      <c r="N186" s="3"/>
    </row>
    <row r="187" spans="1:14" outlineLevel="1">
      <c r="A187" s="241"/>
      <c r="B187" s="241"/>
      <c r="C187" s="241"/>
      <c r="D187" s="103" t="s">
        <v>1127</v>
      </c>
      <c r="E187" s="104" t="s">
        <v>1127</v>
      </c>
      <c r="F187" s="105">
        <v>0</v>
      </c>
      <c r="G187" s="105">
        <v>0.3</v>
      </c>
      <c r="H187" s="106">
        <v>0</v>
      </c>
      <c r="I187" s="107">
        <f t="shared" si="8"/>
        <v>0.3</v>
      </c>
      <c r="J187" s="108" t="s">
        <v>198</v>
      </c>
      <c r="K187" s="107">
        <v>122.893</v>
      </c>
      <c r="L187" s="107">
        <f t="shared" si="10"/>
        <v>36.867899999999999</v>
      </c>
      <c r="M187" s="94"/>
      <c r="N187" s="3"/>
    </row>
    <row r="188" spans="1:14" outlineLevel="1">
      <c r="A188" s="241"/>
      <c r="B188" s="241"/>
      <c r="C188" s="241"/>
      <c r="D188" s="88" t="s">
        <v>888</v>
      </c>
      <c r="E188" s="7" t="s">
        <v>888</v>
      </c>
      <c r="F188" s="60">
        <v>0</v>
      </c>
      <c r="G188" s="60">
        <v>1</v>
      </c>
      <c r="H188" s="62">
        <v>0</v>
      </c>
      <c r="I188" s="61">
        <f t="shared" si="8"/>
        <v>1</v>
      </c>
      <c r="J188" s="2" t="s">
        <v>6</v>
      </c>
      <c r="K188" s="61">
        <v>647.29999999999995</v>
      </c>
      <c r="L188" s="61">
        <f t="shared" si="10"/>
        <v>647.29999999999995</v>
      </c>
      <c r="M188" s="94"/>
      <c r="N188" s="3"/>
    </row>
    <row r="189" spans="1:14" s="48" customFormat="1">
      <c r="A189" s="55" t="s">
        <v>503</v>
      </c>
      <c r="B189" s="68"/>
      <c r="C189" s="71"/>
      <c r="D189" s="68"/>
      <c r="E189" s="68"/>
      <c r="F189" s="70">
        <f>SUM(F190:F194)</f>
        <v>0</v>
      </c>
      <c r="G189" s="70">
        <f>SUM(G190:G205)</f>
        <v>234.79999999999998</v>
      </c>
      <c r="H189" s="70">
        <v>0</v>
      </c>
      <c r="I189" s="70">
        <f t="shared" si="8"/>
        <v>234.79999999999998</v>
      </c>
      <c r="J189" s="68"/>
      <c r="K189" s="70"/>
      <c r="L189" s="70">
        <f>SUM(L190:L205)</f>
        <v>320.88399999999996</v>
      </c>
      <c r="M189" s="94"/>
    </row>
    <row r="190" spans="1:14" ht="18.75" customHeight="1" outlineLevel="1">
      <c r="A190" s="245">
        <v>9</v>
      </c>
      <c r="B190" s="245" t="s">
        <v>504</v>
      </c>
      <c r="C190" s="245" t="s">
        <v>505</v>
      </c>
      <c r="D190" s="88" t="s">
        <v>889</v>
      </c>
      <c r="E190" s="7" t="s">
        <v>889</v>
      </c>
      <c r="F190" s="60">
        <v>0</v>
      </c>
      <c r="G190" s="60">
        <v>0.1</v>
      </c>
      <c r="H190" s="62">
        <v>0</v>
      </c>
      <c r="I190" s="61">
        <f t="shared" si="8"/>
        <v>0.1</v>
      </c>
      <c r="J190" s="2" t="s">
        <v>198</v>
      </c>
      <c r="K190" s="61">
        <v>0.45</v>
      </c>
      <c r="L190" s="61">
        <f t="shared" ref="L190:L205" si="11">K190*I190</f>
        <v>4.5000000000000005E-2</v>
      </c>
      <c r="M190" s="94"/>
      <c r="N190" s="3"/>
    </row>
    <row r="191" spans="1:14" outlineLevel="1">
      <c r="A191" s="246"/>
      <c r="B191" s="246"/>
      <c r="C191" s="246"/>
      <c r="D191" s="79" t="s">
        <v>1142</v>
      </c>
      <c r="E191" s="80" t="s">
        <v>1142</v>
      </c>
      <c r="F191" s="81">
        <v>0</v>
      </c>
      <c r="G191" s="81">
        <v>200</v>
      </c>
      <c r="H191" s="82">
        <v>0</v>
      </c>
      <c r="I191" s="83">
        <f t="shared" si="8"/>
        <v>200</v>
      </c>
      <c r="J191" s="84" t="s">
        <v>177</v>
      </c>
      <c r="K191" s="83">
        <v>3.8670000000000003E-2</v>
      </c>
      <c r="L191" s="83">
        <f t="shared" si="11"/>
        <v>7.7340000000000009</v>
      </c>
      <c r="M191" s="94"/>
      <c r="N191" s="3"/>
    </row>
    <row r="192" spans="1:14" outlineLevel="1">
      <c r="A192" s="246"/>
      <c r="B192" s="246"/>
      <c r="C192" s="246"/>
      <c r="D192" s="88" t="s">
        <v>890</v>
      </c>
      <c r="E192" s="7" t="s">
        <v>890</v>
      </c>
      <c r="F192" s="60">
        <v>0</v>
      </c>
      <c r="G192" s="60">
        <v>2</v>
      </c>
      <c r="H192" s="62">
        <v>0</v>
      </c>
      <c r="I192" s="61">
        <f t="shared" si="8"/>
        <v>2</v>
      </c>
      <c r="J192" s="2" t="s">
        <v>6</v>
      </c>
      <c r="K192" s="61">
        <v>4.0999999999999996</v>
      </c>
      <c r="L192" s="61">
        <f t="shared" si="11"/>
        <v>8.1999999999999993</v>
      </c>
      <c r="M192" s="94"/>
      <c r="N192" s="3"/>
    </row>
    <row r="193" spans="1:14" outlineLevel="1">
      <c r="A193" s="246"/>
      <c r="B193" s="246"/>
      <c r="C193" s="246"/>
      <c r="D193" s="88" t="s">
        <v>891</v>
      </c>
      <c r="E193" s="7" t="s">
        <v>891</v>
      </c>
      <c r="F193" s="60">
        <v>0</v>
      </c>
      <c r="G193" s="60">
        <v>6</v>
      </c>
      <c r="H193" s="62">
        <v>0</v>
      </c>
      <c r="I193" s="61">
        <f t="shared" si="8"/>
        <v>6</v>
      </c>
      <c r="J193" s="2" t="s">
        <v>6</v>
      </c>
      <c r="K193" s="61">
        <v>2</v>
      </c>
      <c r="L193" s="61">
        <f t="shared" si="11"/>
        <v>12</v>
      </c>
      <c r="M193" s="94"/>
      <c r="N193" s="3"/>
    </row>
    <row r="194" spans="1:14" outlineLevel="1">
      <c r="A194" s="246"/>
      <c r="B194" s="246"/>
      <c r="C194" s="246"/>
      <c r="D194" s="79" t="s">
        <v>1117</v>
      </c>
      <c r="E194" s="80" t="s">
        <v>1117</v>
      </c>
      <c r="F194" s="81">
        <v>0</v>
      </c>
      <c r="G194" s="81">
        <v>0.2</v>
      </c>
      <c r="H194" s="82">
        <v>0</v>
      </c>
      <c r="I194" s="83">
        <f t="shared" si="8"/>
        <v>0.2</v>
      </c>
      <c r="J194" s="84" t="s">
        <v>198</v>
      </c>
      <c r="K194" s="83">
        <v>56.842500000000001</v>
      </c>
      <c r="L194" s="83">
        <f t="shared" si="11"/>
        <v>11.368500000000001</v>
      </c>
      <c r="M194" s="94"/>
      <c r="N194" s="3"/>
    </row>
    <row r="195" spans="1:14" outlineLevel="1">
      <c r="A195" s="246"/>
      <c r="B195" s="246"/>
      <c r="C195" s="246"/>
      <c r="D195" s="79" t="s">
        <v>1114</v>
      </c>
      <c r="E195" s="80" t="s">
        <v>1114</v>
      </c>
      <c r="F195" s="81">
        <v>0</v>
      </c>
      <c r="G195" s="81">
        <v>0.5</v>
      </c>
      <c r="H195" s="82">
        <v>0</v>
      </c>
      <c r="I195" s="83">
        <f t="shared" si="8"/>
        <v>0.5</v>
      </c>
      <c r="J195" s="84" t="s">
        <v>198</v>
      </c>
      <c r="K195" s="83">
        <v>62.093000000000004</v>
      </c>
      <c r="L195" s="83">
        <f t="shared" si="11"/>
        <v>31.046500000000002</v>
      </c>
      <c r="M195" s="94"/>
      <c r="N195" s="3"/>
    </row>
    <row r="196" spans="1:14" outlineLevel="1">
      <c r="A196" s="246"/>
      <c r="B196" s="246"/>
      <c r="C196" s="246"/>
      <c r="D196" s="88" t="s">
        <v>890</v>
      </c>
      <c r="E196" s="7" t="s">
        <v>890</v>
      </c>
      <c r="F196" s="60">
        <v>0</v>
      </c>
      <c r="G196" s="60">
        <v>1</v>
      </c>
      <c r="H196" s="62">
        <v>0</v>
      </c>
      <c r="I196" s="61">
        <f t="shared" si="8"/>
        <v>1</v>
      </c>
      <c r="J196" s="2" t="s">
        <v>6</v>
      </c>
      <c r="K196" s="61">
        <v>4.0999999999999996</v>
      </c>
      <c r="L196" s="61">
        <f t="shared" si="11"/>
        <v>4.0999999999999996</v>
      </c>
      <c r="M196" s="94"/>
      <c r="N196" s="3"/>
    </row>
    <row r="197" spans="1:14" outlineLevel="1">
      <c r="A197" s="246"/>
      <c r="B197" s="246"/>
      <c r="C197" s="246"/>
      <c r="D197" s="88" t="s">
        <v>892</v>
      </c>
      <c r="E197" s="7" t="s">
        <v>892</v>
      </c>
      <c r="F197" s="60">
        <v>0</v>
      </c>
      <c r="G197" s="60">
        <v>2</v>
      </c>
      <c r="H197" s="62">
        <v>0</v>
      </c>
      <c r="I197" s="61">
        <f t="shared" si="8"/>
        <v>2</v>
      </c>
      <c r="J197" s="2" t="s">
        <v>6</v>
      </c>
      <c r="K197" s="61">
        <v>2</v>
      </c>
      <c r="L197" s="61">
        <f t="shared" si="11"/>
        <v>4</v>
      </c>
      <c r="M197" s="94"/>
      <c r="N197" s="3"/>
    </row>
    <row r="198" spans="1:14" outlineLevel="1">
      <c r="A198" s="246"/>
      <c r="B198" s="246"/>
      <c r="C198" s="246"/>
      <c r="D198" s="88" t="s">
        <v>891</v>
      </c>
      <c r="E198" s="7" t="s">
        <v>891</v>
      </c>
      <c r="F198" s="60">
        <v>0</v>
      </c>
      <c r="G198" s="60">
        <v>4</v>
      </c>
      <c r="H198" s="62">
        <v>0</v>
      </c>
      <c r="I198" s="61">
        <f t="shared" ref="I198:I264" si="12">F198+G198+H198</f>
        <v>4</v>
      </c>
      <c r="J198" s="2" t="s">
        <v>6</v>
      </c>
      <c r="K198" s="61">
        <v>2</v>
      </c>
      <c r="L198" s="61">
        <f t="shared" si="11"/>
        <v>8</v>
      </c>
      <c r="M198" s="94"/>
      <c r="N198" s="3"/>
    </row>
    <row r="199" spans="1:14" outlineLevel="1">
      <c r="A199" s="246"/>
      <c r="B199" s="246"/>
      <c r="C199" s="246"/>
      <c r="D199" s="88" t="s">
        <v>890</v>
      </c>
      <c r="E199" s="7" t="s">
        <v>890</v>
      </c>
      <c r="F199" s="60">
        <v>0</v>
      </c>
      <c r="G199" s="60">
        <v>2</v>
      </c>
      <c r="H199" s="62">
        <v>0</v>
      </c>
      <c r="I199" s="61">
        <f t="shared" si="12"/>
        <v>2</v>
      </c>
      <c r="J199" s="2" t="s">
        <v>6</v>
      </c>
      <c r="K199" s="61">
        <v>4.0999999999999996</v>
      </c>
      <c r="L199" s="61">
        <f t="shared" si="11"/>
        <v>8.1999999999999993</v>
      </c>
      <c r="M199" s="94"/>
      <c r="N199" s="3"/>
    </row>
    <row r="200" spans="1:14" ht="37.5" customHeight="1" outlineLevel="1">
      <c r="A200" s="246"/>
      <c r="B200" s="246"/>
      <c r="C200" s="246"/>
      <c r="D200" s="88" t="s">
        <v>893</v>
      </c>
      <c r="E200" s="7" t="s">
        <v>893</v>
      </c>
      <c r="F200" s="60">
        <v>0</v>
      </c>
      <c r="G200" s="60">
        <v>4</v>
      </c>
      <c r="H200" s="62">
        <v>0</v>
      </c>
      <c r="I200" s="61">
        <f t="shared" si="12"/>
        <v>4</v>
      </c>
      <c r="J200" s="2" t="s">
        <v>6</v>
      </c>
      <c r="K200" s="61">
        <v>41.23</v>
      </c>
      <c r="L200" s="61">
        <f t="shared" si="11"/>
        <v>164.92</v>
      </c>
      <c r="M200" s="94"/>
      <c r="N200" s="3"/>
    </row>
    <row r="201" spans="1:14" outlineLevel="1">
      <c r="A201" s="246"/>
      <c r="B201" s="246"/>
      <c r="C201" s="246"/>
      <c r="D201" s="88" t="s">
        <v>894</v>
      </c>
      <c r="E201" s="7" t="s">
        <v>894</v>
      </c>
      <c r="F201" s="60">
        <v>0</v>
      </c>
      <c r="G201" s="60">
        <v>3</v>
      </c>
      <c r="H201" s="62">
        <v>0</v>
      </c>
      <c r="I201" s="61">
        <f t="shared" si="12"/>
        <v>3</v>
      </c>
      <c r="J201" s="2" t="s">
        <v>6</v>
      </c>
      <c r="K201" s="61">
        <v>10.4</v>
      </c>
      <c r="L201" s="61">
        <f t="shared" si="11"/>
        <v>31.200000000000003</v>
      </c>
      <c r="M201" s="94"/>
      <c r="N201" s="3"/>
    </row>
    <row r="202" spans="1:14" outlineLevel="1">
      <c r="A202" s="246"/>
      <c r="B202" s="246"/>
      <c r="C202" s="246"/>
      <c r="D202" s="88" t="s">
        <v>895</v>
      </c>
      <c r="E202" s="7" t="s">
        <v>895</v>
      </c>
      <c r="F202" s="60">
        <v>0</v>
      </c>
      <c r="G202" s="60">
        <v>2</v>
      </c>
      <c r="H202" s="62">
        <v>0</v>
      </c>
      <c r="I202" s="61">
        <f t="shared" si="12"/>
        <v>2</v>
      </c>
      <c r="J202" s="2" t="s">
        <v>6</v>
      </c>
      <c r="K202" s="61">
        <v>3.2349999999999999</v>
      </c>
      <c r="L202" s="61">
        <f t="shared" si="11"/>
        <v>6.47</v>
      </c>
      <c r="M202" s="94"/>
      <c r="N202" s="3"/>
    </row>
    <row r="203" spans="1:14" outlineLevel="1">
      <c r="A203" s="246"/>
      <c r="B203" s="246"/>
      <c r="C203" s="246"/>
      <c r="D203" s="88" t="s">
        <v>896</v>
      </c>
      <c r="E203" s="7" t="s">
        <v>896</v>
      </c>
      <c r="F203" s="60">
        <v>0</v>
      </c>
      <c r="G203" s="60">
        <v>2</v>
      </c>
      <c r="H203" s="62">
        <v>0</v>
      </c>
      <c r="I203" s="61">
        <f t="shared" si="12"/>
        <v>2</v>
      </c>
      <c r="J203" s="2" t="s">
        <v>6</v>
      </c>
      <c r="K203" s="61">
        <v>1.1000000000000001</v>
      </c>
      <c r="L203" s="61">
        <f t="shared" si="11"/>
        <v>2.2000000000000002</v>
      </c>
      <c r="M203" s="94"/>
      <c r="N203" s="3"/>
    </row>
    <row r="204" spans="1:14" outlineLevel="1">
      <c r="A204" s="246"/>
      <c r="B204" s="246"/>
      <c r="C204" s="246"/>
      <c r="D204" s="88" t="s">
        <v>897</v>
      </c>
      <c r="E204" s="7" t="s">
        <v>897</v>
      </c>
      <c r="F204" s="60">
        <v>0</v>
      </c>
      <c r="G204" s="60">
        <v>4</v>
      </c>
      <c r="H204" s="62">
        <v>0</v>
      </c>
      <c r="I204" s="61">
        <f t="shared" si="12"/>
        <v>4</v>
      </c>
      <c r="J204" s="2" t="s">
        <v>6</v>
      </c>
      <c r="K204" s="61">
        <v>3.1</v>
      </c>
      <c r="L204" s="61">
        <f t="shared" si="11"/>
        <v>12.4</v>
      </c>
      <c r="M204" s="94"/>
      <c r="N204" s="3"/>
    </row>
    <row r="205" spans="1:14" outlineLevel="1">
      <c r="A205" s="247"/>
      <c r="B205" s="247"/>
      <c r="C205" s="247"/>
      <c r="D205" s="88" t="s">
        <v>898</v>
      </c>
      <c r="E205" s="7" t="s">
        <v>898</v>
      </c>
      <c r="F205" s="60">
        <v>0</v>
      </c>
      <c r="G205" s="60">
        <v>2</v>
      </c>
      <c r="H205" s="62">
        <v>0</v>
      </c>
      <c r="I205" s="61">
        <f t="shared" si="12"/>
        <v>2</v>
      </c>
      <c r="J205" s="2" t="s">
        <v>6</v>
      </c>
      <c r="K205" s="61">
        <v>4.5</v>
      </c>
      <c r="L205" s="61">
        <f t="shared" si="11"/>
        <v>9</v>
      </c>
      <c r="M205" s="94"/>
      <c r="N205" s="3"/>
    </row>
    <row r="206" spans="1:14" s="48" customFormat="1">
      <c r="A206" s="55" t="s">
        <v>509</v>
      </c>
      <c r="B206" s="68"/>
      <c r="C206" s="71"/>
      <c r="D206" s="68"/>
      <c r="E206" s="68"/>
      <c r="F206" s="70">
        <f>SUM(F207:F212)</f>
        <v>0</v>
      </c>
      <c r="G206" s="70">
        <f>SUM(G207:G213)</f>
        <v>6.6016126315789476</v>
      </c>
      <c r="H206" s="70">
        <v>0</v>
      </c>
      <c r="I206" s="70">
        <f t="shared" si="12"/>
        <v>6.6016126315789476</v>
      </c>
      <c r="J206" s="68"/>
      <c r="K206" s="70"/>
      <c r="L206" s="70">
        <f>SUM(L207:L213)</f>
        <v>144.63481000000002</v>
      </c>
      <c r="M206" s="94"/>
    </row>
    <row r="207" spans="1:14" outlineLevel="1">
      <c r="A207" s="241">
        <v>10</v>
      </c>
      <c r="B207" s="241" t="s">
        <v>510</v>
      </c>
      <c r="C207" s="241" t="s">
        <v>511</v>
      </c>
      <c r="D207" s="91" t="s">
        <v>899</v>
      </c>
      <c r="E207" s="91" t="s">
        <v>899</v>
      </c>
      <c r="F207" s="60">
        <v>0</v>
      </c>
      <c r="G207" s="8">
        <v>1</v>
      </c>
      <c r="H207" s="62">
        <v>0</v>
      </c>
      <c r="I207" s="61">
        <f t="shared" si="12"/>
        <v>1</v>
      </c>
      <c r="J207" s="9" t="s">
        <v>6</v>
      </c>
      <c r="K207" s="61">
        <v>25</v>
      </c>
      <c r="L207" s="61">
        <f t="shared" ref="L207:L213" si="13">K207*I207</f>
        <v>25</v>
      </c>
      <c r="M207" s="94"/>
      <c r="N207" s="3"/>
    </row>
    <row r="208" spans="1:14" outlineLevel="1">
      <c r="A208" s="241"/>
      <c r="B208" s="241"/>
      <c r="C208" s="241"/>
      <c r="D208" s="88" t="s">
        <v>900</v>
      </c>
      <c r="E208" s="7" t="s">
        <v>900</v>
      </c>
      <c r="F208" s="60">
        <v>0</v>
      </c>
      <c r="G208" s="60">
        <v>1</v>
      </c>
      <c r="H208" s="62">
        <v>0</v>
      </c>
      <c r="I208" s="61">
        <f t="shared" si="12"/>
        <v>1</v>
      </c>
      <c r="J208" s="2" t="s">
        <v>6</v>
      </c>
      <c r="K208" s="61">
        <v>34.159999999999997</v>
      </c>
      <c r="L208" s="61">
        <f t="shared" si="13"/>
        <v>34.159999999999997</v>
      </c>
      <c r="M208" s="94"/>
      <c r="N208" s="3"/>
    </row>
    <row r="209" spans="1:14" ht="56.25" outlineLevel="1">
      <c r="A209" s="2">
        <v>11</v>
      </c>
      <c r="B209" s="35" t="s">
        <v>514</v>
      </c>
      <c r="C209" s="34" t="s">
        <v>515</v>
      </c>
      <c r="D209" s="88" t="s">
        <v>899</v>
      </c>
      <c r="E209" s="7" t="s">
        <v>899</v>
      </c>
      <c r="F209" s="60">
        <v>0</v>
      </c>
      <c r="G209" s="8">
        <v>1</v>
      </c>
      <c r="H209" s="62">
        <v>0</v>
      </c>
      <c r="I209" s="61">
        <f t="shared" si="12"/>
        <v>1</v>
      </c>
      <c r="J209" s="9" t="s">
        <v>6</v>
      </c>
      <c r="K209" s="61">
        <v>25</v>
      </c>
      <c r="L209" s="61">
        <f t="shared" si="13"/>
        <v>25</v>
      </c>
      <c r="M209" s="94"/>
      <c r="N209" s="3"/>
    </row>
    <row r="210" spans="1:14" outlineLevel="1">
      <c r="A210" s="240">
        <v>12</v>
      </c>
      <c r="B210" s="240" t="s">
        <v>517</v>
      </c>
      <c r="C210" s="240" t="s">
        <v>580</v>
      </c>
      <c r="D210" s="88" t="s">
        <v>901</v>
      </c>
      <c r="E210" s="7" t="s">
        <v>901</v>
      </c>
      <c r="F210" s="60">
        <v>0</v>
      </c>
      <c r="G210" s="60">
        <v>1.5516126315789474</v>
      </c>
      <c r="H210" s="62">
        <v>0</v>
      </c>
      <c r="I210" s="61">
        <f t="shared" si="12"/>
        <v>1.5516126315789474</v>
      </c>
      <c r="J210" s="9" t="s">
        <v>6</v>
      </c>
      <c r="K210" s="61">
        <v>4.75</v>
      </c>
      <c r="L210" s="61">
        <f t="shared" si="13"/>
        <v>7.3701600000000003</v>
      </c>
      <c r="M210" s="94"/>
      <c r="N210" s="3"/>
    </row>
    <row r="211" spans="1:14" outlineLevel="1">
      <c r="A211" s="240"/>
      <c r="B211" s="240"/>
      <c r="C211" s="240"/>
      <c r="D211" s="103" t="s">
        <v>1118</v>
      </c>
      <c r="E211" s="104" t="s">
        <v>1118</v>
      </c>
      <c r="F211" s="105">
        <v>0</v>
      </c>
      <c r="G211" s="105">
        <v>0.05</v>
      </c>
      <c r="H211" s="106">
        <v>0</v>
      </c>
      <c r="I211" s="107">
        <f t="shared" si="12"/>
        <v>0.05</v>
      </c>
      <c r="J211" s="109" t="s">
        <v>198</v>
      </c>
      <c r="K211" s="107">
        <v>62.093000000000004</v>
      </c>
      <c r="L211" s="107">
        <f t="shared" si="13"/>
        <v>3.1046500000000004</v>
      </c>
      <c r="M211" s="94"/>
      <c r="N211" s="3"/>
    </row>
    <row r="212" spans="1:14" outlineLevel="1">
      <c r="A212" s="240"/>
      <c r="B212" s="240"/>
      <c r="C212" s="240"/>
      <c r="D212" s="88" t="s">
        <v>899</v>
      </c>
      <c r="E212" s="7" t="s">
        <v>899</v>
      </c>
      <c r="F212" s="60">
        <v>0</v>
      </c>
      <c r="G212" s="60">
        <v>1</v>
      </c>
      <c r="H212" s="62">
        <v>0</v>
      </c>
      <c r="I212" s="61">
        <f t="shared" si="12"/>
        <v>1</v>
      </c>
      <c r="J212" s="9" t="s">
        <v>6</v>
      </c>
      <c r="K212" s="61">
        <v>25</v>
      </c>
      <c r="L212" s="61">
        <f t="shared" si="13"/>
        <v>25</v>
      </c>
      <c r="M212" s="94"/>
      <c r="N212" s="3"/>
    </row>
    <row r="213" spans="1:14" ht="56.25" outlineLevel="1">
      <c r="A213" s="2">
        <v>13</v>
      </c>
      <c r="B213" s="35" t="s">
        <v>520</v>
      </c>
      <c r="C213" s="34" t="s">
        <v>515</v>
      </c>
      <c r="D213" s="88" t="s">
        <v>899</v>
      </c>
      <c r="E213" s="7" t="s">
        <v>899</v>
      </c>
      <c r="F213" s="60">
        <v>0</v>
      </c>
      <c r="G213" s="60">
        <v>1</v>
      </c>
      <c r="H213" s="62">
        <v>0</v>
      </c>
      <c r="I213" s="61">
        <f t="shared" si="12"/>
        <v>1</v>
      </c>
      <c r="J213" s="9" t="s">
        <v>6</v>
      </c>
      <c r="K213" s="61">
        <v>25</v>
      </c>
      <c r="L213" s="61">
        <f t="shared" si="13"/>
        <v>25</v>
      </c>
      <c r="M213" s="94"/>
      <c r="N213" s="3"/>
    </row>
    <row r="214" spans="1:14" s="48" customFormat="1">
      <c r="A214" s="55" t="s">
        <v>79</v>
      </c>
      <c r="B214" s="68"/>
      <c r="C214" s="71"/>
      <c r="D214" s="68"/>
      <c r="E214" s="68"/>
      <c r="F214" s="70">
        <f>SUM(F215:F218)</f>
        <v>0</v>
      </c>
      <c r="G214" s="70">
        <f>SUM(G215:G240)</f>
        <v>464.83</v>
      </c>
      <c r="H214" s="70">
        <v>0</v>
      </c>
      <c r="I214" s="70">
        <f t="shared" si="12"/>
        <v>464.83</v>
      </c>
      <c r="J214" s="68"/>
      <c r="K214" s="70"/>
      <c r="L214" s="70">
        <f>SUM(L215:L240)</f>
        <v>1342.8539999999996</v>
      </c>
      <c r="M214" s="94"/>
    </row>
    <row r="215" spans="1:14" ht="37.5" outlineLevel="1">
      <c r="A215" s="241">
        <v>14</v>
      </c>
      <c r="B215" s="241" t="s">
        <v>521</v>
      </c>
      <c r="C215" s="241" t="s">
        <v>522</v>
      </c>
      <c r="D215" s="88" t="s">
        <v>902</v>
      </c>
      <c r="E215" s="7" t="s">
        <v>902</v>
      </c>
      <c r="F215" s="60">
        <v>0</v>
      </c>
      <c r="G215" s="60">
        <v>1</v>
      </c>
      <c r="H215" s="62">
        <v>0</v>
      </c>
      <c r="I215" s="61">
        <f t="shared" si="12"/>
        <v>1</v>
      </c>
      <c r="J215" s="2" t="s">
        <v>6</v>
      </c>
      <c r="K215" s="61">
        <v>450</v>
      </c>
      <c r="L215" s="61">
        <f t="shared" ref="L215:L240" si="14">K215*I215</f>
        <v>450</v>
      </c>
      <c r="M215" s="94"/>
      <c r="N215" s="3"/>
    </row>
    <row r="216" spans="1:14" outlineLevel="1">
      <c r="A216" s="241"/>
      <c r="B216" s="241"/>
      <c r="C216" s="241"/>
      <c r="D216" s="88" t="s">
        <v>903</v>
      </c>
      <c r="E216" s="7" t="s">
        <v>903</v>
      </c>
      <c r="F216" s="60">
        <v>0</v>
      </c>
      <c r="G216" s="60">
        <v>2</v>
      </c>
      <c r="H216" s="62">
        <v>0</v>
      </c>
      <c r="I216" s="61">
        <f t="shared" si="12"/>
        <v>2</v>
      </c>
      <c r="J216" s="2" t="s">
        <v>6</v>
      </c>
      <c r="K216" s="61">
        <v>4.4400000000000004</v>
      </c>
      <c r="L216" s="61">
        <f t="shared" si="14"/>
        <v>8.8800000000000008</v>
      </c>
      <c r="M216" s="94"/>
      <c r="N216" s="3"/>
    </row>
    <row r="217" spans="1:14" outlineLevel="1">
      <c r="A217" s="241"/>
      <c r="B217" s="241"/>
      <c r="C217" s="241"/>
      <c r="D217" s="88" t="s">
        <v>904</v>
      </c>
      <c r="E217" s="7" t="s">
        <v>904</v>
      </c>
      <c r="F217" s="60">
        <v>0</v>
      </c>
      <c r="G217" s="60">
        <v>2</v>
      </c>
      <c r="H217" s="62">
        <v>0</v>
      </c>
      <c r="I217" s="61">
        <f t="shared" si="12"/>
        <v>2</v>
      </c>
      <c r="J217" s="2" t="s">
        <v>6</v>
      </c>
      <c r="K217" s="61">
        <v>3.9</v>
      </c>
      <c r="L217" s="61">
        <f t="shared" si="14"/>
        <v>7.8</v>
      </c>
      <c r="M217" s="94"/>
      <c r="N217" s="3"/>
    </row>
    <row r="218" spans="1:14" outlineLevel="1">
      <c r="A218" s="241"/>
      <c r="B218" s="241"/>
      <c r="C218" s="241"/>
      <c r="D218" s="88" t="s">
        <v>905</v>
      </c>
      <c r="E218" s="7" t="s">
        <v>905</v>
      </c>
      <c r="F218" s="60">
        <v>0</v>
      </c>
      <c r="G218" s="60">
        <v>2</v>
      </c>
      <c r="H218" s="62">
        <v>0</v>
      </c>
      <c r="I218" s="61">
        <f t="shared" si="12"/>
        <v>2</v>
      </c>
      <c r="J218" s="2" t="s">
        <v>6</v>
      </c>
      <c r="K218" s="61">
        <v>4.0999999999999996</v>
      </c>
      <c r="L218" s="61">
        <f t="shared" si="14"/>
        <v>8.1999999999999993</v>
      </c>
      <c r="M218" s="94"/>
      <c r="N218" s="3"/>
    </row>
    <row r="219" spans="1:14" outlineLevel="1">
      <c r="A219" s="240">
        <v>15</v>
      </c>
      <c r="B219" s="240" t="s">
        <v>525</v>
      </c>
      <c r="C219" s="240" t="s">
        <v>526</v>
      </c>
      <c r="D219" s="88" t="s">
        <v>906</v>
      </c>
      <c r="E219" s="7" t="s">
        <v>906</v>
      </c>
      <c r="F219" s="60">
        <v>0</v>
      </c>
      <c r="G219" s="60">
        <v>340</v>
      </c>
      <c r="H219" s="62">
        <v>0</v>
      </c>
      <c r="I219" s="61">
        <f t="shared" si="12"/>
        <v>340</v>
      </c>
      <c r="J219" s="2" t="s">
        <v>216</v>
      </c>
      <c r="K219" s="61">
        <v>0.185</v>
      </c>
      <c r="L219" s="61">
        <f t="shared" si="14"/>
        <v>62.9</v>
      </c>
      <c r="M219" s="94"/>
      <c r="N219" s="3"/>
    </row>
    <row r="220" spans="1:14" outlineLevel="1">
      <c r="A220" s="240"/>
      <c r="B220" s="240"/>
      <c r="C220" s="240"/>
      <c r="D220" s="88" t="s">
        <v>907</v>
      </c>
      <c r="E220" s="7" t="s">
        <v>907</v>
      </c>
      <c r="F220" s="60">
        <v>0</v>
      </c>
      <c r="G220" s="60">
        <v>22</v>
      </c>
      <c r="H220" s="62">
        <v>0</v>
      </c>
      <c r="I220" s="61">
        <f t="shared" si="12"/>
        <v>22</v>
      </c>
      <c r="J220" s="2" t="s">
        <v>216</v>
      </c>
      <c r="K220" s="61">
        <v>8</v>
      </c>
      <c r="L220" s="61">
        <f t="shared" si="14"/>
        <v>176</v>
      </c>
      <c r="M220" s="94"/>
      <c r="N220" s="3"/>
    </row>
    <row r="221" spans="1:14" outlineLevel="1">
      <c r="A221" s="240"/>
      <c r="B221" s="240"/>
      <c r="C221" s="240"/>
      <c r="D221" s="88" t="s">
        <v>908</v>
      </c>
      <c r="E221" s="7" t="s">
        <v>908</v>
      </c>
      <c r="F221" s="60">
        <v>0</v>
      </c>
      <c r="G221" s="60">
        <v>24</v>
      </c>
      <c r="H221" s="62">
        <v>0</v>
      </c>
      <c r="I221" s="61">
        <f t="shared" si="12"/>
        <v>24</v>
      </c>
      <c r="J221" s="2" t="s">
        <v>216</v>
      </c>
      <c r="K221" s="61">
        <v>7.5</v>
      </c>
      <c r="L221" s="61">
        <f t="shared" si="14"/>
        <v>180</v>
      </c>
      <c r="M221" s="94"/>
      <c r="N221" s="3"/>
    </row>
    <row r="222" spans="1:14" outlineLevel="1">
      <c r="A222" s="240"/>
      <c r="B222" s="240"/>
      <c r="C222" s="240"/>
      <c r="D222" s="88" t="s">
        <v>909</v>
      </c>
      <c r="E222" s="7" t="s">
        <v>909</v>
      </c>
      <c r="F222" s="60">
        <v>0</v>
      </c>
      <c r="G222" s="60">
        <v>0.83</v>
      </c>
      <c r="H222" s="62">
        <v>0</v>
      </c>
      <c r="I222" s="61">
        <f t="shared" si="12"/>
        <v>0.83</v>
      </c>
      <c r="J222" s="2" t="s">
        <v>216</v>
      </c>
      <c r="K222" s="61">
        <v>5</v>
      </c>
      <c r="L222" s="61">
        <f t="shared" si="14"/>
        <v>4.1499999999999995</v>
      </c>
      <c r="M222" s="94"/>
      <c r="N222" s="3"/>
    </row>
    <row r="223" spans="1:14" outlineLevel="1">
      <c r="A223" s="240"/>
      <c r="B223" s="240"/>
      <c r="C223" s="240"/>
      <c r="D223" s="88" t="s">
        <v>910</v>
      </c>
      <c r="E223" s="7" t="s">
        <v>910</v>
      </c>
      <c r="F223" s="60">
        <v>0</v>
      </c>
      <c r="G223" s="60">
        <v>12</v>
      </c>
      <c r="H223" s="62">
        <v>0</v>
      </c>
      <c r="I223" s="61">
        <f t="shared" si="12"/>
        <v>12</v>
      </c>
      <c r="J223" s="2" t="s">
        <v>915</v>
      </c>
      <c r="K223" s="61">
        <v>0.24</v>
      </c>
      <c r="L223" s="61">
        <f t="shared" si="14"/>
        <v>2.88</v>
      </c>
      <c r="M223" s="94"/>
      <c r="N223" s="3"/>
    </row>
    <row r="224" spans="1:14" outlineLevel="1">
      <c r="A224" s="240"/>
      <c r="B224" s="240"/>
      <c r="C224" s="240"/>
      <c r="D224" s="88" t="s">
        <v>911</v>
      </c>
      <c r="E224" s="7" t="s">
        <v>911</v>
      </c>
      <c r="F224" s="60">
        <v>0</v>
      </c>
      <c r="G224" s="60">
        <v>25.2</v>
      </c>
      <c r="H224" s="62">
        <v>0</v>
      </c>
      <c r="I224" s="61">
        <f t="shared" si="12"/>
        <v>25.2</v>
      </c>
      <c r="J224" s="2" t="s">
        <v>915</v>
      </c>
      <c r="K224" s="61">
        <v>0.18</v>
      </c>
      <c r="L224" s="61">
        <f t="shared" si="14"/>
        <v>4.5359999999999996</v>
      </c>
      <c r="M224" s="94"/>
      <c r="N224" s="3"/>
    </row>
    <row r="225" spans="1:14" outlineLevel="1">
      <c r="A225" s="240"/>
      <c r="B225" s="240"/>
      <c r="C225" s="240"/>
      <c r="D225" s="88" t="s">
        <v>912</v>
      </c>
      <c r="E225" s="7" t="s">
        <v>912</v>
      </c>
      <c r="F225" s="60">
        <v>0</v>
      </c>
      <c r="G225" s="60">
        <v>2</v>
      </c>
      <c r="H225" s="62">
        <v>0</v>
      </c>
      <c r="I225" s="61">
        <f t="shared" si="12"/>
        <v>2</v>
      </c>
      <c r="J225" s="2" t="s">
        <v>6</v>
      </c>
      <c r="K225" s="61">
        <v>66.489999999999995</v>
      </c>
      <c r="L225" s="61">
        <f t="shared" si="14"/>
        <v>132.97999999999999</v>
      </c>
      <c r="M225" s="94"/>
      <c r="N225" s="3"/>
    </row>
    <row r="226" spans="1:14" outlineLevel="1">
      <c r="A226" s="240"/>
      <c r="B226" s="240"/>
      <c r="C226" s="240"/>
      <c r="D226" s="88" t="s">
        <v>904</v>
      </c>
      <c r="E226" s="7" t="s">
        <v>904</v>
      </c>
      <c r="F226" s="60">
        <v>0</v>
      </c>
      <c r="G226" s="60">
        <v>2</v>
      </c>
      <c r="H226" s="62">
        <v>0</v>
      </c>
      <c r="I226" s="61">
        <f t="shared" si="12"/>
        <v>2</v>
      </c>
      <c r="J226" s="2" t="s">
        <v>6</v>
      </c>
      <c r="K226" s="61">
        <v>3.9</v>
      </c>
      <c r="L226" s="61">
        <f t="shared" si="14"/>
        <v>7.8</v>
      </c>
      <c r="M226" s="94"/>
      <c r="N226" s="3"/>
    </row>
    <row r="227" spans="1:14" outlineLevel="1">
      <c r="A227" s="240"/>
      <c r="B227" s="240"/>
      <c r="C227" s="240"/>
      <c r="D227" s="79" t="s">
        <v>1124</v>
      </c>
      <c r="E227" s="80" t="s">
        <v>1124</v>
      </c>
      <c r="F227" s="81">
        <v>0</v>
      </c>
      <c r="G227" s="81">
        <v>1</v>
      </c>
      <c r="H227" s="82">
        <v>0</v>
      </c>
      <c r="I227" s="83">
        <f t="shared" si="12"/>
        <v>1</v>
      </c>
      <c r="J227" s="84" t="s">
        <v>198</v>
      </c>
      <c r="K227" s="83">
        <v>66</v>
      </c>
      <c r="L227" s="83">
        <f t="shared" si="14"/>
        <v>66</v>
      </c>
      <c r="M227" s="94"/>
      <c r="N227" s="3"/>
    </row>
    <row r="228" spans="1:14" outlineLevel="1">
      <c r="A228" s="240"/>
      <c r="B228" s="240"/>
      <c r="C228" s="240"/>
      <c r="D228" s="88" t="s">
        <v>913</v>
      </c>
      <c r="E228" s="7" t="s">
        <v>913</v>
      </c>
      <c r="F228" s="60">
        <v>0</v>
      </c>
      <c r="G228" s="60">
        <v>4</v>
      </c>
      <c r="H228" s="62">
        <v>0</v>
      </c>
      <c r="I228" s="61">
        <f t="shared" si="12"/>
        <v>4</v>
      </c>
      <c r="J228" s="2" t="s">
        <v>6</v>
      </c>
      <c r="K228" s="61">
        <v>0.17699999999999999</v>
      </c>
      <c r="L228" s="61">
        <f t="shared" si="14"/>
        <v>0.70799999999999996</v>
      </c>
      <c r="M228" s="94"/>
      <c r="N228" s="3"/>
    </row>
    <row r="229" spans="1:14" outlineLevel="1">
      <c r="A229" s="240"/>
      <c r="B229" s="240"/>
      <c r="C229" s="240"/>
      <c r="D229" s="88" t="s">
        <v>914</v>
      </c>
      <c r="E229" s="7" t="s">
        <v>914</v>
      </c>
      <c r="F229" s="60">
        <v>0</v>
      </c>
      <c r="G229" s="60">
        <v>4</v>
      </c>
      <c r="H229" s="62">
        <v>0</v>
      </c>
      <c r="I229" s="61">
        <f t="shared" si="12"/>
        <v>4</v>
      </c>
      <c r="J229" s="2" t="s">
        <v>6</v>
      </c>
      <c r="K229" s="61">
        <v>0.28000000000000003</v>
      </c>
      <c r="L229" s="61">
        <f t="shared" si="14"/>
        <v>1.1200000000000001</v>
      </c>
      <c r="M229" s="94"/>
      <c r="N229" s="3"/>
    </row>
    <row r="230" spans="1:14" outlineLevel="1">
      <c r="A230" s="240">
        <v>16</v>
      </c>
      <c r="B230" s="240" t="s">
        <v>529</v>
      </c>
      <c r="C230" s="240" t="s">
        <v>530</v>
      </c>
      <c r="D230" s="88" t="s">
        <v>916</v>
      </c>
      <c r="E230" s="7" t="s">
        <v>916</v>
      </c>
      <c r="F230" s="60">
        <v>0</v>
      </c>
      <c r="G230" s="60">
        <v>5</v>
      </c>
      <c r="H230" s="62">
        <v>0</v>
      </c>
      <c r="I230" s="61">
        <f t="shared" si="12"/>
        <v>5</v>
      </c>
      <c r="J230" s="2" t="s">
        <v>6</v>
      </c>
      <c r="K230" s="61">
        <v>15</v>
      </c>
      <c r="L230" s="61">
        <f t="shared" si="14"/>
        <v>75</v>
      </c>
      <c r="M230" s="94"/>
      <c r="N230" s="3"/>
    </row>
    <row r="231" spans="1:14" outlineLevel="1">
      <c r="A231" s="240"/>
      <c r="B231" s="240"/>
      <c r="C231" s="240"/>
      <c r="D231" s="79" t="s">
        <v>1118</v>
      </c>
      <c r="E231" s="80" t="s">
        <v>1118</v>
      </c>
      <c r="F231" s="81">
        <v>0</v>
      </c>
      <c r="G231" s="81">
        <v>1</v>
      </c>
      <c r="H231" s="82">
        <v>0</v>
      </c>
      <c r="I231" s="83">
        <f t="shared" si="12"/>
        <v>1</v>
      </c>
      <c r="J231" s="84" t="s">
        <v>198</v>
      </c>
      <c r="K231" s="83">
        <v>66</v>
      </c>
      <c r="L231" s="83">
        <f t="shared" si="14"/>
        <v>66</v>
      </c>
      <c r="M231" s="94"/>
      <c r="N231" s="3"/>
    </row>
    <row r="232" spans="1:14" outlineLevel="1">
      <c r="A232" s="240"/>
      <c r="B232" s="240"/>
      <c r="C232" s="240"/>
      <c r="D232" s="103" t="s">
        <v>1114</v>
      </c>
      <c r="E232" s="104" t="s">
        <v>1114</v>
      </c>
      <c r="F232" s="105">
        <v>0</v>
      </c>
      <c r="G232" s="105">
        <v>0.05</v>
      </c>
      <c r="H232" s="106">
        <v>0</v>
      </c>
      <c r="I232" s="107">
        <f t="shared" si="12"/>
        <v>0.05</v>
      </c>
      <c r="J232" s="108" t="s">
        <v>198</v>
      </c>
      <c r="K232" s="107">
        <v>66</v>
      </c>
      <c r="L232" s="107">
        <f t="shared" si="14"/>
        <v>3.3000000000000003</v>
      </c>
      <c r="M232" s="94"/>
      <c r="N232" s="3"/>
    </row>
    <row r="233" spans="1:14" outlineLevel="1">
      <c r="A233" s="240"/>
      <c r="B233" s="240"/>
      <c r="C233" s="240"/>
      <c r="D233" s="103" t="s">
        <v>1123</v>
      </c>
      <c r="E233" s="104" t="s">
        <v>1123</v>
      </c>
      <c r="F233" s="105">
        <v>0</v>
      </c>
      <c r="G233" s="105">
        <v>0.75</v>
      </c>
      <c r="H233" s="106">
        <v>0</v>
      </c>
      <c r="I233" s="107">
        <f t="shared" si="12"/>
        <v>0.75</v>
      </c>
      <c r="J233" s="108" t="s">
        <v>198</v>
      </c>
      <c r="K233" s="107">
        <v>78</v>
      </c>
      <c r="L233" s="107">
        <f t="shared" si="14"/>
        <v>58.5</v>
      </c>
      <c r="M233" s="94"/>
      <c r="N233" s="3"/>
    </row>
    <row r="234" spans="1:14" ht="37.5" outlineLevel="1">
      <c r="A234" s="240"/>
      <c r="B234" s="240"/>
      <c r="C234" s="240"/>
      <c r="D234" s="88" t="s">
        <v>917</v>
      </c>
      <c r="E234" s="7" t="s">
        <v>917</v>
      </c>
      <c r="F234" s="60">
        <v>0</v>
      </c>
      <c r="G234" s="60">
        <v>1</v>
      </c>
      <c r="H234" s="62">
        <v>0</v>
      </c>
      <c r="I234" s="61">
        <f t="shared" si="12"/>
        <v>1</v>
      </c>
      <c r="J234" s="2" t="s">
        <v>6</v>
      </c>
      <c r="K234" s="61">
        <v>18</v>
      </c>
      <c r="L234" s="61">
        <f t="shared" si="14"/>
        <v>18</v>
      </c>
      <c r="M234" s="94"/>
      <c r="N234" s="3"/>
    </row>
    <row r="235" spans="1:14" outlineLevel="1">
      <c r="A235" s="240"/>
      <c r="B235" s="240"/>
      <c r="C235" s="240"/>
      <c r="D235" s="88" t="s">
        <v>918</v>
      </c>
      <c r="E235" s="7" t="s">
        <v>918</v>
      </c>
      <c r="F235" s="60">
        <v>0</v>
      </c>
      <c r="G235" s="60">
        <v>1</v>
      </c>
      <c r="H235" s="62">
        <v>0</v>
      </c>
      <c r="I235" s="61">
        <f t="shared" si="12"/>
        <v>1</v>
      </c>
      <c r="J235" s="2" t="s">
        <v>6</v>
      </c>
      <c r="K235" s="61">
        <v>2</v>
      </c>
      <c r="L235" s="61">
        <f t="shared" si="14"/>
        <v>2</v>
      </c>
      <c r="M235" s="94"/>
      <c r="N235" s="3"/>
    </row>
    <row r="236" spans="1:14" outlineLevel="1">
      <c r="A236" s="240"/>
      <c r="B236" s="240"/>
      <c r="C236" s="240"/>
      <c r="D236" s="88" t="s">
        <v>919</v>
      </c>
      <c r="E236" s="7" t="s">
        <v>919</v>
      </c>
      <c r="F236" s="60">
        <v>0</v>
      </c>
      <c r="G236" s="60">
        <v>1</v>
      </c>
      <c r="H236" s="62">
        <v>0</v>
      </c>
      <c r="I236" s="61">
        <f t="shared" si="12"/>
        <v>1</v>
      </c>
      <c r="J236" s="2" t="s">
        <v>6</v>
      </c>
      <c r="K236" s="61">
        <v>1.5</v>
      </c>
      <c r="L236" s="61">
        <f t="shared" si="14"/>
        <v>1.5</v>
      </c>
      <c r="M236" s="94"/>
      <c r="N236" s="3"/>
    </row>
    <row r="237" spans="1:14" outlineLevel="1">
      <c r="A237" s="240"/>
      <c r="B237" s="240"/>
      <c r="C237" s="240"/>
      <c r="D237" s="88" t="s">
        <v>920</v>
      </c>
      <c r="E237" s="7" t="s">
        <v>920</v>
      </c>
      <c r="F237" s="60">
        <v>0</v>
      </c>
      <c r="G237" s="60">
        <v>1</v>
      </c>
      <c r="H237" s="62">
        <v>0</v>
      </c>
      <c r="I237" s="61">
        <f t="shared" si="12"/>
        <v>1</v>
      </c>
      <c r="J237" s="2" t="s">
        <v>6</v>
      </c>
      <c r="K237" s="61">
        <v>1</v>
      </c>
      <c r="L237" s="61">
        <f t="shared" si="14"/>
        <v>1</v>
      </c>
      <c r="M237" s="94"/>
      <c r="N237" s="3"/>
    </row>
    <row r="238" spans="1:14" outlineLevel="1">
      <c r="A238" s="240"/>
      <c r="B238" s="240"/>
      <c r="C238" s="240"/>
      <c r="D238" s="88" t="s">
        <v>921</v>
      </c>
      <c r="E238" s="7" t="s">
        <v>921</v>
      </c>
      <c r="F238" s="60">
        <v>0</v>
      </c>
      <c r="G238" s="60">
        <v>1</v>
      </c>
      <c r="H238" s="62">
        <v>0</v>
      </c>
      <c r="I238" s="61">
        <f t="shared" si="12"/>
        <v>1</v>
      </c>
      <c r="J238" s="2" t="s">
        <v>6</v>
      </c>
      <c r="K238" s="61">
        <v>1</v>
      </c>
      <c r="L238" s="61">
        <f t="shared" si="14"/>
        <v>1</v>
      </c>
      <c r="M238" s="94"/>
      <c r="N238" s="3"/>
    </row>
    <row r="239" spans="1:14" outlineLevel="1">
      <c r="A239" s="240"/>
      <c r="B239" s="240"/>
      <c r="C239" s="240"/>
      <c r="D239" s="88" t="s">
        <v>922</v>
      </c>
      <c r="E239" s="7" t="s">
        <v>922</v>
      </c>
      <c r="F239" s="60">
        <v>0</v>
      </c>
      <c r="G239" s="60">
        <v>1</v>
      </c>
      <c r="H239" s="62">
        <v>0</v>
      </c>
      <c r="I239" s="61">
        <f t="shared" si="12"/>
        <v>1</v>
      </c>
      <c r="J239" s="2" t="s">
        <v>6</v>
      </c>
      <c r="K239" s="61">
        <v>1</v>
      </c>
      <c r="L239" s="61">
        <f t="shared" si="14"/>
        <v>1</v>
      </c>
      <c r="M239" s="94"/>
      <c r="N239" s="3"/>
    </row>
    <row r="240" spans="1:14" outlineLevel="1">
      <c r="A240" s="240"/>
      <c r="B240" s="240"/>
      <c r="C240" s="240"/>
      <c r="D240" s="88" t="s">
        <v>923</v>
      </c>
      <c r="E240" s="7" t="s">
        <v>923</v>
      </c>
      <c r="F240" s="60">
        <v>0</v>
      </c>
      <c r="G240" s="60">
        <v>8</v>
      </c>
      <c r="H240" s="62">
        <v>0</v>
      </c>
      <c r="I240" s="61">
        <f t="shared" si="12"/>
        <v>8</v>
      </c>
      <c r="J240" s="2" t="s">
        <v>167</v>
      </c>
      <c r="K240" s="61">
        <v>0.2</v>
      </c>
      <c r="L240" s="61">
        <f t="shared" si="14"/>
        <v>1.6</v>
      </c>
      <c r="M240" s="94"/>
      <c r="N240" s="3"/>
    </row>
    <row r="241" spans="1:14" s="48" customFormat="1">
      <c r="A241" s="55" t="s">
        <v>88</v>
      </c>
      <c r="B241" s="68"/>
      <c r="C241" s="71"/>
      <c r="D241" s="68"/>
      <c r="E241" s="68"/>
      <c r="F241" s="70">
        <f>SUM(F242:F244)</f>
        <v>0</v>
      </c>
      <c r="G241" s="70">
        <f>SUM(G242:G261)</f>
        <v>33</v>
      </c>
      <c r="H241" s="70">
        <v>0</v>
      </c>
      <c r="I241" s="70">
        <f t="shared" si="12"/>
        <v>33</v>
      </c>
      <c r="J241" s="68"/>
      <c r="K241" s="70"/>
      <c r="L241" s="70">
        <f>SUM(L242:L261)</f>
        <v>837.43871186440686</v>
      </c>
      <c r="M241" s="94"/>
    </row>
    <row r="242" spans="1:14" ht="18.75" customHeight="1" outlineLevel="1">
      <c r="A242" s="242">
        <v>17</v>
      </c>
      <c r="B242" s="242" t="s">
        <v>531</v>
      </c>
      <c r="C242" s="242" t="s">
        <v>532</v>
      </c>
      <c r="D242" s="88" t="s">
        <v>941</v>
      </c>
      <c r="E242" s="7" t="s">
        <v>941</v>
      </c>
      <c r="F242" s="60">
        <v>0</v>
      </c>
      <c r="G242" s="60">
        <v>1</v>
      </c>
      <c r="H242" s="62">
        <v>0</v>
      </c>
      <c r="I242" s="61">
        <f t="shared" si="12"/>
        <v>1</v>
      </c>
      <c r="J242" s="2" t="s">
        <v>6</v>
      </c>
      <c r="K242" s="61">
        <v>4.84</v>
      </c>
      <c r="L242" s="61">
        <f t="shared" ref="L242:L261" si="15">K242*I242</f>
        <v>4.84</v>
      </c>
      <c r="M242" s="94"/>
      <c r="N242" s="3"/>
    </row>
    <row r="243" spans="1:14" outlineLevel="1">
      <c r="A243" s="243"/>
      <c r="B243" s="243"/>
      <c r="C243" s="243"/>
      <c r="D243" s="88" t="s">
        <v>942</v>
      </c>
      <c r="E243" s="7" t="s">
        <v>942</v>
      </c>
      <c r="F243" s="60">
        <v>0</v>
      </c>
      <c r="G243" s="60">
        <v>2</v>
      </c>
      <c r="H243" s="62">
        <v>0</v>
      </c>
      <c r="I243" s="61">
        <f t="shared" si="12"/>
        <v>2</v>
      </c>
      <c r="J243" s="2" t="s">
        <v>6</v>
      </c>
      <c r="K243" s="61">
        <v>0.432</v>
      </c>
      <c r="L243" s="61">
        <f t="shared" si="15"/>
        <v>0.86399999999999999</v>
      </c>
      <c r="M243" s="94"/>
      <c r="N243" s="3"/>
    </row>
    <row r="244" spans="1:14" outlineLevel="1">
      <c r="A244" s="243"/>
      <c r="B244" s="243"/>
      <c r="C244" s="243"/>
      <c r="D244" s="88" t="s">
        <v>943</v>
      </c>
      <c r="E244" s="7" t="s">
        <v>943</v>
      </c>
      <c r="F244" s="60">
        <v>0</v>
      </c>
      <c r="G244" s="60">
        <v>1</v>
      </c>
      <c r="H244" s="62">
        <v>0</v>
      </c>
      <c r="I244" s="61">
        <f t="shared" si="12"/>
        <v>1</v>
      </c>
      <c r="J244" s="2" t="s">
        <v>6</v>
      </c>
      <c r="K244" s="61">
        <v>51.292999999999999</v>
      </c>
      <c r="L244" s="61">
        <f t="shared" si="15"/>
        <v>51.292999999999999</v>
      </c>
      <c r="M244" s="94"/>
      <c r="N244" s="3"/>
    </row>
    <row r="245" spans="1:14" outlineLevel="1">
      <c r="A245" s="243"/>
      <c r="B245" s="243"/>
      <c r="C245" s="243"/>
      <c r="D245" s="88" t="s">
        <v>944</v>
      </c>
      <c r="E245" s="7" t="s">
        <v>944</v>
      </c>
      <c r="F245" s="60">
        <v>0</v>
      </c>
      <c r="G245" s="60">
        <v>1</v>
      </c>
      <c r="H245" s="62">
        <v>0</v>
      </c>
      <c r="I245" s="61">
        <f t="shared" si="12"/>
        <v>1</v>
      </c>
      <c r="J245" s="2" t="s">
        <v>6</v>
      </c>
      <c r="K245" s="61">
        <v>135.94300000000001</v>
      </c>
      <c r="L245" s="61">
        <f t="shared" si="15"/>
        <v>135.94300000000001</v>
      </c>
      <c r="M245" s="94"/>
      <c r="N245" s="3"/>
    </row>
    <row r="246" spans="1:14" outlineLevel="1">
      <c r="A246" s="243"/>
      <c r="B246" s="243"/>
      <c r="C246" s="243"/>
      <c r="D246" s="88" t="s">
        <v>945</v>
      </c>
      <c r="E246" s="7" t="s">
        <v>945</v>
      </c>
      <c r="F246" s="60">
        <v>0</v>
      </c>
      <c r="G246" s="60">
        <v>1</v>
      </c>
      <c r="H246" s="62">
        <v>0</v>
      </c>
      <c r="I246" s="61">
        <f t="shared" si="12"/>
        <v>1</v>
      </c>
      <c r="J246" s="2" t="s">
        <v>6</v>
      </c>
      <c r="K246" s="61">
        <v>18.737288135593221</v>
      </c>
      <c r="L246" s="61">
        <f t="shared" si="15"/>
        <v>18.737288135593221</v>
      </c>
      <c r="M246" s="94"/>
      <c r="N246" s="3"/>
    </row>
    <row r="247" spans="1:14" outlineLevel="1">
      <c r="A247" s="243"/>
      <c r="B247" s="243"/>
      <c r="C247" s="243"/>
      <c r="D247" s="88" t="s">
        <v>945</v>
      </c>
      <c r="E247" s="7" t="s">
        <v>945</v>
      </c>
      <c r="F247" s="60">
        <v>0</v>
      </c>
      <c r="G247" s="60">
        <v>1</v>
      </c>
      <c r="H247" s="62">
        <v>0</v>
      </c>
      <c r="I247" s="61">
        <f t="shared" si="12"/>
        <v>1</v>
      </c>
      <c r="J247" s="2" t="s">
        <v>6</v>
      </c>
      <c r="K247" s="61">
        <v>18.737288135593221</v>
      </c>
      <c r="L247" s="61">
        <f t="shared" si="15"/>
        <v>18.737288135593221</v>
      </c>
      <c r="M247" s="94"/>
      <c r="N247" s="3"/>
    </row>
    <row r="248" spans="1:14" outlineLevel="1">
      <c r="A248" s="243"/>
      <c r="B248" s="243"/>
      <c r="C248" s="243"/>
      <c r="D248" s="88" t="s">
        <v>946</v>
      </c>
      <c r="E248" s="7" t="s">
        <v>946</v>
      </c>
      <c r="F248" s="60">
        <v>0</v>
      </c>
      <c r="G248" s="60">
        <v>1</v>
      </c>
      <c r="H248" s="62">
        <v>0</v>
      </c>
      <c r="I248" s="61">
        <f t="shared" si="12"/>
        <v>1</v>
      </c>
      <c r="J248" s="2" t="s">
        <v>6</v>
      </c>
      <c r="K248" s="61">
        <v>18.737288135593221</v>
      </c>
      <c r="L248" s="61">
        <f t="shared" si="15"/>
        <v>18.737288135593221</v>
      </c>
      <c r="M248" s="94"/>
      <c r="N248" s="3"/>
    </row>
    <row r="249" spans="1:14" outlineLevel="1">
      <c r="A249" s="243"/>
      <c r="B249" s="243"/>
      <c r="C249" s="243"/>
      <c r="D249" s="88" t="s">
        <v>947</v>
      </c>
      <c r="E249" s="7" t="s">
        <v>947</v>
      </c>
      <c r="F249" s="60">
        <v>0</v>
      </c>
      <c r="G249" s="60">
        <v>2</v>
      </c>
      <c r="H249" s="62">
        <v>0</v>
      </c>
      <c r="I249" s="61">
        <f t="shared" si="12"/>
        <v>2</v>
      </c>
      <c r="J249" s="2" t="s">
        <v>6</v>
      </c>
      <c r="K249" s="61">
        <v>121.1</v>
      </c>
      <c r="L249" s="61">
        <f t="shared" si="15"/>
        <v>242.2</v>
      </c>
      <c r="M249" s="94"/>
      <c r="N249" s="3"/>
    </row>
    <row r="250" spans="1:14" outlineLevel="1">
      <c r="A250" s="243"/>
      <c r="B250" s="243"/>
      <c r="C250" s="243"/>
      <c r="D250" s="88" t="s">
        <v>947</v>
      </c>
      <c r="E250" s="7" t="s">
        <v>947</v>
      </c>
      <c r="F250" s="60">
        <v>0</v>
      </c>
      <c r="G250" s="60">
        <v>2</v>
      </c>
      <c r="H250" s="62">
        <v>0</v>
      </c>
      <c r="I250" s="61">
        <f t="shared" si="12"/>
        <v>2</v>
      </c>
      <c r="J250" s="2" t="s">
        <v>6</v>
      </c>
      <c r="K250" s="61">
        <v>121.1</v>
      </c>
      <c r="L250" s="61">
        <f t="shared" si="15"/>
        <v>242.2</v>
      </c>
      <c r="M250" s="94"/>
      <c r="N250" s="3"/>
    </row>
    <row r="251" spans="1:14" outlineLevel="1">
      <c r="A251" s="243"/>
      <c r="B251" s="243"/>
      <c r="C251" s="243"/>
      <c r="D251" s="88" t="s">
        <v>948</v>
      </c>
      <c r="E251" s="7" t="s">
        <v>948</v>
      </c>
      <c r="F251" s="60">
        <v>0</v>
      </c>
      <c r="G251" s="60">
        <v>1</v>
      </c>
      <c r="H251" s="62">
        <v>0</v>
      </c>
      <c r="I251" s="61">
        <f t="shared" si="12"/>
        <v>1</v>
      </c>
      <c r="J251" s="2" t="s">
        <v>6</v>
      </c>
      <c r="K251" s="61">
        <v>15</v>
      </c>
      <c r="L251" s="61">
        <f t="shared" si="15"/>
        <v>15</v>
      </c>
      <c r="M251" s="94"/>
      <c r="N251" s="3"/>
    </row>
    <row r="252" spans="1:14" outlineLevel="1">
      <c r="A252" s="243"/>
      <c r="B252" s="243"/>
      <c r="C252" s="243"/>
      <c r="D252" s="88" t="s">
        <v>949</v>
      </c>
      <c r="E252" s="7" t="s">
        <v>949</v>
      </c>
      <c r="F252" s="60">
        <v>0</v>
      </c>
      <c r="G252" s="60">
        <v>2</v>
      </c>
      <c r="H252" s="62">
        <v>0</v>
      </c>
      <c r="I252" s="61">
        <f t="shared" si="12"/>
        <v>2</v>
      </c>
      <c r="J252" s="2" t="s">
        <v>6</v>
      </c>
      <c r="K252" s="61">
        <v>0.432</v>
      </c>
      <c r="L252" s="61">
        <f t="shared" si="15"/>
        <v>0.86399999999999999</v>
      </c>
      <c r="M252" s="94"/>
      <c r="N252" s="3"/>
    </row>
    <row r="253" spans="1:14" ht="18.75" customHeight="1" outlineLevel="1">
      <c r="A253" s="243"/>
      <c r="B253" s="243"/>
      <c r="C253" s="243"/>
      <c r="D253" s="88" t="s">
        <v>950</v>
      </c>
      <c r="E253" s="7" t="s">
        <v>950</v>
      </c>
      <c r="F253" s="60">
        <v>0</v>
      </c>
      <c r="G253" s="60">
        <v>2</v>
      </c>
      <c r="H253" s="62">
        <v>0</v>
      </c>
      <c r="I253" s="61">
        <f t="shared" si="12"/>
        <v>2</v>
      </c>
      <c r="J253" s="2" t="s">
        <v>6</v>
      </c>
      <c r="K253" s="61">
        <v>0.79703389830508486</v>
      </c>
      <c r="L253" s="61">
        <f t="shared" si="15"/>
        <v>1.5940677966101697</v>
      </c>
      <c r="M253" s="94"/>
      <c r="N253" s="3"/>
    </row>
    <row r="254" spans="1:14" outlineLevel="1">
      <c r="A254" s="243"/>
      <c r="B254" s="243"/>
      <c r="C254" s="243"/>
      <c r="D254" s="88" t="s">
        <v>950</v>
      </c>
      <c r="E254" s="7" t="s">
        <v>950</v>
      </c>
      <c r="F254" s="60">
        <v>0</v>
      </c>
      <c r="G254" s="60">
        <v>2</v>
      </c>
      <c r="H254" s="62">
        <v>0</v>
      </c>
      <c r="I254" s="61">
        <f t="shared" si="12"/>
        <v>2</v>
      </c>
      <c r="J254" s="2" t="s">
        <v>6</v>
      </c>
      <c r="K254" s="61">
        <v>0.79703389830508486</v>
      </c>
      <c r="L254" s="61">
        <f t="shared" si="15"/>
        <v>1.5940677966101697</v>
      </c>
      <c r="M254" s="94"/>
      <c r="N254" s="3"/>
    </row>
    <row r="255" spans="1:14" outlineLevel="1">
      <c r="A255" s="243"/>
      <c r="B255" s="243"/>
      <c r="C255" s="243"/>
      <c r="D255" s="88" t="s">
        <v>951</v>
      </c>
      <c r="E255" s="7" t="s">
        <v>951</v>
      </c>
      <c r="F255" s="60">
        <v>0</v>
      </c>
      <c r="G255" s="60">
        <v>2</v>
      </c>
      <c r="H255" s="62">
        <v>0</v>
      </c>
      <c r="I255" s="61">
        <f t="shared" si="12"/>
        <v>2</v>
      </c>
      <c r="J255" s="2" t="s">
        <v>177</v>
      </c>
      <c r="K255" s="61">
        <v>0.432</v>
      </c>
      <c r="L255" s="61">
        <f t="shared" si="15"/>
        <v>0.86399999999999999</v>
      </c>
      <c r="M255" s="94"/>
      <c r="N255" s="3"/>
    </row>
    <row r="256" spans="1:14" outlineLevel="1">
      <c r="A256" s="243"/>
      <c r="B256" s="243"/>
      <c r="C256" s="243"/>
      <c r="D256" s="88" t="s">
        <v>952</v>
      </c>
      <c r="E256" s="7" t="s">
        <v>952</v>
      </c>
      <c r="F256" s="60">
        <v>0</v>
      </c>
      <c r="G256" s="60">
        <v>1</v>
      </c>
      <c r="H256" s="62">
        <v>0</v>
      </c>
      <c r="I256" s="61">
        <f t="shared" si="12"/>
        <v>1</v>
      </c>
      <c r="J256" s="2" t="s">
        <v>6</v>
      </c>
      <c r="K256" s="61">
        <v>40.799999999999997</v>
      </c>
      <c r="L256" s="61">
        <f t="shared" si="15"/>
        <v>40.799999999999997</v>
      </c>
      <c r="M256" s="94"/>
      <c r="N256" s="3"/>
    </row>
    <row r="257" spans="1:14" outlineLevel="1">
      <c r="A257" s="243"/>
      <c r="B257" s="243"/>
      <c r="C257" s="243"/>
      <c r="D257" s="88" t="s">
        <v>953</v>
      </c>
      <c r="E257" s="7" t="s">
        <v>953</v>
      </c>
      <c r="F257" s="60">
        <v>0</v>
      </c>
      <c r="G257" s="60">
        <v>2</v>
      </c>
      <c r="H257" s="62">
        <v>0</v>
      </c>
      <c r="I257" s="61">
        <f t="shared" si="12"/>
        <v>2</v>
      </c>
      <c r="J257" s="2" t="s">
        <v>6</v>
      </c>
      <c r="K257" s="61">
        <v>0.432</v>
      </c>
      <c r="L257" s="61">
        <f t="shared" si="15"/>
        <v>0.86399999999999999</v>
      </c>
      <c r="M257" s="94"/>
      <c r="N257" s="3"/>
    </row>
    <row r="258" spans="1:14" outlineLevel="1">
      <c r="A258" s="243"/>
      <c r="B258" s="243"/>
      <c r="C258" s="243"/>
      <c r="D258" s="88" t="s">
        <v>954</v>
      </c>
      <c r="E258" s="7" t="s">
        <v>954</v>
      </c>
      <c r="F258" s="60">
        <v>0</v>
      </c>
      <c r="G258" s="60">
        <v>2</v>
      </c>
      <c r="H258" s="62">
        <v>0</v>
      </c>
      <c r="I258" s="61">
        <f t="shared" si="12"/>
        <v>2</v>
      </c>
      <c r="J258" s="2" t="s">
        <v>6</v>
      </c>
      <c r="K258" s="61">
        <v>15</v>
      </c>
      <c r="L258" s="61">
        <f t="shared" si="15"/>
        <v>30</v>
      </c>
      <c r="M258" s="94"/>
      <c r="N258" s="3"/>
    </row>
    <row r="259" spans="1:14" outlineLevel="1">
      <c r="A259" s="243"/>
      <c r="B259" s="243"/>
      <c r="C259" s="243"/>
      <c r="D259" s="88" t="s">
        <v>955</v>
      </c>
      <c r="E259" s="7" t="s">
        <v>955</v>
      </c>
      <c r="F259" s="60">
        <v>0</v>
      </c>
      <c r="G259" s="60">
        <v>2</v>
      </c>
      <c r="H259" s="62">
        <v>0</v>
      </c>
      <c r="I259" s="61">
        <f t="shared" si="12"/>
        <v>2</v>
      </c>
      <c r="J259" s="2" t="s">
        <v>6</v>
      </c>
      <c r="K259" s="61">
        <v>0.432</v>
      </c>
      <c r="L259" s="61">
        <f t="shared" si="15"/>
        <v>0.86399999999999999</v>
      </c>
      <c r="M259" s="94"/>
      <c r="N259" s="3"/>
    </row>
    <row r="260" spans="1:14" outlineLevel="1">
      <c r="A260" s="243"/>
      <c r="B260" s="243"/>
      <c r="C260" s="243"/>
      <c r="D260" s="88" t="s">
        <v>956</v>
      </c>
      <c r="E260" s="7" t="s">
        <v>956</v>
      </c>
      <c r="F260" s="60">
        <v>0</v>
      </c>
      <c r="G260" s="60">
        <v>1</v>
      </c>
      <c r="H260" s="62">
        <v>0</v>
      </c>
      <c r="I260" s="61">
        <f t="shared" si="12"/>
        <v>1</v>
      </c>
      <c r="J260" s="2" t="s">
        <v>6</v>
      </c>
      <c r="K260" s="61">
        <v>2.1627118644067798</v>
      </c>
      <c r="L260" s="61">
        <f t="shared" si="15"/>
        <v>2.1627118644067798</v>
      </c>
      <c r="M260" s="94"/>
      <c r="N260" s="3"/>
    </row>
    <row r="261" spans="1:14" ht="37.5" outlineLevel="1">
      <c r="A261" s="244"/>
      <c r="B261" s="244"/>
      <c r="C261" s="244"/>
      <c r="D261" s="88" t="s">
        <v>957</v>
      </c>
      <c r="E261" s="7" t="s">
        <v>957</v>
      </c>
      <c r="F261" s="60">
        <v>0</v>
      </c>
      <c r="G261" s="60">
        <v>4</v>
      </c>
      <c r="H261" s="62">
        <v>0</v>
      </c>
      <c r="I261" s="61">
        <f t="shared" si="12"/>
        <v>4</v>
      </c>
      <c r="J261" s="2" t="s">
        <v>958</v>
      </c>
      <c r="K261" s="61">
        <v>2.3199999999999998</v>
      </c>
      <c r="L261" s="61">
        <f t="shared" si="15"/>
        <v>9.2799999999999994</v>
      </c>
      <c r="M261" s="94"/>
      <c r="N261" s="3"/>
    </row>
    <row r="262" spans="1:14" s="48" customFormat="1">
      <c r="A262" s="55" t="s">
        <v>96</v>
      </c>
      <c r="B262" s="68"/>
      <c r="C262" s="71"/>
      <c r="D262" s="68"/>
      <c r="E262" s="68"/>
      <c r="F262" s="70">
        <f>SUM(F263:F265)</f>
        <v>0</v>
      </c>
      <c r="G262" s="70">
        <f>G263</f>
        <v>1</v>
      </c>
      <c r="H262" s="70">
        <v>0</v>
      </c>
      <c r="I262" s="70">
        <f t="shared" si="12"/>
        <v>1</v>
      </c>
      <c r="J262" s="68"/>
      <c r="K262" s="70"/>
      <c r="L262" s="70">
        <f>L263</f>
        <v>400</v>
      </c>
      <c r="M262" s="94"/>
    </row>
    <row r="263" spans="1:14" ht="37.5" outlineLevel="1">
      <c r="A263" s="2">
        <v>18</v>
      </c>
      <c r="B263" s="35" t="s">
        <v>534</v>
      </c>
      <c r="C263" s="34" t="s">
        <v>535</v>
      </c>
      <c r="D263" s="88" t="s">
        <v>959</v>
      </c>
      <c r="E263" s="7" t="s">
        <v>959</v>
      </c>
      <c r="F263" s="60">
        <v>0</v>
      </c>
      <c r="G263" s="60">
        <v>1</v>
      </c>
      <c r="H263" s="62">
        <v>0</v>
      </c>
      <c r="I263" s="61">
        <f t="shared" si="12"/>
        <v>1</v>
      </c>
      <c r="J263" s="2" t="s">
        <v>6</v>
      </c>
      <c r="K263" s="61">
        <v>400</v>
      </c>
      <c r="L263" s="61">
        <f>K263*I263</f>
        <v>400</v>
      </c>
      <c r="M263" s="94"/>
      <c r="N263" s="3"/>
    </row>
    <row r="264" spans="1:14" s="48" customFormat="1">
      <c r="A264" s="55" t="s">
        <v>101</v>
      </c>
      <c r="B264" s="68"/>
      <c r="C264" s="71"/>
      <c r="D264" s="68"/>
      <c r="E264" s="68"/>
      <c r="F264" s="70">
        <f>SUM(F265:F266)</f>
        <v>0</v>
      </c>
      <c r="G264" s="70">
        <f>SUM(G265:G271)</f>
        <v>512</v>
      </c>
      <c r="H264" s="70">
        <v>0</v>
      </c>
      <c r="I264" s="70">
        <f t="shared" si="12"/>
        <v>512</v>
      </c>
      <c r="J264" s="68"/>
      <c r="K264" s="70"/>
      <c r="L264" s="70">
        <f>SUM(L265:L271)</f>
        <v>1289.54</v>
      </c>
      <c r="M264" s="94"/>
    </row>
    <row r="265" spans="1:14" outlineLevel="1">
      <c r="A265" s="240">
        <v>19</v>
      </c>
      <c r="B265" s="240" t="s">
        <v>780</v>
      </c>
      <c r="C265" s="240" t="s">
        <v>537</v>
      </c>
      <c r="D265" s="88" t="s">
        <v>960</v>
      </c>
      <c r="E265" s="7" t="s">
        <v>960</v>
      </c>
      <c r="F265" s="60">
        <v>0</v>
      </c>
      <c r="G265" s="60">
        <v>165</v>
      </c>
      <c r="H265" s="62">
        <v>0</v>
      </c>
      <c r="I265" s="61">
        <f t="shared" ref="I265:I330" si="16">F265+G265+H265</f>
        <v>165</v>
      </c>
      <c r="J265" s="2" t="s">
        <v>167</v>
      </c>
      <c r="K265" s="61">
        <v>0.65200000000000002</v>
      </c>
      <c r="L265" s="61">
        <f t="shared" ref="L265:L271" si="17">K265*I265</f>
        <v>107.58</v>
      </c>
      <c r="M265" s="94"/>
      <c r="N265" s="3"/>
    </row>
    <row r="266" spans="1:14" outlineLevel="1">
      <c r="A266" s="240"/>
      <c r="B266" s="240"/>
      <c r="C266" s="240"/>
      <c r="D266" s="88" t="s">
        <v>960</v>
      </c>
      <c r="E266" s="7" t="s">
        <v>960</v>
      </c>
      <c r="F266" s="60">
        <v>0</v>
      </c>
      <c r="G266" s="60">
        <v>165</v>
      </c>
      <c r="H266" s="62">
        <v>0</v>
      </c>
      <c r="I266" s="61">
        <f t="shared" si="16"/>
        <v>165</v>
      </c>
      <c r="J266" s="2" t="s">
        <v>167</v>
      </c>
      <c r="K266" s="61">
        <v>0.65200000000000002</v>
      </c>
      <c r="L266" s="61">
        <f t="shared" si="17"/>
        <v>107.58</v>
      </c>
      <c r="M266" s="94"/>
      <c r="N266" s="3"/>
    </row>
    <row r="267" spans="1:14" outlineLevel="1">
      <c r="A267" s="240"/>
      <c r="B267" s="240"/>
      <c r="C267" s="240"/>
      <c r="D267" s="88" t="s">
        <v>960</v>
      </c>
      <c r="E267" s="7" t="s">
        <v>960</v>
      </c>
      <c r="F267" s="60">
        <v>0</v>
      </c>
      <c r="G267" s="60">
        <v>165</v>
      </c>
      <c r="H267" s="62">
        <v>0</v>
      </c>
      <c r="I267" s="61">
        <f t="shared" si="16"/>
        <v>165</v>
      </c>
      <c r="J267" s="2" t="s">
        <v>167</v>
      </c>
      <c r="K267" s="61">
        <v>0.65200000000000002</v>
      </c>
      <c r="L267" s="61">
        <f t="shared" si="17"/>
        <v>107.58</v>
      </c>
      <c r="M267" s="94"/>
      <c r="N267" s="3"/>
    </row>
    <row r="268" spans="1:14" ht="37.5" outlineLevel="1">
      <c r="A268" s="240"/>
      <c r="B268" s="240"/>
      <c r="C268" s="240"/>
      <c r="D268" s="88" t="s">
        <v>961</v>
      </c>
      <c r="E268" s="7" t="s">
        <v>961</v>
      </c>
      <c r="F268" s="60">
        <v>0</v>
      </c>
      <c r="G268" s="60">
        <v>8</v>
      </c>
      <c r="H268" s="62">
        <v>0</v>
      </c>
      <c r="I268" s="61">
        <f t="shared" si="16"/>
        <v>8</v>
      </c>
      <c r="J268" s="2" t="s">
        <v>965</v>
      </c>
      <c r="K268" s="61">
        <v>65.5</v>
      </c>
      <c r="L268" s="61">
        <f t="shared" si="17"/>
        <v>524</v>
      </c>
      <c r="M268" s="94"/>
      <c r="N268" s="3"/>
    </row>
    <row r="269" spans="1:14" ht="37.5" outlineLevel="1">
      <c r="A269" s="240"/>
      <c r="B269" s="240"/>
      <c r="C269" s="240"/>
      <c r="D269" s="88" t="s">
        <v>962</v>
      </c>
      <c r="E269" s="7" t="s">
        <v>962</v>
      </c>
      <c r="F269" s="60">
        <v>0</v>
      </c>
      <c r="G269" s="60">
        <v>5</v>
      </c>
      <c r="H269" s="62">
        <v>0</v>
      </c>
      <c r="I269" s="61">
        <f t="shared" si="16"/>
        <v>5</v>
      </c>
      <c r="J269" s="2" t="s">
        <v>6</v>
      </c>
      <c r="K269" s="61">
        <v>55</v>
      </c>
      <c r="L269" s="61">
        <f t="shared" si="17"/>
        <v>275</v>
      </c>
      <c r="M269" s="94"/>
      <c r="N269" s="3"/>
    </row>
    <row r="270" spans="1:14" outlineLevel="1">
      <c r="A270" s="240"/>
      <c r="B270" s="240"/>
      <c r="C270" s="240"/>
      <c r="D270" s="88" t="s">
        <v>963</v>
      </c>
      <c r="E270" s="7" t="s">
        <v>963</v>
      </c>
      <c r="F270" s="60">
        <v>0</v>
      </c>
      <c r="G270" s="60">
        <v>3</v>
      </c>
      <c r="H270" s="62">
        <v>0</v>
      </c>
      <c r="I270" s="61">
        <f t="shared" si="16"/>
        <v>3</v>
      </c>
      <c r="J270" s="2" t="s">
        <v>6</v>
      </c>
      <c r="K270" s="61">
        <v>30</v>
      </c>
      <c r="L270" s="61">
        <f t="shared" si="17"/>
        <v>90</v>
      </c>
      <c r="M270" s="94"/>
      <c r="N270" s="3"/>
    </row>
    <row r="271" spans="1:14" outlineLevel="1">
      <c r="A271" s="240"/>
      <c r="B271" s="240"/>
      <c r="C271" s="240"/>
      <c r="D271" s="88" t="s">
        <v>964</v>
      </c>
      <c r="E271" s="7" t="s">
        <v>964</v>
      </c>
      <c r="F271" s="60">
        <v>0</v>
      </c>
      <c r="G271" s="60">
        <v>1</v>
      </c>
      <c r="H271" s="62">
        <v>0</v>
      </c>
      <c r="I271" s="61">
        <f t="shared" si="16"/>
        <v>1</v>
      </c>
      <c r="J271" s="2" t="s">
        <v>6</v>
      </c>
      <c r="K271" s="61">
        <v>77.8</v>
      </c>
      <c r="L271" s="61">
        <f t="shared" si="17"/>
        <v>77.8</v>
      </c>
      <c r="M271" s="94"/>
      <c r="N271" s="3"/>
    </row>
    <row r="272" spans="1:14" s="48" customFormat="1">
      <c r="A272" s="55" t="s">
        <v>107</v>
      </c>
      <c r="B272" s="68"/>
      <c r="C272" s="71"/>
      <c r="D272" s="68"/>
      <c r="E272" s="68"/>
      <c r="F272" s="70">
        <f>SUM(F273:F274)</f>
        <v>0</v>
      </c>
      <c r="G272" s="70">
        <f>SUM(G273:G294)</f>
        <v>97.436999999999998</v>
      </c>
      <c r="H272" s="70">
        <v>0</v>
      </c>
      <c r="I272" s="70">
        <f t="shared" si="16"/>
        <v>97.436999999999998</v>
      </c>
      <c r="J272" s="68"/>
      <c r="K272" s="70"/>
      <c r="L272" s="70">
        <f>SUM(L273:L294)</f>
        <v>1940.5995</v>
      </c>
      <c r="M272" s="94"/>
    </row>
    <row r="273" spans="1:14" outlineLevel="1">
      <c r="A273" s="240">
        <v>20</v>
      </c>
      <c r="B273" s="240" t="s">
        <v>538</v>
      </c>
      <c r="C273" s="240" t="s">
        <v>539</v>
      </c>
      <c r="D273" s="6" t="s">
        <v>966</v>
      </c>
      <c r="E273" s="7" t="s">
        <v>966</v>
      </c>
      <c r="F273" s="60">
        <v>0</v>
      </c>
      <c r="G273" s="60">
        <v>4</v>
      </c>
      <c r="H273" s="62">
        <v>0</v>
      </c>
      <c r="I273" s="61">
        <f t="shared" si="16"/>
        <v>4</v>
      </c>
      <c r="J273" s="2" t="s">
        <v>6</v>
      </c>
      <c r="K273" s="61">
        <v>0.75</v>
      </c>
      <c r="L273" s="61">
        <f t="shared" ref="L273:L294" si="18">K273*I273</f>
        <v>3</v>
      </c>
      <c r="M273" s="94"/>
      <c r="N273" s="3"/>
    </row>
    <row r="274" spans="1:14" outlineLevel="1">
      <c r="A274" s="240"/>
      <c r="B274" s="240"/>
      <c r="C274" s="240"/>
      <c r="D274" s="88" t="s">
        <v>967</v>
      </c>
      <c r="E274" s="7" t="s">
        <v>967</v>
      </c>
      <c r="F274" s="60">
        <v>0</v>
      </c>
      <c r="G274" s="60">
        <v>4</v>
      </c>
      <c r="H274" s="62">
        <v>0</v>
      </c>
      <c r="I274" s="61">
        <f t="shared" si="16"/>
        <v>4</v>
      </c>
      <c r="J274" s="2" t="s">
        <v>6</v>
      </c>
      <c r="K274" s="61">
        <v>0.5</v>
      </c>
      <c r="L274" s="61">
        <f t="shared" si="18"/>
        <v>2</v>
      </c>
      <c r="M274" s="94"/>
      <c r="N274" s="3"/>
    </row>
    <row r="275" spans="1:14" outlineLevel="1">
      <c r="A275" s="240"/>
      <c r="B275" s="240"/>
      <c r="C275" s="240"/>
      <c r="D275" s="88" t="s">
        <v>968</v>
      </c>
      <c r="E275" s="7" t="s">
        <v>968</v>
      </c>
      <c r="F275" s="60">
        <v>0</v>
      </c>
      <c r="G275" s="60">
        <v>2</v>
      </c>
      <c r="H275" s="62">
        <v>0</v>
      </c>
      <c r="I275" s="61">
        <f t="shared" si="16"/>
        <v>2</v>
      </c>
      <c r="J275" s="2" t="s">
        <v>6</v>
      </c>
      <c r="K275" s="61">
        <v>0.6</v>
      </c>
      <c r="L275" s="61">
        <f t="shared" si="18"/>
        <v>1.2</v>
      </c>
      <c r="M275" s="94"/>
      <c r="N275" s="3"/>
    </row>
    <row r="276" spans="1:14" outlineLevel="1">
      <c r="A276" s="240"/>
      <c r="B276" s="240"/>
      <c r="C276" s="240"/>
      <c r="D276" s="88" t="s">
        <v>969</v>
      </c>
      <c r="E276" s="7" t="s">
        <v>969</v>
      </c>
      <c r="F276" s="60">
        <v>0</v>
      </c>
      <c r="G276" s="60">
        <v>4</v>
      </c>
      <c r="H276" s="62">
        <v>0</v>
      </c>
      <c r="I276" s="61">
        <f t="shared" si="16"/>
        <v>4</v>
      </c>
      <c r="J276" s="2" t="s">
        <v>6</v>
      </c>
      <c r="K276" s="61">
        <v>9.8000000000000007</v>
      </c>
      <c r="L276" s="61">
        <f t="shared" si="18"/>
        <v>39.200000000000003</v>
      </c>
      <c r="M276" s="94"/>
      <c r="N276" s="3"/>
    </row>
    <row r="277" spans="1:14" outlineLevel="1">
      <c r="A277" s="240"/>
      <c r="B277" s="240"/>
      <c r="C277" s="240"/>
      <c r="D277" s="88" t="s">
        <v>970</v>
      </c>
      <c r="E277" s="7" t="s">
        <v>970</v>
      </c>
      <c r="F277" s="60">
        <v>0</v>
      </c>
      <c r="G277" s="60">
        <v>7</v>
      </c>
      <c r="H277" s="62">
        <v>0</v>
      </c>
      <c r="I277" s="61">
        <f t="shared" si="16"/>
        <v>7</v>
      </c>
      <c r="J277" s="2" t="s">
        <v>6</v>
      </c>
      <c r="K277" s="61">
        <v>8.1999999999999993</v>
      </c>
      <c r="L277" s="61">
        <f t="shared" si="18"/>
        <v>57.399999999999991</v>
      </c>
      <c r="M277" s="94"/>
      <c r="N277" s="3"/>
    </row>
    <row r="278" spans="1:14" outlineLevel="1">
      <c r="A278" s="240"/>
      <c r="B278" s="240"/>
      <c r="C278" s="240"/>
      <c r="D278" s="88" t="s">
        <v>971</v>
      </c>
      <c r="E278" s="7" t="s">
        <v>971</v>
      </c>
      <c r="F278" s="60">
        <v>0</v>
      </c>
      <c r="G278" s="60">
        <v>6</v>
      </c>
      <c r="H278" s="62">
        <v>0</v>
      </c>
      <c r="I278" s="61">
        <f t="shared" si="16"/>
        <v>6</v>
      </c>
      <c r="J278" s="2" t="s">
        <v>6</v>
      </c>
      <c r="K278" s="61">
        <v>1.6</v>
      </c>
      <c r="L278" s="61">
        <f t="shared" si="18"/>
        <v>9.6000000000000014</v>
      </c>
      <c r="M278" s="94"/>
      <c r="N278" s="3"/>
    </row>
    <row r="279" spans="1:14" outlineLevel="1">
      <c r="A279" s="240"/>
      <c r="B279" s="240"/>
      <c r="C279" s="240"/>
      <c r="D279" s="79" t="s">
        <v>1123</v>
      </c>
      <c r="E279" s="80" t="s">
        <v>1123</v>
      </c>
      <c r="F279" s="81">
        <v>0</v>
      </c>
      <c r="G279" s="81">
        <v>3.4369999999999998</v>
      </c>
      <c r="H279" s="82">
        <v>0</v>
      </c>
      <c r="I279" s="83">
        <f t="shared" si="16"/>
        <v>3.4369999999999998</v>
      </c>
      <c r="J279" s="84" t="s">
        <v>198</v>
      </c>
      <c r="K279" s="83">
        <v>79.5</v>
      </c>
      <c r="L279" s="83">
        <f t="shared" si="18"/>
        <v>273.24149999999997</v>
      </c>
      <c r="M279" s="94"/>
      <c r="N279" s="3"/>
    </row>
    <row r="280" spans="1:14" outlineLevel="1">
      <c r="A280" s="240"/>
      <c r="B280" s="240"/>
      <c r="C280" s="240"/>
      <c r="D280" s="88" t="s">
        <v>972</v>
      </c>
      <c r="E280" s="7" t="s">
        <v>972</v>
      </c>
      <c r="F280" s="60">
        <v>0</v>
      </c>
      <c r="G280" s="60">
        <v>8</v>
      </c>
      <c r="H280" s="62">
        <v>0</v>
      </c>
      <c r="I280" s="61">
        <f t="shared" si="16"/>
        <v>8</v>
      </c>
      <c r="J280" s="2" t="s">
        <v>6</v>
      </c>
      <c r="K280" s="61">
        <v>2.5</v>
      </c>
      <c r="L280" s="61">
        <f t="shared" si="18"/>
        <v>20</v>
      </c>
      <c r="M280" s="94"/>
      <c r="N280" s="3"/>
    </row>
    <row r="281" spans="1:14" outlineLevel="1">
      <c r="A281" s="240"/>
      <c r="B281" s="240"/>
      <c r="C281" s="240"/>
      <c r="D281" s="88" t="s">
        <v>973</v>
      </c>
      <c r="E281" s="7" t="s">
        <v>973</v>
      </c>
      <c r="F281" s="60">
        <v>0</v>
      </c>
      <c r="G281" s="60">
        <v>4</v>
      </c>
      <c r="H281" s="62">
        <v>0</v>
      </c>
      <c r="I281" s="61">
        <f t="shared" si="16"/>
        <v>4</v>
      </c>
      <c r="J281" s="2" t="s">
        <v>6</v>
      </c>
      <c r="K281" s="61">
        <v>1.5</v>
      </c>
      <c r="L281" s="61">
        <f t="shared" si="18"/>
        <v>6</v>
      </c>
      <c r="M281" s="94"/>
      <c r="N281" s="3"/>
    </row>
    <row r="282" spans="1:14" outlineLevel="1">
      <c r="A282" s="240"/>
      <c r="B282" s="240"/>
      <c r="C282" s="240"/>
      <c r="D282" s="88" t="s">
        <v>974</v>
      </c>
      <c r="E282" s="7" t="s">
        <v>974</v>
      </c>
      <c r="F282" s="60">
        <v>0</v>
      </c>
      <c r="G282" s="60">
        <v>3</v>
      </c>
      <c r="H282" s="62">
        <v>0</v>
      </c>
      <c r="I282" s="61">
        <f t="shared" si="16"/>
        <v>3</v>
      </c>
      <c r="J282" s="2" t="s">
        <v>6</v>
      </c>
      <c r="K282" s="61">
        <v>1</v>
      </c>
      <c r="L282" s="61">
        <f t="shared" si="18"/>
        <v>3</v>
      </c>
      <c r="M282" s="94"/>
      <c r="N282" s="3"/>
    </row>
    <row r="283" spans="1:14" outlineLevel="1">
      <c r="A283" s="240"/>
      <c r="B283" s="240"/>
      <c r="C283" s="240"/>
      <c r="D283" s="88" t="s">
        <v>975</v>
      </c>
      <c r="E283" s="7" t="s">
        <v>975</v>
      </c>
      <c r="F283" s="60">
        <v>0</v>
      </c>
      <c r="G283" s="60">
        <v>3</v>
      </c>
      <c r="H283" s="62">
        <v>0</v>
      </c>
      <c r="I283" s="61">
        <f t="shared" si="16"/>
        <v>3</v>
      </c>
      <c r="J283" s="2" t="s">
        <v>6</v>
      </c>
      <c r="K283" s="61">
        <v>6.3</v>
      </c>
      <c r="L283" s="61">
        <f t="shared" si="18"/>
        <v>18.899999999999999</v>
      </c>
      <c r="M283" s="94"/>
      <c r="N283" s="3"/>
    </row>
    <row r="284" spans="1:14" outlineLevel="1">
      <c r="A284" s="240"/>
      <c r="B284" s="240"/>
      <c r="C284" s="240"/>
      <c r="D284" s="88" t="s">
        <v>976</v>
      </c>
      <c r="E284" s="7" t="s">
        <v>976</v>
      </c>
      <c r="F284" s="60">
        <v>0</v>
      </c>
      <c r="G284" s="60">
        <v>15</v>
      </c>
      <c r="H284" s="62">
        <v>0</v>
      </c>
      <c r="I284" s="61">
        <f t="shared" si="16"/>
        <v>15</v>
      </c>
      <c r="J284" s="2" t="s">
        <v>6</v>
      </c>
      <c r="K284" s="61">
        <v>0.25</v>
      </c>
      <c r="L284" s="61">
        <f t="shared" si="18"/>
        <v>3.75</v>
      </c>
      <c r="M284" s="94"/>
      <c r="N284" s="3"/>
    </row>
    <row r="285" spans="1:14" ht="37.5" outlineLevel="1">
      <c r="A285" s="240">
        <v>21</v>
      </c>
      <c r="B285" s="240" t="s">
        <v>538</v>
      </c>
      <c r="C285" s="240" t="s">
        <v>541</v>
      </c>
      <c r="D285" s="88" t="s">
        <v>977</v>
      </c>
      <c r="E285" s="7" t="s">
        <v>977</v>
      </c>
      <c r="F285" s="60">
        <v>0</v>
      </c>
      <c r="G285" s="60">
        <v>1</v>
      </c>
      <c r="H285" s="62">
        <v>0</v>
      </c>
      <c r="I285" s="61">
        <f t="shared" si="16"/>
        <v>1</v>
      </c>
      <c r="J285" s="2" t="s">
        <v>6</v>
      </c>
      <c r="K285" s="61">
        <v>430.06</v>
      </c>
      <c r="L285" s="61">
        <f t="shared" si="18"/>
        <v>430.06</v>
      </c>
      <c r="M285" s="94"/>
      <c r="N285" s="3"/>
    </row>
    <row r="286" spans="1:14" outlineLevel="1">
      <c r="A286" s="240"/>
      <c r="B286" s="240"/>
      <c r="C286" s="240"/>
      <c r="D286" s="88" t="s">
        <v>978</v>
      </c>
      <c r="E286" s="7" t="s">
        <v>978</v>
      </c>
      <c r="F286" s="60">
        <v>0</v>
      </c>
      <c r="G286" s="60">
        <v>1</v>
      </c>
      <c r="H286" s="62">
        <v>0</v>
      </c>
      <c r="I286" s="61">
        <f t="shared" si="16"/>
        <v>1</v>
      </c>
      <c r="J286" s="2" t="s">
        <v>6</v>
      </c>
      <c r="K286" s="61">
        <v>100.5</v>
      </c>
      <c r="L286" s="61">
        <f t="shared" si="18"/>
        <v>100.5</v>
      </c>
      <c r="M286" s="94"/>
      <c r="N286" s="3"/>
    </row>
    <row r="287" spans="1:14" outlineLevel="1">
      <c r="A287" s="240"/>
      <c r="B287" s="240"/>
      <c r="C287" s="240"/>
      <c r="D287" s="88" t="s">
        <v>979</v>
      </c>
      <c r="E287" s="7" t="s">
        <v>979</v>
      </c>
      <c r="F287" s="60">
        <v>0</v>
      </c>
      <c r="G287" s="60">
        <v>2</v>
      </c>
      <c r="H287" s="62">
        <v>0</v>
      </c>
      <c r="I287" s="61">
        <f t="shared" si="16"/>
        <v>2</v>
      </c>
      <c r="J287" s="2" t="s">
        <v>6</v>
      </c>
      <c r="K287" s="61">
        <v>15</v>
      </c>
      <c r="L287" s="61">
        <f t="shared" si="18"/>
        <v>30</v>
      </c>
      <c r="M287" s="94"/>
      <c r="N287" s="3"/>
    </row>
    <row r="288" spans="1:14" outlineLevel="1">
      <c r="A288" s="240"/>
      <c r="B288" s="240"/>
      <c r="C288" s="240"/>
      <c r="D288" s="88" t="s">
        <v>980</v>
      </c>
      <c r="E288" s="7" t="s">
        <v>980</v>
      </c>
      <c r="F288" s="60">
        <v>0</v>
      </c>
      <c r="G288" s="60">
        <v>2</v>
      </c>
      <c r="H288" s="62">
        <v>0</v>
      </c>
      <c r="I288" s="61">
        <f t="shared" si="16"/>
        <v>2</v>
      </c>
      <c r="J288" s="2" t="s">
        <v>6</v>
      </c>
      <c r="K288" s="61">
        <v>4.5</v>
      </c>
      <c r="L288" s="61">
        <f t="shared" si="18"/>
        <v>9</v>
      </c>
      <c r="M288" s="94"/>
      <c r="N288" s="3"/>
    </row>
    <row r="289" spans="1:14" outlineLevel="1">
      <c r="A289" s="240"/>
      <c r="B289" s="240"/>
      <c r="C289" s="240"/>
      <c r="D289" s="88" t="s">
        <v>976</v>
      </c>
      <c r="E289" s="7" t="s">
        <v>976</v>
      </c>
      <c r="F289" s="60">
        <v>0</v>
      </c>
      <c r="G289" s="60">
        <v>6</v>
      </c>
      <c r="H289" s="62">
        <v>0</v>
      </c>
      <c r="I289" s="61">
        <f t="shared" si="16"/>
        <v>6</v>
      </c>
      <c r="J289" s="2" t="s">
        <v>6</v>
      </c>
      <c r="K289" s="61">
        <v>0.25</v>
      </c>
      <c r="L289" s="61">
        <f t="shared" si="18"/>
        <v>1.5</v>
      </c>
      <c r="M289" s="94"/>
      <c r="N289" s="3"/>
    </row>
    <row r="290" spans="1:14" outlineLevel="1">
      <c r="A290" s="240"/>
      <c r="B290" s="240"/>
      <c r="C290" s="240"/>
      <c r="D290" s="88" t="s">
        <v>981</v>
      </c>
      <c r="E290" s="7" t="s">
        <v>981</v>
      </c>
      <c r="F290" s="60">
        <v>0</v>
      </c>
      <c r="G290" s="60">
        <v>4</v>
      </c>
      <c r="H290" s="62">
        <v>0</v>
      </c>
      <c r="I290" s="61">
        <f t="shared" si="16"/>
        <v>4</v>
      </c>
      <c r="J290" s="2" t="s">
        <v>6</v>
      </c>
      <c r="K290" s="61">
        <v>190.19200000000001</v>
      </c>
      <c r="L290" s="61">
        <f t="shared" si="18"/>
        <v>760.76800000000003</v>
      </c>
      <c r="M290" s="94"/>
      <c r="N290" s="3"/>
    </row>
    <row r="291" spans="1:14" outlineLevel="1">
      <c r="A291" s="240"/>
      <c r="B291" s="240"/>
      <c r="C291" s="240"/>
      <c r="D291" s="88" t="s">
        <v>982</v>
      </c>
      <c r="E291" s="7" t="s">
        <v>982</v>
      </c>
      <c r="F291" s="60">
        <v>0</v>
      </c>
      <c r="G291" s="60">
        <v>6</v>
      </c>
      <c r="H291" s="62">
        <v>0</v>
      </c>
      <c r="I291" s="61">
        <f t="shared" si="16"/>
        <v>6</v>
      </c>
      <c r="J291" s="2" t="s">
        <v>6</v>
      </c>
      <c r="K291" s="61">
        <v>5.58</v>
      </c>
      <c r="L291" s="61">
        <f t="shared" si="18"/>
        <v>33.480000000000004</v>
      </c>
      <c r="M291" s="94"/>
      <c r="N291" s="3"/>
    </row>
    <row r="292" spans="1:14" outlineLevel="1">
      <c r="A292" s="240"/>
      <c r="B292" s="240"/>
      <c r="C292" s="240"/>
      <c r="D292" s="88" t="s">
        <v>983</v>
      </c>
      <c r="E292" s="7" t="s">
        <v>983</v>
      </c>
      <c r="F292" s="60">
        <v>0</v>
      </c>
      <c r="G292" s="60">
        <v>8</v>
      </c>
      <c r="H292" s="62">
        <v>0</v>
      </c>
      <c r="I292" s="61">
        <f t="shared" si="16"/>
        <v>8</v>
      </c>
      <c r="J292" s="2" t="s">
        <v>6</v>
      </c>
      <c r="K292" s="61">
        <v>15</v>
      </c>
      <c r="L292" s="61">
        <f t="shared" si="18"/>
        <v>120</v>
      </c>
      <c r="M292" s="94"/>
      <c r="N292" s="3"/>
    </row>
    <row r="293" spans="1:14" outlineLevel="1">
      <c r="A293" s="240"/>
      <c r="B293" s="240"/>
      <c r="C293" s="240"/>
      <c r="D293" s="88" t="s">
        <v>984</v>
      </c>
      <c r="E293" s="7" t="s">
        <v>984</v>
      </c>
      <c r="F293" s="60">
        <v>0</v>
      </c>
      <c r="G293" s="60">
        <v>2</v>
      </c>
      <c r="H293" s="62">
        <v>0</v>
      </c>
      <c r="I293" s="61">
        <f t="shared" si="16"/>
        <v>2</v>
      </c>
      <c r="J293" s="2" t="s">
        <v>6</v>
      </c>
      <c r="K293" s="61">
        <v>4.5</v>
      </c>
      <c r="L293" s="61">
        <f t="shared" si="18"/>
        <v>9</v>
      </c>
      <c r="M293" s="94"/>
      <c r="N293" s="3"/>
    </row>
    <row r="294" spans="1:14" outlineLevel="1">
      <c r="A294" s="240"/>
      <c r="B294" s="240"/>
      <c r="C294" s="240"/>
      <c r="D294" s="88" t="s">
        <v>985</v>
      </c>
      <c r="E294" s="7" t="s">
        <v>985</v>
      </c>
      <c r="F294" s="60">
        <v>0</v>
      </c>
      <c r="G294" s="60">
        <v>2</v>
      </c>
      <c r="H294" s="62">
        <v>0</v>
      </c>
      <c r="I294" s="61">
        <f t="shared" si="16"/>
        <v>2</v>
      </c>
      <c r="J294" s="2" t="s">
        <v>6</v>
      </c>
      <c r="K294" s="61">
        <v>4.5</v>
      </c>
      <c r="L294" s="61">
        <f t="shared" si="18"/>
        <v>9</v>
      </c>
      <c r="M294" s="94"/>
      <c r="N294" s="3"/>
    </row>
    <row r="295" spans="1:14" s="48" customFormat="1">
      <c r="A295" s="55" t="s">
        <v>115</v>
      </c>
      <c r="B295" s="68"/>
      <c r="C295" s="71"/>
      <c r="D295" s="68"/>
      <c r="E295" s="68"/>
      <c r="F295" s="70">
        <f>SUM(F296:F297)</f>
        <v>0</v>
      </c>
      <c r="G295" s="70">
        <f>SUM(G296:G333)</f>
        <v>164.505</v>
      </c>
      <c r="H295" s="70">
        <v>0</v>
      </c>
      <c r="I295" s="70">
        <f t="shared" si="16"/>
        <v>164.505</v>
      </c>
      <c r="J295" s="68"/>
      <c r="K295" s="70"/>
      <c r="L295" s="70">
        <f>SUM(L296:L333)</f>
        <v>514.5316499999999</v>
      </c>
      <c r="M295" s="94"/>
    </row>
    <row r="296" spans="1:14" ht="18.75" customHeight="1" outlineLevel="1">
      <c r="A296" s="245">
        <v>22</v>
      </c>
      <c r="B296" s="245" t="s">
        <v>543</v>
      </c>
      <c r="C296" s="245" t="s">
        <v>545</v>
      </c>
      <c r="D296" s="88" t="s">
        <v>986</v>
      </c>
      <c r="E296" s="7" t="s">
        <v>986</v>
      </c>
      <c r="F296" s="60">
        <v>0</v>
      </c>
      <c r="G296" s="60">
        <v>7.8E-2</v>
      </c>
      <c r="H296" s="62">
        <v>0</v>
      </c>
      <c r="I296" s="61">
        <f t="shared" si="16"/>
        <v>7.8E-2</v>
      </c>
      <c r="J296" s="2" t="s">
        <v>198</v>
      </c>
      <c r="K296" s="61">
        <v>36.9</v>
      </c>
      <c r="L296" s="61">
        <f t="shared" ref="L296:L333" si="19">K296*I296</f>
        <v>2.8782000000000001</v>
      </c>
      <c r="M296" s="94"/>
      <c r="N296" s="3"/>
    </row>
    <row r="297" spans="1:14" outlineLevel="1">
      <c r="A297" s="246"/>
      <c r="B297" s="246"/>
      <c r="C297" s="246"/>
      <c r="D297" s="88" t="s">
        <v>987</v>
      </c>
      <c r="E297" s="7" t="s">
        <v>987</v>
      </c>
      <c r="F297" s="60">
        <v>0</v>
      </c>
      <c r="G297" s="60">
        <v>0.82399999999999995</v>
      </c>
      <c r="H297" s="62">
        <v>0</v>
      </c>
      <c r="I297" s="61">
        <f t="shared" si="16"/>
        <v>0.82399999999999995</v>
      </c>
      <c r="J297" s="2" t="s">
        <v>198</v>
      </c>
      <c r="K297" s="61">
        <v>32.799999999999997</v>
      </c>
      <c r="L297" s="61">
        <f t="shared" si="19"/>
        <v>27.027199999999997</v>
      </c>
      <c r="M297" s="94"/>
      <c r="N297" s="3"/>
    </row>
    <row r="298" spans="1:14" outlineLevel="1">
      <c r="A298" s="246"/>
      <c r="B298" s="246"/>
      <c r="C298" s="246"/>
      <c r="D298" s="88" t="s">
        <v>988</v>
      </c>
      <c r="E298" s="7" t="s">
        <v>988</v>
      </c>
      <c r="F298" s="60">
        <v>0</v>
      </c>
      <c r="G298" s="60">
        <v>10</v>
      </c>
      <c r="H298" s="62">
        <v>0</v>
      </c>
      <c r="I298" s="61">
        <f t="shared" si="16"/>
        <v>10</v>
      </c>
      <c r="J298" s="2" t="s">
        <v>6</v>
      </c>
      <c r="K298" s="61">
        <v>0.34499999999999997</v>
      </c>
      <c r="L298" s="61">
        <f t="shared" si="19"/>
        <v>3.4499999999999997</v>
      </c>
      <c r="M298" s="94"/>
      <c r="N298" s="3"/>
    </row>
    <row r="299" spans="1:14" outlineLevel="1">
      <c r="A299" s="246"/>
      <c r="B299" s="246"/>
      <c r="C299" s="246"/>
      <c r="D299" s="88" t="s">
        <v>989</v>
      </c>
      <c r="E299" s="7" t="s">
        <v>989</v>
      </c>
      <c r="F299" s="60">
        <v>0</v>
      </c>
      <c r="G299" s="60">
        <v>2</v>
      </c>
      <c r="H299" s="62">
        <v>0</v>
      </c>
      <c r="I299" s="61">
        <f t="shared" si="16"/>
        <v>2</v>
      </c>
      <c r="J299" s="2" t="s">
        <v>6</v>
      </c>
      <c r="K299" s="61">
        <v>0.32500000000000001</v>
      </c>
      <c r="L299" s="61">
        <f t="shared" si="19"/>
        <v>0.65</v>
      </c>
      <c r="M299" s="94"/>
      <c r="N299" s="3"/>
    </row>
    <row r="300" spans="1:14" outlineLevel="1">
      <c r="A300" s="246"/>
      <c r="B300" s="246"/>
      <c r="C300" s="246"/>
      <c r="D300" s="88" t="s">
        <v>990</v>
      </c>
      <c r="E300" s="7" t="s">
        <v>990</v>
      </c>
      <c r="F300" s="60">
        <v>0</v>
      </c>
      <c r="G300" s="60">
        <v>2</v>
      </c>
      <c r="H300" s="62">
        <v>0</v>
      </c>
      <c r="I300" s="61">
        <f t="shared" si="16"/>
        <v>2</v>
      </c>
      <c r="J300" s="2" t="s">
        <v>6</v>
      </c>
      <c r="K300" s="61">
        <v>0.34499999999999997</v>
      </c>
      <c r="L300" s="61">
        <f t="shared" si="19"/>
        <v>0.69</v>
      </c>
      <c r="M300" s="94"/>
      <c r="N300" s="3"/>
    </row>
    <row r="301" spans="1:14" outlineLevel="1">
      <c r="A301" s="246"/>
      <c r="B301" s="246"/>
      <c r="C301" s="246"/>
      <c r="D301" s="88" t="s">
        <v>991</v>
      </c>
      <c r="E301" s="7" t="s">
        <v>991</v>
      </c>
      <c r="F301" s="60">
        <v>0</v>
      </c>
      <c r="G301" s="60">
        <v>4</v>
      </c>
      <c r="H301" s="62">
        <v>0</v>
      </c>
      <c r="I301" s="61">
        <f t="shared" si="16"/>
        <v>4</v>
      </c>
      <c r="J301" s="2" t="s">
        <v>6</v>
      </c>
      <c r="K301" s="61">
        <v>0.56399999999999995</v>
      </c>
      <c r="L301" s="61">
        <f t="shared" si="19"/>
        <v>2.2559999999999998</v>
      </c>
      <c r="M301" s="94"/>
      <c r="N301" s="3"/>
    </row>
    <row r="302" spans="1:14" outlineLevel="1">
      <c r="A302" s="246"/>
      <c r="B302" s="246"/>
      <c r="C302" s="246"/>
      <c r="D302" s="88" t="s">
        <v>992</v>
      </c>
      <c r="E302" s="7" t="s">
        <v>992</v>
      </c>
      <c r="F302" s="60">
        <v>0</v>
      </c>
      <c r="G302" s="60">
        <v>4</v>
      </c>
      <c r="H302" s="62">
        <v>0</v>
      </c>
      <c r="I302" s="61">
        <f t="shared" si="16"/>
        <v>4</v>
      </c>
      <c r="J302" s="2" t="s">
        <v>6</v>
      </c>
      <c r="K302" s="61">
        <v>0.34499999999999997</v>
      </c>
      <c r="L302" s="61">
        <f t="shared" si="19"/>
        <v>1.38</v>
      </c>
      <c r="M302" s="94"/>
      <c r="N302" s="3"/>
    </row>
    <row r="303" spans="1:14" ht="18.75" customHeight="1" outlineLevel="1">
      <c r="A303" s="246"/>
      <c r="B303" s="246"/>
      <c r="C303" s="246"/>
      <c r="D303" s="88" t="s">
        <v>993</v>
      </c>
      <c r="E303" s="7" t="s">
        <v>993</v>
      </c>
      <c r="F303" s="60">
        <v>0</v>
      </c>
      <c r="G303" s="60">
        <v>4</v>
      </c>
      <c r="H303" s="62">
        <v>0</v>
      </c>
      <c r="I303" s="61">
        <f t="shared" si="16"/>
        <v>4</v>
      </c>
      <c r="J303" s="2" t="s">
        <v>6</v>
      </c>
      <c r="K303" s="61">
        <v>0.34499999999999997</v>
      </c>
      <c r="L303" s="61">
        <f t="shared" si="19"/>
        <v>1.38</v>
      </c>
      <c r="M303" s="94"/>
      <c r="N303" s="3"/>
    </row>
    <row r="304" spans="1:14" outlineLevel="1">
      <c r="A304" s="246"/>
      <c r="B304" s="246"/>
      <c r="C304" s="246"/>
      <c r="D304" s="88" t="s">
        <v>994</v>
      </c>
      <c r="E304" s="7" t="s">
        <v>994</v>
      </c>
      <c r="F304" s="60">
        <v>0</v>
      </c>
      <c r="G304" s="60">
        <v>4</v>
      </c>
      <c r="H304" s="62">
        <v>0</v>
      </c>
      <c r="I304" s="61">
        <f t="shared" si="16"/>
        <v>4</v>
      </c>
      <c r="J304" s="2" t="s">
        <v>6</v>
      </c>
      <c r="K304" s="61">
        <v>0.54800000000000004</v>
      </c>
      <c r="L304" s="61">
        <f t="shared" si="19"/>
        <v>2.1920000000000002</v>
      </c>
      <c r="M304" s="94"/>
      <c r="N304" s="3"/>
    </row>
    <row r="305" spans="1:14" outlineLevel="1">
      <c r="A305" s="246"/>
      <c r="B305" s="246"/>
      <c r="C305" s="246"/>
      <c r="D305" s="88" t="s">
        <v>995</v>
      </c>
      <c r="E305" s="7" t="s">
        <v>995</v>
      </c>
      <c r="F305" s="60">
        <v>0</v>
      </c>
      <c r="G305" s="60">
        <v>1</v>
      </c>
      <c r="H305" s="62">
        <v>0</v>
      </c>
      <c r="I305" s="61">
        <f t="shared" si="16"/>
        <v>1</v>
      </c>
      <c r="J305" s="2" t="s">
        <v>6</v>
      </c>
      <c r="K305" s="61">
        <v>42.98</v>
      </c>
      <c r="L305" s="61">
        <f t="shared" si="19"/>
        <v>42.98</v>
      </c>
      <c r="M305" s="94"/>
      <c r="N305" s="3"/>
    </row>
    <row r="306" spans="1:14" ht="37.5" outlineLevel="1">
      <c r="A306" s="246"/>
      <c r="B306" s="246"/>
      <c r="C306" s="246"/>
      <c r="D306" s="88" t="s">
        <v>996</v>
      </c>
      <c r="E306" s="7" t="s">
        <v>996</v>
      </c>
      <c r="F306" s="60">
        <v>0</v>
      </c>
      <c r="G306" s="60">
        <v>9</v>
      </c>
      <c r="H306" s="62">
        <v>0</v>
      </c>
      <c r="I306" s="61">
        <f t="shared" si="16"/>
        <v>9</v>
      </c>
      <c r="J306" s="2" t="s">
        <v>6</v>
      </c>
      <c r="K306" s="61">
        <v>8.1000000000000003E-2</v>
      </c>
      <c r="L306" s="61">
        <f t="shared" si="19"/>
        <v>0.72899999999999998</v>
      </c>
      <c r="M306" s="94"/>
      <c r="N306" s="3"/>
    </row>
    <row r="307" spans="1:14" ht="37.5" outlineLevel="1">
      <c r="A307" s="246"/>
      <c r="B307" s="246"/>
      <c r="C307" s="246"/>
      <c r="D307" s="88" t="s">
        <v>997</v>
      </c>
      <c r="E307" s="7" t="s">
        <v>997</v>
      </c>
      <c r="F307" s="60">
        <v>0</v>
      </c>
      <c r="G307" s="60">
        <v>5</v>
      </c>
      <c r="H307" s="62">
        <v>0</v>
      </c>
      <c r="I307" s="61">
        <f t="shared" si="16"/>
        <v>5</v>
      </c>
      <c r="J307" s="2" t="s">
        <v>6</v>
      </c>
      <c r="K307" s="61">
        <v>0.22424999999999998</v>
      </c>
      <c r="L307" s="61">
        <f t="shared" si="19"/>
        <v>1.1212499999999999</v>
      </c>
      <c r="M307" s="94"/>
      <c r="N307" s="3"/>
    </row>
    <row r="308" spans="1:14" ht="37.5" outlineLevel="1">
      <c r="A308" s="246"/>
      <c r="B308" s="246"/>
      <c r="C308" s="246"/>
      <c r="D308" s="88" t="s">
        <v>998</v>
      </c>
      <c r="E308" s="7" t="s">
        <v>998</v>
      </c>
      <c r="F308" s="60">
        <v>0</v>
      </c>
      <c r="G308" s="60">
        <v>4</v>
      </c>
      <c r="H308" s="62">
        <v>0</v>
      </c>
      <c r="I308" s="61">
        <f t="shared" si="16"/>
        <v>4</v>
      </c>
      <c r="J308" s="2" t="s">
        <v>6</v>
      </c>
      <c r="K308" s="61">
        <v>0.57499999999999996</v>
      </c>
      <c r="L308" s="61">
        <f t="shared" si="19"/>
        <v>2.2999999999999998</v>
      </c>
      <c r="M308" s="94"/>
      <c r="N308" s="3"/>
    </row>
    <row r="309" spans="1:14" ht="37.5" outlineLevel="1">
      <c r="A309" s="246"/>
      <c r="B309" s="246"/>
      <c r="C309" s="246"/>
      <c r="D309" s="88" t="s">
        <v>999</v>
      </c>
      <c r="E309" s="7" t="s">
        <v>999</v>
      </c>
      <c r="F309" s="60">
        <v>0</v>
      </c>
      <c r="G309" s="60">
        <v>2</v>
      </c>
      <c r="H309" s="62">
        <v>0</v>
      </c>
      <c r="I309" s="61">
        <f t="shared" si="16"/>
        <v>2</v>
      </c>
      <c r="J309" s="2" t="s">
        <v>6</v>
      </c>
      <c r="K309" s="61">
        <v>0.80499999999999994</v>
      </c>
      <c r="L309" s="61">
        <f t="shared" si="19"/>
        <v>1.6099999999999999</v>
      </c>
      <c r="M309" s="94"/>
      <c r="N309" s="3"/>
    </row>
    <row r="310" spans="1:14" ht="37.5" outlineLevel="1">
      <c r="A310" s="246"/>
      <c r="B310" s="246"/>
      <c r="C310" s="246"/>
      <c r="D310" s="88" t="s">
        <v>1000</v>
      </c>
      <c r="E310" s="7" t="s">
        <v>1000</v>
      </c>
      <c r="F310" s="60">
        <v>0</v>
      </c>
      <c r="G310" s="60">
        <v>5</v>
      </c>
      <c r="H310" s="62">
        <v>0</v>
      </c>
      <c r="I310" s="61">
        <f t="shared" si="16"/>
        <v>5</v>
      </c>
      <c r="J310" s="2" t="s">
        <v>6</v>
      </c>
      <c r="K310" s="61">
        <v>0.91999999999999993</v>
      </c>
      <c r="L310" s="61">
        <f t="shared" si="19"/>
        <v>4.5999999999999996</v>
      </c>
      <c r="M310" s="94"/>
      <c r="N310" s="3"/>
    </row>
    <row r="311" spans="1:14" ht="37.5" outlineLevel="1">
      <c r="A311" s="246"/>
      <c r="B311" s="246"/>
      <c r="C311" s="246"/>
      <c r="D311" s="88" t="s">
        <v>1001</v>
      </c>
      <c r="E311" s="7" t="s">
        <v>1001</v>
      </c>
      <c r="F311" s="60">
        <v>0</v>
      </c>
      <c r="G311" s="60">
        <v>3</v>
      </c>
      <c r="H311" s="62">
        <v>0</v>
      </c>
      <c r="I311" s="61">
        <f t="shared" si="16"/>
        <v>3</v>
      </c>
      <c r="J311" s="2" t="s">
        <v>6</v>
      </c>
      <c r="K311" s="61">
        <v>1.38</v>
      </c>
      <c r="L311" s="61">
        <f t="shared" si="19"/>
        <v>4.1399999999999997</v>
      </c>
      <c r="M311" s="94"/>
      <c r="N311" s="3"/>
    </row>
    <row r="312" spans="1:14" ht="37.5" outlineLevel="1">
      <c r="A312" s="246"/>
      <c r="B312" s="246"/>
      <c r="C312" s="246"/>
      <c r="D312" s="88" t="s">
        <v>1002</v>
      </c>
      <c r="E312" s="7" t="s">
        <v>1002</v>
      </c>
      <c r="F312" s="60">
        <v>0</v>
      </c>
      <c r="G312" s="60">
        <v>4</v>
      </c>
      <c r="H312" s="62">
        <v>0</v>
      </c>
      <c r="I312" s="61">
        <f t="shared" si="16"/>
        <v>4</v>
      </c>
      <c r="J312" s="2" t="s">
        <v>6</v>
      </c>
      <c r="K312" s="61">
        <v>2.1</v>
      </c>
      <c r="L312" s="61">
        <f t="shared" si="19"/>
        <v>8.4</v>
      </c>
      <c r="M312" s="94"/>
      <c r="N312" s="3"/>
    </row>
    <row r="313" spans="1:14" ht="37.5" outlineLevel="1">
      <c r="A313" s="246"/>
      <c r="B313" s="246"/>
      <c r="C313" s="246"/>
      <c r="D313" s="88" t="s">
        <v>1003</v>
      </c>
      <c r="E313" s="7" t="s">
        <v>1003</v>
      </c>
      <c r="F313" s="60">
        <v>0</v>
      </c>
      <c r="G313" s="60">
        <v>2</v>
      </c>
      <c r="H313" s="62">
        <v>0</v>
      </c>
      <c r="I313" s="61">
        <f t="shared" si="16"/>
        <v>2</v>
      </c>
      <c r="J313" s="2" t="s">
        <v>6</v>
      </c>
      <c r="K313" s="61">
        <v>3.1</v>
      </c>
      <c r="L313" s="61">
        <f t="shared" si="19"/>
        <v>6.2</v>
      </c>
      <c r="M313" s="94"/>
      <c r="N313" s="3"/>
    </row>
    <row r="314" spans="1:14" outlineLevel="1">
      <c r="A314" s="246"/>
      <c r="B314" s="246"/>
      <c r="C314" s="246"/>
      <c r="D314" s="88" t="s">
        <v>1004</v>
      </c>
      <c r="E314" s="7" t="s">
        <v>1004</v>
      </c>
      <c r="F314" s="60">
        <v>0</v>
      </c>
      <c r="G314" s="60">
        <v>10</v>
      </c>
      <c r="H314" s="62">
        <v>0</v>
      </c>
      <c r="I314" s="61">
        <f t="shared" si="16"/>
        <v>10</v>
      </c>
      <c r="J314" s="2" t="s">
        <v>6</v>
      </c>
      <c r="K314" s="61">
        <v>0.186</v>
      </c>
      <c r="L314" s="61">
        <f t="shared" si="19"/>
        <v>1.8599999999999999</v>
      </c>
      <c r="M314" s="94"/>
      <c r="N314" s="3"/>
    </row>
    <row r="315" spans="1:14" ht="37.5" outlineLevel="1">
      <c r="A315" s="246"/>
      <c r="B315" s="246"/>
      <c r="C315" s="246"/>
      <c r="D315" s="88" t="s">
        <v>1005</v>
      </c>
      <c r="E315" s="7" t="s">
        <v>1005</v>
      </c>
      <c r="F315" s="60">
        <v>0</v>
      </c>
      <c r="G315" s="60">
        <v>1</v>
      </c>
      <c r="H315" s="62">
        <v>0</v>
      </c>
      <c r="I315" s="61">
        <f t="shared" si="16"/>
        <v>1</v>
      </c>
      <c r="J315" s="2" t="s">
        <v>6</v>
      </c>
      <c r="K315" s="61">
        <v>4.5</v>
      </c>
      <c r="L315" s="61">
        <f t="shared" si="19"/>
        <v>4.5</v>
      </c>
      <c r="M315" s="94"/>
      <c r="N315" s="3"/>
    </row>
    <row r="316" spans="1:14" ht="37.5" outlineLevel="1">
      <c r="A316" s="246"/>
      <c r="B316" s="246"/>
      <c r="C316" s="246"/>
      <c r="D316" s="88" t="s">
        <v>1006</v>
      </c>
      <c r="E316" s="7" t="s">
        <v>1006</v>
      </c>
      <c r="F316" s="60">
        <v>0</v>
      </c>
      <c r="G316" s="60">
        <v>1</v>
      </c>
      <c r="H316" s="62">
        <v>0</v>
      </c>
      <c r="I316" s="61">
        <f t="shared" si="16"/>
        <v>1</v>
      </c>
      <c r="J316" s="2" t="s">
        <v>6</v>
      </c>
      <c r="K316" s="61">
        <v>9.1</v>
      </c>
      <c r="L316" s="61">
        <f t="shared" si="19"/>
        <v>9.1</v>
      </c>
      <c r="M316" s="94"/>
      <c r="N316" s="3"/>
    </row>
    <row r="317" spans="1:14" outlineLevel="1">
      <c r="A317" s="246"/>
      <c r="B317" s="246"/>
      <c r="C317" s="246"/>
      <c r="D317" s="88" t="s">
        <v>1007</v>
      </c>
      <c r="E317" s="7" t="s">
        <v>1007</v>
      </c>
      <c r="F317" s="60">
        <v>0</v>
      </c>
      <c r="G317" s="60">
        <v>2</v>
      </c>
      <c r="H317" s="62">
        <v>0</v>
      </c>
      <c r="I317" s="61">
        <f t="shared" si="16"/>
        <v>2</v>
      </c>
      <c r="J317" s="2" t="s">
        <v>6</v>
      </c>
      <c r="K317" s="61">
        <v>2.2999999999999998</v>
      </c>
      <c r="L317" s="61">
        <f t="shared" si="19"/>
        <v>4.5999999999999996</v>
      </c>
      <c r="M317" s="94"/>
      <c r="N317" s="3"/>
    </row>
    <row r="318" spans="1:14" outlineLevel="1">
      <c r="A318" s="246"/>
      <c r="B318" s="246"/>
      <c r="C318" s="246"/>
      <c r="D318" s="88" t="s">
        <v>1008</v>
      </c>
      <c r="E318" s="7" t="s">
        <v>1008</v>
      </c>
      <c r="F318" s="60">
        <v>0</v>
      </c>
      <c r="G318" s="60">
        <v>60</v>
      </c>
      <c r="H318" s="62">
        <v>0</v>
      </c>
      <c r="I318" s="61">
        <f t="shared" si="16"/>
        <v>60</v>
      </c>
      <c r="J318" s="2" t="s">
        <v>167</v>
      </c>
      <c r="K318" s="61">
        <v>0.11499999999999999</v>
      </c>
      <c r="L318" s="61">
        <f t="shared" si="19"/>
        <v>6.8999999999999995</v>
      </c>
      <c r="M318" s="94"/>
      <c r="N318" s="3"/>
    </row>
    <row r="319" spans="1:14" outlineLevel="1">
      <c r="A319" s="246"/>
      <c r="B319" s="246"/>
      <c r="C319" s="246"/>
      <c r="D319" s="79" t="s">
        <v>1118</v>
      </c>
      <c r="E319" s="80" t="s">
        <v>1118</v>
      </c>
      <c r="F319" s="81">
        <v>0</v>
      </c>
      <c r="G319" s="81">
        <v>0.4</v>
      </c>
      <c r="H319" s="82">
        <v>0</v>
      </c>
      <c r="I319" s="83">
        <f t="shared" si="16"/>
        <v>0.4</v>
      </c>
      <c r="J319" s="84" t="s">
        <v>198</v>
      </c>
      <c r="K319" s="83">
        <v>63</v>
      </c>
      <c r="L319" s="83">
        <f t="shared" si="19"/>
        <v>25.200000000000003</v>
      </c>
      <c r="M319" s="94"/>
      <c r="N319" s="3"/>
    </row>
    <row r="320" spans="1:14" outlineLevel="1">
      <c r="A320" s="246"/>
      <c r="B320" s="246"/>
      <c r="C320" s="246"/>
      <c r="D320" s="103" t="s">
        <v>1114</v>
      </c>
      <c r="E320" s="104" t="s">
        <v>1114</v>
      </c>
      <c r="F320" s="105">
        <v>0</v>
      </c>
      <c r="G320" s="105">
        <v>0.09</v>
      </c>
      <c r="H320" s="106">
        <v>0</v>
      </c>
      <c r="I320" s="107">
        <f t="shared" ref="I320:I321" si="20">F320+G320+H320</f>
        <v>0.09</v>
      </c>
      <c r="J320" s="108" t="s">
        <v>198</v>
      </c>
      <c r="K320" s="107">
        <v>63</v>
      </c>
      <c r="L320" s="107">
        <f t="shared" si="19"/>
        <v>5.67</v>
      </c>
      <c r="M320" s="94"/>
      <c r="N320" s="3"/>
    </row>
    <row r="321" spans="1:14" outlineLevel="1">
      <c r="A321" s="246"/>
      <c r="B321" s="246"/>
      <c r="C321" s="246"/>
      <c r="D321" s="103" t="s">
        <v>1116</v>
      </c>
      <c r="E321" s="104" t="s">
        <v>1116</v>
      </c>
      <c r="F321" s="105">
        <v>0</v>
      </c>
      <c r="G321" s="105">
        <v>0.113</v>
      </c>
      <c r="H321" s="106">
        <v>0</v>
      </c>
      <c r="I321" s="107">
        <f t="shared" si="20"/>
        <v>0.113</v>
      </c>
      <c r="J321" s="108" t="s">
        <v>198</v>
      </c>
      <c r="K321" s="107">
        <v>63</v>
      </c>
      <c r="L321" s="107">
        <f t="shared" si="19"/>
        <v>7.1189999999999998</v>
      </c>
      <c r="M321" s="94"/>
      <c r="N321" s="3"/>
    </row>
    <row r="322" spans="1:14" ht="37.5" outlineLevel="1">
      <c r="A322" s="246"/>
      <c r="B322" s="246"/>
      <c r="C322" s="246"/>
      <c r="D322" s="88" t="s">
        <v>1009</v>
      </c>
      <c r="E322" s="7" t="s">
        <v>1009</v>
      </c>
      <c r="F322" s="60">
        <v>0</v>
      </c>
      <c r="G322" s="60">
        <v>2</v>
      </c>
      <c r="H322" s="62">
        <v>0</v>
      </c>
      <c r="I322" s="61">
        <f t="shared" si="16"/>
        <v>2</v>
      </c>
      <c r="J322" s="2" t="s">
        <v>6</v>
      </c>
      <c r="K322" s="61">
        <v>1.1000000000000001</v>
      </c>
      <c r="L322" s="61">
        <f t="shared" si="19"/>
        <v>2.2000000000000002</v>
      </c>
      <c r="M322" s="94"/>
      <c r="N322" s="3"/>
    </row>
    <row r="323" spans="1:14" outlineLevel="1">
      <c r="A323" s="246"/>
      <c r="B323" s="246"/>
      <c r="C323" s="246"/>
      <c r="D323" s="88" t="s">
        <v>1010</v>
      </c>
      <c r="E323" s="7" t="s">
        <v>1010</v>
      </c>
      <c r="F323" s="60">
        <v>0</v>
      </c>
      <c r="G323" s="60">
        <v>4</v>
      </c>
      <c r="H323" s="62">
        <v>0</v>
      </c>
      <c r="I323" s="61">
        <f t="shared" si="16"/>
        <v>4</v>
      </c>
      <c r="J323" s="2" t="s">
        <v>6</v>
      </c>
      <c r="K323" s="61">
        <v>0.4</v>
      </c>
      <c r="L323" s="61">
        <f t="shared" si="19"/>
        <v>1.6</v>
      </c>
      <c r="M323" s="94"/>
      <c r="N323" s="3"/>
    </row>
    <row r="324" spans="1:14" outlineLevel="1">
      <c r="A324" s="246"/>
      <c r="B324" s="246"/>
      <c r="C324" s="246"/>
      <c r="D324" s="88" t="s">
        <v>1011</v>
      </c>
      <c r="E324" s="7" t="s">
        <v>1011</v>
      </c>
      <c r="F324" s="60">
        <v>0</v>
      </c>
      <c r="G324" s="60">
        <v>8</v>
      </c>
      <c r="H324" s="62">
        <v>0</v>
      </c>
      <c r="I324" s="61">
        <f t="shared" si="16"/>
        <v>8</v>
      </c>
      <c r="J324" s="2" t="s">
        <v>6</v>
      </c>
      <c r="K324" s="61">
        <v>8.1000000000000003E-2</v>
      </c>
      <c r="L324" s="61">
        <f t="shared" si="19"/>
        <v>0.64800000000000002</v>
      </c>
      <c r="M324" s="94"/>
      <c r="N324" s="3"/>
    </row>
    <row r="325" spans="1:14" outlineLevel="1">
      <c r="A325" s="247"/>
      <c r="B325" s="247"/>
      <c r="C325" s="247"/>
      <c r="D325" s="88" t="s">
        <v>1012</v>
      </c>
      <c r="E325" s="7" t="s">
        <v>1012</v>
      </c>
      <c r="F325" s="60">
        <v>0</v>
      </c>
      <c r="G325" s="60">
        <v>1</v>
      </c>
      <c r="H325" s="62">
        <v>0</v>
      </c>
      <c r="I325" s="61">
        <f t="shared" si="16"/>
        <v>1</v>
      </c>
      <c r="J325" s="2" t="s">
        <v>6</v>
      </c>
      <c r="K325" s="61">
        <v>21.64</v>
      </c>
      <c r="L325" s="61">
        <f t="shared" si="19"/>
        <v>21.64</v>
      </c>
      <c r="M325" s="94"/>
      <c r="N325" s="3"/>
    </row>
    <row r="326" spans="1:14" outlineLevel="1">
      <c r="A326" s="240">
        <v>23</v>
      </c>
      <c r="B326" s="240" t="s">
        <v>547</v>
      </c>
      <c r="C326" s="240" t="s">
        <v>548</v>
      </c>
      <c r="D326" s="88" t="s">
        <v>1013</v>
      </c>
      <c r="E326" s="7" t="s">
        <v>1013</v>
      </c>
      <c r="F326" s="60">
        <v>0</v>
      </c>
      <c r="G326" s="60">
        <v>1</v>
      </c>
      <c r="H326" s="62">
        <v>0</v>
      </c>
      <c r="I326" s="61">
        <f t="shared" si="16"/>
        <v>1</v>
      </c>
      <c r="J326" s="2" t="s">
        <v>6</v>
      </c>
      <c r="K326" s="61">
        <v>42.98</v>
      </c>
      <c r="L326" s="61">
        <f t="shared" si="19"/>
        <v>42.98</v>
      </c>
      <c r="M326" s="94"/>
      <c r="N326" s="3"/>
    </row>
    <row r="327" spans="1:14" ht="37.5" outlineLevel="1">
      <c r="A327" s="240"/>
      <c r="B327" s="240"/>
      <c r="C327" s="240"/>
      <c r="D327" s="88" t="s">
        <v>1014</v>
      </c>
      <c r="E327" s="7" t="s">
        <v>1014</v>
      </c>
      <c r="F327" s="60">
        <v>0</v>
      </c>
      <c r="G327" s="60">
        <v>1</v>
      </c>
      <c r="H327" s="62">
        <v>0</v>
      </c>
      <c r="I327" s="61">
        <f t="shared" si="16"/>
        <v>1</v>
      </c>
      <c r="J327" s="2" t="s">
        <v>6</v>
      </c>
      <c r="K327" s="61">
        <v>38.9</v>
      </c>
      <c r="L327" s="61">
        <f t="shared" si="19"/>
        <v>38.9</v>
      </c>
      <c r="M327" s="94"/>
      <c r="N327" s="3"/>
    </row>
    <row r="328" spans="1:14" outlineLevel="1">
      <c r="A328" s="240"/>
      <c r="B328" s="240"/>
      <c r="C328" s="240"/>
      <c r="D328" s="88" t="s">
        <v>1015</v>
      </c>
      <c r="E328" s="7" t="s">
        <v>1015</v>
      </c>
      <c r="F328" s="60">
        <v>0</v>
      </c>
      <c r="G328" s="60">
        <v>1</v>
      </c>
      <c r="H328" s="62">
        <v>0</v>
      </c>
      <c r="I328" s="61">
        <f t="shared" si="16"/>
        <v>1</v>
      </c>
      <c r="J328" s="2" t="s">
        <v>6</v>
      </c>
      <c r="K328" s="61">
        <v>76</v>
      </c>
      <c r="L328" s="61">
        <f t="shared" si="19"/>
        <v>76</v>
      </c>
      <c r="M328" s="94"/>
      <c r="N328" s="3"/>
    </row>
    <row r="329" spans="1:14" outlineLevel="1">
      <c r="A329" s="240"/>
      <c r="B329" s="240"/>
      <c r="C329" s="240"/>
      <c r="D329" s="88" t="s">
        <v>1012</v>
      </c>
      <c r="E329" s="7" t="s">
        <v>1012</v>
      </c>
      <c r="F329" s="60">
        <v>0</v>
      </c>
      <c r="G329" s="60">
        <v>1</v>
      </c>
      <c r="H329" s="62">
        <v>0</v>
      </c>
      <c r="I329" s="61">
        <f t="shared" si="16"/>
        <v>1</v>
      </c>
      <c r="J329" s="2" t="s">
        <v>6</v>
      </c>
      <c r="K329" s="61">
        <v>21.64</v>
      </c>
      <c r="L329" s="61">
        <f t="shared" si="19"/>
        <v>21.64</v>
      </c>
      <c r="M329" s="94"/>
      <c r="N329" s="3"/>
    </row>
    <row r="330" spans="1:14" outlineLevel="1">
      <c r="A330" s="240"/>
      <c r="B330" s="240"/>
      <c r="C330" s="240"/>
      <c r="D330" s="88" t="s">
        <v>1016</v>
      </c>
      <c r="E330" s="7" t="s">
        <v>1016</v>
      </c>
      <c r="F330" s="60">
        <v>0</v>
      </c>
      <c r="G330" s="60">
        <v>1</v>
      </c>
      <c r="H330" s="62">
        <v>0</v>
      </c>
      <c r="I330" s="61">
        <f t="shared" si="16"/>
        <v>1</v>
      </c>
      <c r="J330" s="2" t="s">
        <v>6</v>
      </c>
      <c r="K330" s="61">
        <v>84</v>
      </c>
      <c r="L330" s="61">
        <f t="shared" si="19"/>
        <v>84</v>
      </c>
      <c r="M330" s="94"/>
      <c r="N330" s="3"/>
    </row>
    <row r="331" spans="1:14" ht="37.5" outlineLevel="1">
      <c r="A331" s="240"/>
      <c r="B331" s="240"/>
      <c r="C331" s="240"/>
      <c r="D331" s="88" t="s">
        <v>1017</v>
      </c>
      <c r="E331" s="7" t="s">
        <v>1017</v>
      </c>
      <c r="F331" s="60">
        <v>0</v>
      </c>
      <c r="G331" s="60">
        <v>1</v>
      </c>
      <c r="H331" s="62">
        <v>0</v>
      </c>
      <c r="I331" s="61">
        <f t="shared" ref="I331:I395" si="21">F331+G331+H331</f>
        <v>1</v>
      </c>
      <c r="J331" s="2" t="s">
        <v>6</v>
      </c>
      <c r="K331" s="61">
        <v>20.401</v>
      </c>
      <c r="L331" s="61">
        <f t="shared" si="19"/>
        <v>20.401</v>
      </c>
      <c r="M331" s="94"/>
      <c r="N331" s="3"/>
    </row>
    <row r="332" spans="1:14" outlineLevel="1">
      <c r="A332" s="240"/>
      <c r="B332" s="240"/>
      <c r="C332" s="240"/>
      <c r="D332" s="88" t="s">
        <v>1018</v>
      </c>
      <c r="E332" s="7" t="s">
        <v>1018</v>
      </c>
      <c r="F332" s="60">
        <v>0</v>
      </c>
      <c r="G332" s="60">
        <v>2</v>
      </c>
      <c r="H332" s="62">
        <v>0</v>
      </c>
      <c r="I332" s="61">
        <f t="shared" si="21"/>
        <v>2</v>
      </c>
      <c r="J332" s="2" t="s">
        <v>6</v>
      </c>
      <c r="K332" s="61">
        <v>9.43</v>
      </c>
      <c r="L332" s="61">
        <f t="shared" si="19"/>
        <v>18.86</v>
      </c>
      <c r="M332" s="94"/>
      <c r="N332" s="3"/>
    </row>
    <row r="333" spans="1:14" outlineLevel="1">
      <c r="A333" s="240"/>
      <c r="B333" s="240"/>
      <c r="C333" s="240"/>
      <c r="D333" s="88" t="s">
        <v>1019</v>
      </c>
      <c r="E333" s="7" t="s">
        <v>1019</v>
      </c>
      <c r="F333" s="60">
        <v>0</v>
      </c>
      <c r="G333" s="60">
        <v>1</v>
      </c>
      <c r="H333" s="62">
        <v>0</v>
      </c>
      <c r="I333" s="61">
        <f t="shared" si="21"/>
        <v>1</v>
      </c>
      <c r="J333" s="2" t="s">
        <v>6</v>
      </c>
      <c r="K333" s="61">
        <v>6.73</v>
      </c>
      <c r="L333" s="61">
        <f t="shared" si="19"/>
        <v>6.73</v>
      </c>
      <c r="M333" s="94"/>
      <c r="N333" s="3"/>
    </row>
    <row r="334" spans="1:14" s="48" customFormat="1">
      <c r="A334" s="55" t="s">
        <v>119</v>
      </c>
      <c r="B334" s="68"/>
      <c r="C334" s="71"/>
      <c r="D334" s="68"/>
      <c r="E334" s="68"/>
      <c r="F334" s="70">
        <f>SUM(F335:F342)</f>
        <v>0</v>
      </c>
      <c r="G334" s="70">
        <f>G335</f>
        <v>1</v>
      </c>
      <c r="H334" s="70">
        <v>0</v>
      </c>
      <c r="I334" s="70">
        <f t="shared" si="21"/>
        <v>1</v>
      </c>
      <c r="J334" s="68"/>
      <c r="K334" s="70"/>
      <c r="L334" s="70">
        <f>SUM(L335:L341)</f>
        <v>2456.2499999999995</v>
      </c>
      <c r="M334" s="94"/>
    </row>
    <row r="335" spans="1:14" ht="37.5" outlineLevel="1">
      <c r="A335" s="245">
        <v>24</v>
      </c>
      <c r="B335" s="248" t="s">
        <v>550</v>
      </c>
      <c r="C335" s="245" t="s">
        <v>551</v>
      </c>
      <c r="D335" s="79" t="s">
        <v>1134</v>
      </c>
      <c r="E335" s="80" t="s">
        <v>1134</v>
      </c>
      <c r="F335" s="81">
        <v>0</v>
      </c>
      <c r="G335" s="81">
        <v>1</v>
      </c>
      <c r="H335" s="82">
        <v>0</v>
      </c>
      <c r="I335" s="83">
        <f t="shared" si="21"/>
        <v>1</v>
      </c>
      <c r="J335" s="84" t="s">
        <v>6</v>
      </c>
      <c r="K335" s="83">
        <v>1192.5</v>
      </c>
      <c r="L335" s="83">
        <f>K335*I335</f>
        <v>1192.5</v>
      </c>
      <c r="M335" s="94"/>
      <c r="N335" s="3"/>
    </row>
    <row r="336" spans="1:14" outlineLevel="1">
      <c r="A336" s="246"/>
      <c r="B336" s="249"/>
      <c r="C336" s="246"/>
      <c r="D336" s="79" t="s">
        <v>1135</v>
      </c>
      <c r="E336" s="79" t="s">
        <v>1135</v>
      </c>
      <c r="F336" s="81">
        <v>0</v>
      </c>
      <c r="G336" s="81">
        <v>1</v>
      </c>
      <c r="H336" s="82">
        <v>0</v>
      </c>
      <c r="I336" s="83">
        <f t="shared" ref="I336" si="22">F336+G336+H336</f>
        <v>1</v>
      </c>
      <c r="J336" s="84" t="s">
        <v>6</v>
      </c>
      <c r="K336" s="83">
        <v>874.5</v>
      </c>
      <c r="L336" s="83">
        <f>K336*I336</f>
        <v>874.5</v>
      </c>
      <c r="M336" s="94"/>
      <c r="N336" s="3"/>
    </row>
    <row r="337" spans="1:14" outlineLevel="1">
      <c r="A337" s="246"/>
      <c r="B337" s="249"/>
      <c r="C337" s="246"/>
      <c r="D337" s="103" t="s">
        <v>1117</v>
      </c>
      <c r="E337" s="104" t="s">
        <v>1117</v>
      </c>
      <c r="F337" s="105">
        <v>0</v>
      </c>
      <c r="G337" s="105">
        <v>0.17</v>
      </c>
      <c r="H337" s="106">
        <v>0</v>
      </c>
      <c r="I337" s="107">
        <f t="shared" si="21"/>
        <v>0.17</v>
      </c>
      <c r="J337" s="108" t="s">
        <v>198</v>
      </c>
      <c r="K337" s="107">
        <v>66</v>
      </c>
      <c r="L337" s="107">
        <f t="shared" ref="L337:L341" si="23">K337*I337</f>
        <v>11.22</v>
      </c>
      <c r="M337" s="94"/>
      <c r="N337" s="3"/>
    </row>
    <row r="338" spans="1:14" outlineLevel="1">
      <c r="A338" s="246"/>
      <c r="B338" s="249"/>
      <c r="C338" s="246"/>
      <c r="D338" s="103" t="s">
        <v>1118</v>
      </c>
      <c r="E338" s="104" t="s">
        <v>1118</v>
      </c>
      <c r="F338" s="105">
        <v>0</v>
      </c>
      <c r="G338" s="105">
        <v>1</v>
      </c>
      <c r="H338" s="106">
        <v>0</v>
      </c>
      <c r="I338" s="107">
        <f t="shared" si="21"/>
        <v>1</v>
      </c>
      <c r="J338" s="108" t="s">
        <v>198</v>
      </c>
      <c r="K338" s="107">
        <v>63</v>
      </c>
      <c r="L338" s="107">
        <f t="shared" si="23"/>
        <v>63</v>
      </c>
      <c r="M338" s="94"/>
      <c r="N338" s="3"/>
    </row>
    <row r="339" spans="1:14" outlineLevel="1">
      <c r="A339" s="246"/>
      <c r="B339" s="249"/>
      <c r="C339" s="246"/>
      <c r="D339" s="103" t="s">
        <v>1124</v>
      </c>
      <c r="E339" s="104" t="s">
        <v>1124</v>
      </c>
      <c r="F339" s="105">
        <v>0</v>
      </c>
      <c r="G339" s="105">
        <v>2.2000000000000002</v>
      </c>
      <c r="H339" s="106">
        <v>0</v>
      </c>
      <c r="I339" s="107">
        <f t="shared" si="21"/>
        <v>2.2000000000000002</v>
      </c>
      <c r="J339" s="108" t="s">
        <v>198</v>
      </c>
      <c r="K339" s="107">
        <v>63</v>
      </c>
      <c r="L339" s="107">
        <f t="shared" si="23"/>
        <v>138.60000000000002</v>
      </c>
      <c r="M339" s="94"/>
      <c r="N339" s="3"/>
    </row>
    <row r="340" spans="1:14" outlineLevel="1">
      <c r="A340" s="246"/>
      <c r="B340" s="249"/>
      <c r="C340" s="246"/>
      <c r="D340" s="103" t="s">
        <v>1113</v>
      </c>
      <c r="E340" s="104" t="s">
        <v>1113</v>
      </c>
      <c r="F340" s="105">
        <v>0</v>
      </c>
      <c r="G340" s="105">
        <v>1.69</v>
      </c>
      <c r="H340" s="106">
        <v>0</v>
      </c>
      <c r="I340" s="107">
        <f t="shared" si="21"/>
        <v>1.69</v>
      </c>
      <c r="J340" s="108" t="s">
        <v>198</v>
      </c>
      <c r="K340" s="107">
        <v>63</v>
      </c>
      <c r="L340" s="107">
        <f t="shared" si="23"/>
        <v>106.47</v>
      </c>
      <c r="M340" s="94"/>
      <c r="N340" s="3"/>
    </row>
    <row r="341" spans="1:14" outlineLevel="1">
      <c r="A341" s="247"/>
      <c r="B341" s="250"/>
      <c r="C341" s="247"/>
      <c r="D341" s="103" t="s">
        <v>1122</v>
      </c>
      <c r="E341" s="104" t="s">
        <v>1122</v>
      </c>
      <c r="F341" s="105">
        <v>0</v>
      </c>
      <c r="G341" s="105">
        <v>1.06</v>
      </c>
      <c r="H341" s="106">
        <v>0</v>
      </c>
      <c r="I341" s="107">
        <f t="shared" si="21"/>
        <v>1.06</v>
      </c>
      <c r="J341" s="108" t="s">
        <v>198</v>
      </c>
      <c r="K341" s="107">
        <v>66</v>
      </c>
      <c r="L341" s="107">
        <f t="shared" si="23"/>
        <v>69.960000000000008</v>
      </c>
      <c r="M341" s="94"/>
      <c r="N341" s="3"/>
    </row>
    <row r="342" spans="1:14" s="48" customFormat="1">
      <c r="A342" s="55" t="s">
        <v>553</v>
      </c>
      <c r="B342" s="68"/>
      <c r="C342" s="71"/>
      <c r="D342" s="68"/>
      <c r="E342" s="68"/>
      <c r="F342" s="70">
        <f>SUM(F343:F344)</f>
        <v>0</v>
      </c>
      <c r="G342" s="70">
        <f>SUM(G343:G348)</f>
        <v>56</v>
      </c>
      <c r="H342" s="70">
        <v>0</v>
      </c>
      <c r="I342" s="70">
        <f t="shared" si="21"/>
        <v>56</v>
      </c>
      <c r="J342" s="68"/>
      <c r="K342" s="70"/>
      <c r="L342" s="70">
        <f>SUM(L343:L348)</f>
        <v>2544.47604</v>
      </c>
      <c r="M342" s="94"/>
    </row>
    <row r="343" spans="1:14" ht="37.5" outlineLevel="1">
      <c r="A343" s="245">
        <v>25</v>
      </c>
      <c r="B343" s="245" t="s">
        <v>554</v>
      </c>
      <c r="C343" s="245" t="s">
        <v>555</v>
      </c>
      <c r="D343" s="79" t="s">
        <v>1133</v>
      </c>
      <c r="E343" s="79" t="s">
        <v>1133</v>
      </c>
      <c r="F343" s="81">
        <v>0</v>
      </c>
      <c r="G343" s="81">
        <v>1</v>
      </c>
      <c r="H343" s="82">
        <v>0</v>
      </c>
      <c r="I343" s="83">
        <f t="shared" si="21"/>
        <v>1</v>
      </c>
      <c r="J343" s="84" t="s">
        <v>6</v>
      </c>
      <c r="K343" s="83">
        <v>2317.97604</v>
      </c>
      <c r="L343" s="83">
        <f t="shared" ref="L343:L348" si="24">K343*I343</f>
        <v>2317.97604</v>
      </c>
      <c r="M343" s="94"/>
      <c r="N343" s="3"/>
    </row>
    <row r="344" spans="1:14" outlineLevel="1">
      <c r="A344" s="246"/>
      <c r="B344" s="246"/>
      <c r="C344" s="246"/>
      <c r="D344" s="88" t="s">
        <v>1020</v>
      </c>
      <c r="E344" s="7" t="s">
        <v>1020</v>
      </c>
      <c r="F344" s="60">
        <v>0</v>
      </c>
      <c r="G344" s="60">
        <v>20</v>
      </c>
      <c r="H344" s="62">
        <v>0</v>
      </c>
      <c r="I344" s="61">
        <f t="shared" si="21"/>
        <v>20</v>
      </c>
      <c r="J344" s="2" t="s">
        <v>1025</v>
      </c>
      <c r="K344" s="61">
        <v>0.25</v>
      </c>
      <c r="L344" s="61">
        <f t="shared" si="24"/>
        <v>5</v>
      </c>
      <c r="M344" s="94"/>
      <c r="N344" s="3"/>
    </row>
    <row r="345" spans="1:14" ht="37.5" outlineLevel="1">
      <c r="A345" s="246"/>
      <c r="B345" s="246"/>
      <c r="C345" s="246"/>
      <c r="D345" s="88" t="s">
        <v>1021</v>
      </c>
      <c r="E345" s="7" t="s">
        <v>1021</v>
      </c>
      <c r="F345" s="60">
        <v>0</v>
      </c>
      <c r="G345" s="60">
        <v>10</v>
      </c>
      <c r="H345" s="62">
        <v>0</v>
      </c>
      <c r="I345" s="61">
        <f t="shared" si="21"/>
        <v>10</v>
      </c>
      <c r="J345" s="2" t="s">
        <v>1025</v>
      </c>
      <c r="K345" s="61">
        <v>7.5</v>
      </c>
      <c r="L345" s="61">
        <f t="shared" si="24"/>
        <v>75</v>
      </c>
      <c r="M345" s="94"/>
      <c r="N345" s="3"/>
    </row>
    <row r="346" spans="1:14" ht="37.5" customHeight="1" outlineLevel="1">
      <c r="A346" s="246"/>
      <c r="B346" s="246"/>
      <c r="C346" s="246"/>
      <c r="D346" s="88" t="s">
        <v>1022</v>
      </c>
      <c r="E346" s="7" t="s">
        <v>1022</v>
      </c>
      <c r="F346" s="60">
        <v>0</v>
      </c>
      <c r="G346" s="60">
        <v>10</v>
      </c>
      <c r="H346" s="62">
        <v>0</v>
      </c>
      <c r="I346" s="61">
        <f t="shared" si="21"/>
        <v>10</v>
      </c>
      <c r="J346" s="2" t="s">
        <v>1025</v>
      </c>
      <c r="K346" s="61">
        <v>6</v>
      </c>
      <c r="L346" s="61">
        <f t="shared" si="24"/>
        <v>60</v>
      </c>
      <c r="M346" s="94"/>
      <c r="N346" s="3"/>
    </row>
    <row r="347" spans="1:14" ht="37.5" outlineLevel="1">
      <c r="A347" s="246"/>
      <c r="B347" s="246"/>
      <c r="C347" s="246"/>
      <c r="D347" s="88" t="s">
        <v>1023</v>
      </c>
      <c r="E347" s="7" t="s">
        <v>1023</v>
      </c>
      <c r="F347" s="60">
        <v>0</v>
      </c>
      <c r="G347" s="60">
        <v>10</v>
      </c>
      <c r="H347" s="62">
        <v>0</v>
      </c>
      <c r="I347" s="61">
        <f t="shared" si="21"/>
        <v>10</v>
      </c>
      <c r="J347" s="2" t="s">
        <v>1025</v>
      </c>
      <c r="K347" s="61">
        <v>5.5</v>
      </c>
      <c r="L347" s="61">
        <f t="shared" si="24"/>
        <v>55</v>
      </c>
      <c r="M347" s="94"/>
      <c r="N347" s="3"/>
    </row>
    <row r="348" spans="1:14" outlineLevel="1">
      <c r="A348" s="247"/>
      <c r="B348" s="247"/>
      <c r="C348" s="247"/>
      <c r="D348" s="6" t="s">
        <v>1024</v>
      </c>
      <c r="E348" s="7" t="s">
        <v>1024</v>
      </c>
      <c r="F348" s="60">
        <v>0</v>
      </c>
      <c r="G348" s="60">
        <v>5</v>
      </c>
      <c r="H348" s="62">
        <v>0</v>
      </c>
      <c r="I348" s="61">
        <f t="shared" si="21"/>
        <v>5</v>
      </c>
      <c r="J348" s="2" t="s">
        <v>6</v>
      </c>
      <c r="K348" s="61">
        <v>6.3</v>
      </c>
      <c r="L348" s="61">
        <f t="shared" si="24"/>
        <v>31.5</v>
      </c>
      <c r="M348" s="94"/>
      <c r="N348" s="3"/>
    </row>
    <row r="349" spans="1:14" s="48" customFormat="1">
      <c r="A349" s="55" t="s">
        <v>122</v>
      </c>
      <c r="B349" s="68"/>
      <c r="C349" s="71"/>
      <c r="D349" s="68"/>
      <c r="E349" s="68"/>
      <c r="F349" s="70">
        <f>SUM(F350:F350)</f>
        <v>0</v>
      </c>
      <c r="G349" s="70">
        <f>SUM(G350:G354)</f>
        <v>10025.49</v>
      </c>
      <c r="H349" s="70">
        <v>0</v>
      </c>
      <c r="I349" s="70">
        <f t="shared" si="21"/>
        <v>10025.49</v>
      </c>
      <c r="J349" s="68"/>
      <c r="K349" s="70"/>
      <c r="L349" s="70">
        <f>SUM(L350:L363)</f>
        <v>1049.6469999999999</v>
      </c>
      <c r="M349" s="94"/>
    </row>
    <row r="350" spans="1:14" outlineLevel="1">
      <c r="A350" s="240">
        <v>26</v>
      </c>
      <c r="B350" s="240" t="s">
        <v>558</v>
      </c>
      <c r="C350" s="240" t="s">
        <v>560</v>
      </c>
      <c r="D350" s="88" t="s">
        <v>1026</v>
      </c>
      <c r="E350" s="7" t="s">
        <v>1026</v>
      </c>
      <c r="F350" s="60">
        <v>0</v>
      </c>
      <c r="G350" s="60">
        <v>1</v>
      </c>
      <c r="H350" s="62">
        <v>0</v>
      </c>
      <c r="I350" s="61">
        <f t="shared" si="21"/>
        <v>1</v>
      </c>
      <c r="J350" s="2" t="s">
        <v>6</v>
      </c>
      <c r="K350" s="61">
        <v>59.7</v>
      </c>
      <c r="L350" s="61">
        <f t="shared" ref="L350:L354" si="25">K350*I350</f>
        <v>59.7</v>
      </c>
      <c r="M350" s="94"/>
      <c r="N350" s="3"/>
    </row>
    <row r="351" spans="1:14" ht="37.5" outlineLevel="1">
      <c r="A351" s="240"/>
      <c r="B351" s="240"/>
      <c r="C351" s="240"/>
      <c r="D351" s="88" t="s">
        <v>1027</v>
      </c>
      <c r="E351" s="7" t="s">
        <v>1027</v>
      </c>
      <c r="F351" s="60">
        <v>0</v>
      </c>
      <c r="G351" s="60">
        <v>15</v>
      </c>
      <c r="H351" s="62">
        <v>0</v>
      </c>
      <c r="I351" s="61">
        <f t="shared" si="21"/>
        <v>15</v>
      </c>
      <c r="J351" s="2" t="s">
        <v>6</v>
      </c>
      <c r="K351" s="61">
        <v>8.8149999999999995</v>
      </c>
      <c r="L351" s="61">
        <f t="shared" si="25"/>
        <v>132.22499999999999</v>
      </c>
      <c r="M351" s="94"/>
      <c r="N351" s="3"/>
    </row>
    <row r="352" spans="1:14" outlineLevel="1">
      <c r="A352" s="240"/>
      <c r="B352" s="240"/>
      <c r="C352" s="240"/>
      <c r="D352" s="79" t="s">
        <v>1118</v>
      </c>
      <c r="E352" s="80" t="s">
        <v>1118</v>
      </c>
      <c r="F352" s="81">
        <v>0</v>
      </c>
      <c r="G352" s="81">
        <v>1.49</v>
      </c>
      <c r="H352" s="82">
        <v>0</v>
      </c>
      <c r="I352" s="83">
        <f t="shared" si="21"/>
        <v>1.49</v>
      </c>
      <c r="J352" s="84" t="s">
        <v>198</v>
      </c>
      <c r="K352" s="83">
        <v>63</v>
      </c>
      <c r="L352" s="83">
        <f t="shared" si="25"/>
        <v>93.87</v>
      </c>
      <c r="M352" s="94"/>
      <c r="N352" s="3"/>
    </row>
    <row r="353" spans="1:14" outlineLevel="1">
      <c r="A353" s="240"/>
      <c r="B353" s="240"/>
      <c r="C353" s="240"/>
      <c r="D353" s="103" t="s">
        <v>1136</v>
      </c>
      <c r="E353" s="104" t="s">
        <v>1136</v>
      </c>
      <c r="F353" s="105">
        <v>0</v>
      </c>
      <c r="G353" s="105">
        <v>10000</v>
      </c>
      <c r="H353" s="106">
        <v>0</v>
      </c>
      <c r="I353" s="107">
        <f t="shared" si="21"/>
        <v>10000</v>
      </c>
      <c r="J353" s="108" t="s">
        <v>177</v>
      </c>
      <c r="K353" s="107">
        <v>8.8599999999999998E-3</v>
      </c>
      <c r="L353" s="107">
        <f t="shared" si="25"/>
        <v>88.6</v>
      </c>
      <c r="M353" s="94"/>
      <c r="N353" s="3"/>
    </row>
    <row r="354" spans="1:14" ht="37.5" outlineLevel="1">
      <c r="A354" s="240"/>
      <c r="B354" s="240"/>
      <c r="C354" s="240"/>
      <c r="D354" s="6" t="s">
        <v>1028</v>
      </c>
      <c r="E354" s="7" t="s">
        <v>1028</v>
      </c>
      <c r="F354" s="60">
        <v>0</v>
      </c>
      <c r="G354" s="60">
        <v>8</v>
      </c>
      <c r="H354" s="62">
        <v>0</v>
      </c>
      <c r="I354" s="61">
        <f t="shared" si="21"/>
        <v>8</v>
      </c>
      <c r="J354" s="2" t="s">
        <v>6</v>
      </c>
      <c r="K354" s="61">
        <v>9.4E-2</v>
      </c>
      <c r="L354" s="61">
        <f t="shared" si="25"/>
        <v>0.752</v>
      </c>
      <c r="M354" s="94"/>
      <c r="N354" s="3"/>
    </row>
    <row r="355" spans="1:14" s="65" customFormat="1" outlineLevel="1">
      <c r="A355" s="239">
        <v>27</v>
      </c>
      <c r="B355" s="240" t="s">
        <v>1167</v>
      </c>
      <c r="C355" s="240" t="s">
        <v>1168</v>
      </c>
      <c r="D355" s="88" t="s">
        <v>1178</v>
      </c>
      <c r="E355" s="88" t="s">
        <v>1178</v>
      </c>
      <c r="F355" s="60">
        <v>0</v>
      </c>
      <c r="G355" s="60">
        <v>3.5</v>
      </c>
      <c r="H355" s="61">
        <v>0</v>
      </c>
      <c r="I355" s="61">
        <v>3.5</v>
      </c>
      <c r="J355" s="2" t="s">
        <v>198</v>
      </c>
      <c r="K355" s="61">
        <v>45</v>
      </c>
      <c r="L355" s="61">
        <f>K355*I355</f>
        <v>157.5</v>
      </c>
    </row>
    <row r="356" spans="1:14" s="65" customFormat="1" ht="56.25" outlineLevel="1">
      <c r="A356" s="239"/>
      <c r="B356" s="240"/>
      <c r="C356" s="240"/>
      <c r="D356" s="88" t="s">
        <v>1179</v>
      </c>
      <c r="E356" s="88" t="s">
        <v>1179</v>
      </c>
      <c r="F356" s="60">
        <v>0</v>
      </c>
      <c r="G356" s="60">
        <v>10</v>
      </c>
      <c r="H356" s="62">
        <v>0</v>
      </c>
      <c r="I356" s="61">
        <f t="shared" ref="I356:I363" si="26">F356+G356+H356</f>
        <v>10</v>
      </c>
      <c r="J356" s="2" t="s">
        <v>6</v>
      </c>
      <c r="K356" s="61">
        <v>2</v>
      </c>
      <c r="L356" s="61">
        <f t="shared" ref="L356:L363" si="27">K356*I356</f>
        <v>20</v>
      </c>
    </row>
    <row r="357" spans="1:14" s="65" customFormat="1" ht="37.5" outlineLevel="1">
      <c r="A357" s="239"/>
      <c r="B357" s="240"/>
      <c r="C357" s="240"/>
      <c r="D357" s="86" t="s">
        <v>1185</v>
      </c>
      <c r="E357" s="86" t="s">
        <v>1185</v>
      </c>
      <c r="F357" s="60">
        <v>0</v>
      </c>
      <c r="G357" s="60">
        <v>6</v>
      </c>
      <c r="H357" s="62">
        <v>0</v>
      </c>
      <c r="I357" s="61">
        <f t="shared" si="26"/>
        <v>6</v>
      </c>
      <c r="J357" s="2" t="s">
        <v>6</v>
      </c>
      <c r="K357" s="61">
        <v>16.899999999999999</v>
      </c>
      <c r="L357" s="61">
        <f t="shared" si="27"/>
        <v>101.39999999999999</v>
      </c>
    </row>
    <row r="358" spans="1:14" s="65" customFormat="1" ht="37.5" outlineLevel="1">
      <c r="A358" s="239"/>
      <c r="B358" s="240"/>
      <c r="C358" s="240"/>
      <c r="D358" s="88" t="s">
        <v>1186</v>
      </c>
      <c r="E358" s="88" t="s">
        <v>1186</v>
      </c>
      <c r="F358" s="60">
        <v>0</v>
      </c>
      <c r="G358" s="60">
        <v>7</v>
      </c>
      <c r="H358" s="62">
        <v>0</v>
      </c>
      <c r="I358" s="61">
        <f t="shared" si="26"/>
        <v>7</v>
      </c>
      <c r="J358" s="2" t="s">
        <v>180</v>
      </c>
      <c r="K358" s="61">
        <v>1.2</v>
      </c>
      <c r="L358" s="61">
        <f t="shared" si="27"/>
        <v>8.4</v>
      </c>
    </row>
    <row r="359" spans="1:14" s="65" customFormat="1" outlineLevel="1">
      <c r="A359" s="239"/>
      <c r="B359" s="240"/>
      <c r="C359" s="240"/>
      <c r="D359" s="88" t="s">
        <v>1180</v>
      </c>
      <c r="E359" s="88" t="s">
        <v>1181</v>
      </c>
      <c r="F359" s="60">
        <v>0</v>
      </c>
      <c r="G359" s="60">
        <v>35</v>
      </c>
      <c r="H359" s="62">
        <v>0</v>
      </c>
      <c r="I359" s="61">
        <f t="shared" si="26"/>
        <v>35</v>
      </c>
      <c r="J359" s="2" t="s">
        <v>6</v>
      </c>
      <c r="K359" s="61">
        <v>0.12</v>
      </c>
      <c r="L359" s="61">
        <f t="shared" si="27"/>
        <v>4.2</v>
      </c>
    </row>
    <row r="360" spans="1:14" s="65" customFormat="1" ht="23.25" customHeight="1" outlineLevel="1">
      <c r="A360" s="239">
        <v>28</v>
      </c>
      <c r="B360" s="240" t="s">
        <v>1171</v>
      </c>
      <c r="C360" s="240" t="s">
        <v>515</v>
      </c>
      <c r="D360" s="88" t="s">
        <v>1182</v>
      </c>
      <c r="E360" s="88" t="s">
        <v>1183</v>
      </c>
      <c r="F360" s="60">
        <v>0</v>
      </c>
      <c r="G360" s="60">
        <v>1</v>
      </c>
      <c r="H360" s="62">
        <v>0</v>
      </c>
      <c r="I360" s="61">
        <f t="shared" si="26"/>
        <v>1</v>
      </c>
      <c r="J360" s="2" t="s">
        <v>6</v>
      </c>
      <c r="K360" s="61">
        <v>260</v>
      </c>
      <c r="L360" s="61">
        <f t="shared" si="27"/>
        <v>260</v>
      </c>
    </row>
    <row r="361" spans="1:14" s="65" customFormat="1" ht="35.25" customHeight="1" outlineLevel="1">
      <c r="A361" s="239"/>
      <c r="B361" s="240"/>
      <c r="C361" s="240"/>
      <c r="D361" s="88" t="s">
        <v>1187</v>
      </c>
      <c r="E361" s="88" t="s">
        <v>1187</v>
      </c>
      <c r="F361" s="60">
        <v>0</v>
      </c>
      <c r="G361" s="60">
        <v>15</v>
      </c>
      <c r="H361" s="62">
        <v>0</v>
      </c>
      <c r="I361" s="61">
        <f t="shared" si="26"/>
        <v>15</v>
      </c>
      <c r="J361" s="2" t="s">
        <v>180</v>
      </c>
      <c r="K361" s="61">
        <v>1.2</v>
      </c>
      <c r="L361" s="61">
        <f t="shared" si="27"/>
        <v>18</v>
      </c>
    </row>
    <row r="362" spans="1:14" s="65" customFormat="1" ht="37.5" outlineLevel="1">
      <c r="A362" s="239"/>
      <c r="B362" s="240"/>
      <c r="C362" s="240"/>
      <c r="D362" s="88" t="s">
        <v>1188</v>
      </c>
      <c r="E362" s="88" t="s">
        <v>1188</v>
      </c>
      <c r="F362" s="60">
        <v>0</v>
      </c>
      <c r="G362" s="60">
        <v>320</v>
      </c>
      <c r="H362" s="62">
        <v>0</v>
      </c>
      <c r="I362" s="61">
        <f t="shared" si="26"/>
        <v>320</v>
      </c>
      <c r="J362" s="2" t="s">
        <v>216</v>
      </c>
      <c r="K362" s="61">
        <v>0.25</v>
      </c>
      <c r="L362" s="61">
        <f t="shared" si="27"/>
        <v>80</v>
      </c>
    </row>
    <row r="363" spans="1:14" s="65" customFormat="1" ht="87.75" customHeight="1" outlineLevel="1">
      <c r="A363" s="113">
        <v>29</v>
      </c>
      <c r="B363" s="89" t="s">
        <v>1174</v>
      </c>
      <c r="C363" s="89" t="s">
        <v>1175</v>
      </c>
      <c r="D363" s="88" t="s">
        <v>1184</v>
      </c>
      <c r="E363" s="88" t="s">
        <v>1184</v>
      </c>
      <c r="F363" s="60">
        <v>0</v>
      </c>
      <c r="G363" s="60">
        <v>1</v>
      </c>
      <c r="H363" s="62">
        <v>0</v>
      </c>
      <c r="I363" s="61">
        <f t="shared" si="26"/>
        <v>1</v>
      </c>
      <c r="J363" s="2" t="s">
        <v>6</v>
      </c>
      <c r="K363" s="61">
        <v>25</v>
      </c>
      <c r="L363" s="61">
        <f t="shared" si="27"/>
        <v>25</v>
      </c>
    </row>
    <row r="364" spans="1:14" s="48" customFormat="1">
      <c r="A364" s="55" t="s">
        <v>563</v>
      </c>
      <c r="B364" s="68"/>
      <c r="C364" s="71"/>
      <c r="D364" s="68"/>
      <c r="E364" s="68"/>
      <c r="F364" s="70">
        <f>SUM(F365:F365)</f>
        <v>0</v>
      </c>
      <c r="G364" s="70">
        <f>SUM(G365:G372)</f>
        <v>12.67</v>
      </c>
      <c r="H364" s="70">
        <v>0</v>
      </c>
      <c r="I364" s="70">
        <f t="shared" si="21"/>
        <v>12.67</v>
      </c>
      <c r="J364" s="68"/>
      <c r="K364" s="70"/>
      <c r="L364" s="70">
        <f>SUM(L365:L372)</f>
        <v>833.60553000000004</v>
      </c>
      <c r="M364" s="94"/>
    </row>
    <row r="365" spans="1:14" outlineLevel="1">
      <c r="A365" s="240">
        <v>30</v>
      </c>
      <c r="B365" s="240" t="s">
        <v>564</v>
      </c>
      <c r="C365" s="240" t="s">
        <v>559</v>
      </c>
      <c r="D365" s="79" t="s">
        <v>1127</v>
      </c>
      <c r="E365" s="80" t="s">
        <v>1127</v>
      </c>
      <c r="F365" s="81">
        <v>0</v>
      </c>
      <c r="G365" s="81">
        <v>0.45</v>
      </c>
      <c r="H365" s="82">
        <v>0</v>
      </c>
      <c r="I365" s="83">
        <f t="shared" si="21"/>
        <v>0.45</v>
      </c>
      <c r="J365" s="84" t="s">
        <v>198</v>
      </c>
      <c r="K365" s="83">
        <v>122.893</v>
      </c>
      <c r="L365" s="83">
        <f t="shared" ref="L365:L372" si="28">K365*I365</f>
        <v>55.301850000000002</v>
      </c>
      <c r="M365" s="94"/>
      <c r="N365" s="3"/>
    </row>
    <row r="366" spans="1:14" outlineLevel="1">
      <c r="A366" s="240"/>
      <c r="B366" s="240"/>
      <c r="C366" s="240"/>
      <c r="D366" s="103" t="s">
        <v>1128</v>
      </c>
      <c r="E366" s="104" t="s">
        <v>1128</v>
      </c>
      <c r="F366" s="105">
        <v>0</v>
      </c>
      <c r="G366" s="105">
        <v>0.53</v>
      </c>
      <c r="H366" s="106">
        <v>0</v>
      </c>
      <c r="I366" s="107">
        <f t="shared" si="21"/>
        <v>0.53</v>
      </c>
      <c r="J366" s="108" t="s">
        <v>198</v>
      </c>
      <c r="K366" s="107">
        <v>112.544</v>
      </c>
      <c r="L366" s="107">
        <f t="shared" si="28"/>
        <v>59.648319999999998</v>
      </c>
      <c r="M366" s="94"/>
      <c r="N366" s="3"/>
    </row>
    <row r="367" spans="1:14" outlineLevel="1">
      <c r="A367" s="240"/>
      <c r="B367" s="240"/>
      <c r="C367" s="240"/>
      <c r="D367" s="103" t="s">
        <v>1129</v>
      </c>
      <c r="E367" s="104" t="s">
        <v>1129</v>
      </c>
      <c r="F367" s="105">
        <v>0</v>
      </c>
      <c r="G367" s="105">
        <v>0.69</v>
      </c>
      <c r="H367" s="106">
        <v>0</v>
      </c>
      <c r="I367" s="107">
        <f t="shared" si="21"/>
        <v>0.69</v>
      </c>
      <c r="J367" s="108" t="s">
        <v>198</v>
      </c>
      <c r="K367" s="107">
        <v>112.544</v>
      </c>
      <c r="L367" s="107">
        <f t="shared" si="28"/>
        <v>77.655359999999988</v>
      </c>
      <c r="M367" s="94"/>
      <c r="N367" s="3"/>
    </row>
    <row r="368" spans="1:14" outlineLevel="1">
      <c r="A368" s="240"/>
      <c r="B368" s="240"/>
      <c r="C368" s="240"/>
      <c r="D368" s="88" t="s">
        <v>1029</v>
      </c>
      <c r="E368" s="7" t="s">
        <v>1029</v>
      </c>
      <c r="F368" s="60">
        <v>0</v>
      </c>
      <c r="G368" s="60">
        <v>1</v>
      </c>
      <c r="H368" s="62">
        <v>0</v>
      </c>
      <c r="I368" s="61">
        <f t="shared" si="21"/>
        <v>1</v>
      </c>
      <c r="J368" s="2" t="s">
        <v>6</v>
      </c>
      <c r="K368" s="61">
        <v>68</v>
      </c>
      <c r="L368" s="61">
        <f t="shared" si="28"/>
        <v>68</v>
      </c>
      <c r="M368" s="94"/>
      <c r="N368" s="3"/>
    </row>
    <row r="369" spans="1:20" outlineLevel="1">
      <c r="A369" s="240"/>
      <c r="B369" s="240"/>
      <c r="C369" s="240"/>
      <c r="D369" s="88" t="s">
        <v>1030</v>
      </c>
      <c r="E369" s="7" t="s">
        <v>1030</v>
      </c>
      <c r="F369" s="60">
        <v>0</v>
      </c>
      <c r="G369" s="60">
        <v>2</v>
      </c>
      <c r="H369" s="62">
        <v>0</v>
      </c>
      <c r="I369" s="61">
        <f t="shared" si="21"/>
        <v>2</v>
      </c>
      <c r="J369" s="2" t="s">
        <v>6</v>
      </c>
      <c r="K369" s="61">
        <v>62</v>
      </c>
      <c r="L369" s="61">
        <f t="shared" si="28"/>
        <v>124</v>
      </c>
      <c r="M369" s="94"/>
      <c r="N369" s="3"/>
    </row>
    <row r="370" spans="1:20" outlineLevel="1">
      <c r="A370" s="240"/>
      <c r="B370" s="240"/>
      <c r="C370" s="240"/>
      <c r="D370" s="88" t="s">
        <v>1031</v>
      </c>
      <c r="E370" s="7" t="s">
        <v>1031</v>
      </c>
      <c r="F370" s="60">
        <v>0</v>
      </c>
      <c r="G370" s="60">
        <v>1</v>
      </c>
      <c r="H370" s="62">
        <v>0</v>
      </c>
      <c r="I370" s="61">
        <f t="shared" si="21"/>
        <v>1</v>
      </c>
      <c r="J370" s="2" t="s">
        <v>6</v>
      </c>
      <c r="K370" s="61">
        <v>22</v>
      </c>
      <c r="L370" s="61">
        <f t="shared" si="28"/>
        <v>22</v>
      </c>
      <c r="M370" s="94"/>
      <c r="N370" s="3"/>
    </row>
    <row r="371" spans="1:20" outlineLevel="1">
      <c r="A371" s="240"/>
      <c r="B371" s="240"/>
      <c r="C371" s="240"/>
      <c r="D371" s="88" t="s">
        <v>1032</v>
      </c>
      <c r="E371" s="7" t="s">
        <v>1032</v>
      </c>
      <c r="F371" s="60">
        <v>0</v>
      </c>
      <c r="G371" s="60">
        <v>3</v>
      </c>
      <c r="H371" s="62">
        <v>0</v>
      </c>
      <c r="I371" s="61">
        <f t="shared" si="21"/>
        <v>3</v>
      </c>
      <c r="J371" s="2" t="s">
        <v>6</v>
      </c>
      <c r="K371" s="61">
        <v>119</v>
      </c>
      <c r="L371" s="61">
        <f t="shared" si="28"/>
        <v>357</v>
      </c>
      <c r="M371" s="94"/>
      <c r="N371" s="3"/>
    </row>
    <row r="372" spans="1:20" outlineLevel="1">
      <c r="A372" s="240"/>
      <c r="B372" s="240"/>
      <c r="C372" s="240"/>
      <c r="D372" s="88" t="s">
        <v>1033</v>
      </c>
      <c r="E372" s="7" t="s">
        <v>1033</v>
      </c>
      <c r="F372" s="60">
        <v>0</v>
      </c>
      <c r="G372" s="60">
        <v>4</v>
      </c>
      <c r="H372" s="62">
        <v>0</v>
      </c>
      <c r="I372" s="61">
        <f t="shared" si="21"/>
        <v>4</v>
      </c>
      <c r="J372" s="2" t="s">
        <v>6</v>
      </c>
      <c r="K372" s="61">
        <v>17.5</v>
      </c>
      <c r="L372" s="61">
        <f t="shared" si="28"/>
        <v>70</v>
      </c>
      <c r="M372" s="94"/>
      <c r="N372" s="3"/>
    </row>
    <row r="373" spans="1:20" s="48" customFormat="1">
      <c r="A373" s="55" t="s">
        <v>135</v>
      </c>
      <c r="B373" s="68"/>
      <c r="C373" s="71"/>
      <c r="D373" s="68"/>
      <c r="E373" s="68"/>
      <c r="F373" s="70">
        <f>SUM(F374:F374)</f>
        <v>0</v>
      </c>
      <c r="G373" s="70">
        <f>SUM(G374:G377)</f>
        <v>21.622</v>
      </c>
      <c r="H373" s="70">
        <v>0</v>
      </c>
      <c r="I373" s="70">
        <f t="shared" si="21"/>
        <v>21.622</v>
      </c>
      <c r="J373" s="68"/>
      <c r="K373" s="70"/>
      <c r="L373" s="70">
        <f>SUM(L374:L377)</f>
        <v>938.7606320000001</v>
      </c>
      <c r="M373" s="94"/>
    </row>
    <row r="374" spans="1:20" outlineLevel="1">
      <c r="A374" s="240">
        <v>31</v>
      </c>
      <c r="B374" s="240" t="s">
        <v>567</v>
      </c>
      <c r="C374" s="240" t="s">
        <v>566</v>
      </c>
      <c r="D374" s="88" t="s">
        <v>1034</v>
      </c>
      <c r="E374" s="7" t="s">
        <v>1034</v>
      </c>
      <c r="F374" s="60">
        <v>0</v>
      </c>
      <c r="G374" s="60">
        <v>14</v>
      </c>
      <c r="H374" s="62">
        <v>0</v>
      </c>
      <c r="I374" s="61">
        <f t="shared" si="21"/>
        <v>14</v>
      </c>
      <c r="J374" s="2" t="s">
        <v>6</v>
      </c>
      <c r="K374" s="61">
        <v>18.622</v>
      </c>
      <c r="L374" s="61">
        <f t="shared" ref="L374:L377" si="29">K374*I374</f>
        <v>260.70799999999997</v>
      </c>
      <c r="M374" s="94"/>
      <c r="N374" s="3"/>
      <c r="O374" s="92"/>
      <c r="P374" s="92"/>
      <c r="Q374" s="92"/>
      <c r="R374" s="92"/>
      <c r="S374" s="92"/>
    </row>
    <row r="375" spans="1:20" outlineLevel="1">
      <c r="A375" s="240"/>
      <c r="B375" s="240"/>
      <c r="C375" s="240"/>
      <c r="D375" s="88" t="s">
        <v>1035</v>
      </c>
      <c r="E375" s="7" t="s">
        <v>1035</v>
      </c>
      <c r="F375" s="60">
        <v>0</v>
      </c>
      <c r="G375" s="60">
        <v>1</v>
      </c>
      <c r="H375" s="62">
        <v>0</v>
      </c>
      <c r="I375" s="61">
        <f t="shared" si="21"/>
        <v>1</v>
      </c>
      <c r="J375" s="2" t="s">
        <v>6</v>
      </c>
      <c r="K375" s="61">
        <v>20.88</v>
      </c>
      <c r="L375" s="61">
        <f t="shared" si="29"/>
        <v>20.88</v>
      </c>
      <c r="M375" s="94"/>
      <c r="N375" s="3"/>
      <c r="O375" s="92"/>
      <c r="P375" s="92"/>
      <c r="Q375" s="92"/>
      <c r="R375" s="92"/>
      <c r="S375" s="92"/>
    </row>
    <row r="376" spans="1:20" outlineLevel="1">
      <c r="A376" s="240"/>
      <c r="B376" s="240"/>
      <c r="C376" s="240"/>
      <c r="D376" s="88" t="s">
        <v>1036</v>
      </c>
      <c r="E376" s="7" t="s">
        <v>1036</v>
      </c>
      <c r="F376" s="60">
        <v>0</v>
      </c>
      <c r="G376" s="60">
        <v>1</v>
      </c>
      <c r="H376" s="62">
        <v>0</v>
      </c>
      <c r="I376" s="61">
        <f t="shared" si="21"/>
        <v>1</v>
      </c>
      <c r="J376" s="2" t="s">
        <v>6</v>
      </c>
      <c r="K376" s="61">
        <v>39</v>
      </c>
      <c r="L376" s="61">
        <f t="shared" si="29"/>
        <v>39</v>
      </c>
      <c r="M376" s="94"/>
      <c r="N376" s="3"/>
      <c r="O376" s="92"/>
      <c r="P376" s="92"/>
      <c r="Q376" s="92"/>
      <c r="R376" s="92"/>
      <c r="S376" s="92"/>
    </row>
    <row r="377" spans="1:20" outlineLevel="1">
      <c r="A377" s="240"/>
      <c r="B377" s="240"/>
      <c r="C377" s="240"/>
      <c r="D377" s="79" t="s">
        <v>1130</v>
      </c>
      <c r="E377" s="80" t="s">
        <v>1130</v>
      </c>
      <c r="F377" s="81">
        <v>0</v>
      </c>
      <c r="G377" s="81">
        <v>5.6220000000000008</v>
      </c>
      <c r="H377" s="82">
        <v>0</v>
      </c>
      <c r="I377" s="83">
        <f t="shared" si="21"/>
        <v>5.6220000000000008</v>
      </c>
      <c r="J377" s="84" t="s">
        <v>198</v>
      </c>
      <c r="K377" s="83">
        <v>109.956</v>
      </c>
      <c r="L377" s="83">
        <f t="shared" si="29"/>
        <v>618.17263200000014</v>
      </c>
      <c r="M377" s="94"/>
      <c r="N377" s="3"/>
      <c r="O377" s="92"/>
      <c r="P377" s="92"/>
      <c r="Q377" s="92"/>
      <c r="R377" s="92"/>
      <c r="S377" s="92"/>
    </row>
    <row r="378" spans="1:20" s="48" customFormat="1">
      <c r="A378" s="55" t="s">
        <v>138</v>
      </c>
      <c r="B378" s="68"/>
      <c r="C378" s="71"/>
      <c r="D378" s="68"/>
      <c r="E378" s="68"/>
      <c r="F378" s="70">
        <f>SUM(F379:F379)</f>
        <v>0</v>
      </c>
      <c r="G378" s="70">
        <f>SUM(G379:G381)</f>
        <v>4</v>
      </c>
      <c r="H378" s="70">
        <v>0</v>
      </c>
      <c r="I378" s="70">
        <f t="shared" si="21"/>
        <v>4</v>
      </c>
      <c r="J378" s="68"/>
      <c r="K378" s="70"/>
      <c r="L378" s="70">
        <f>SUM(L379:L381)</f>
        <v>63.052799999999998</v>
      </c>
      <c r="M378" s="94"/>
    </row>
    <row r="379" spans="1:20" ht="38.25" customHeight="1" outlineLevel="1">
      <c r="A379" s="240">
        <v>32</v>
      </c>
      <c r="B379" s="240" t="s">
        <v>571</v>
      </c>
      <c r="C379" s="240" t="s">
        <v>569</v>
      </c>
      <c r="D379" s="88" t="s">
        <v>1037</v>
      </c>
      <c r="E379" s="7" t="s">
        <v>1037</v>
      </c>
      <c r="F379" s="60">
        <v>0</v>
      </c>
      <c r="G379" s="60">
        <v>1</v>
      </c>
      <c r="H379" s="62">
        <v>0</v>
      </c>
      <c r="I379" s="61">
        <f t="shared" si="21"/>
        <v>1</v>
      </c>
      <c r="J379" s="2" t="s">
        <v>6</v>
      </c>
      <c r="K379" s="61">
        <v>7.8</v>
      </c>
      <c r="L379" s="61">
        <f t="shared" ref="L379:L381" si="30">K379*I379</f>
        <v>7.8</v>
      </c>
      <c r="M379" s="94"/>
      <c r="N379" s="3"/>
      <c r="O379" s="92"/>
    </row>
    <row r="380" spans="1:20" ht="38.25" customHeight="1" outlineLevel="1">
      <c r="A380" s="240"/>
      <c r="B380" s="240"/>
      <c r="C380" s="240"/>
      <c r="D380" s="88" t="s">
        <v>1038</v>
      </c>
      <c r="E380" s="7" t="s">
        <v>1038</v>
      </c>
      <c r="F380" s="60">
        <v>0</v>
      </c>
      <c r="G380" s="60">
        <v>1</v>
      </c>
      <c r="H380" s="62">
        <v>0</v>
      </c>
      <c r="I380" s="61">
        <f t="shared" si="21"/>
        <v>1</v>
      </c>
      <c r="J380" s="2" t="s">
        <v>6</v>
      </c>
      <c r="K380" s="61">
        <v>45.152799999999999</v>
      </c>
      <c r="L380" s="61">
        <f t="shared" si="30"/>
        <v>45.152799999999999</v>
      </c>
      <c r="M380" s="94"/>
      <c r="N380" s="3"/>
      <c r="O380" s="92"/>
    </row>
    <row r="381" spans="1:20" ht="38.25" customHeight="1" outlineLevel="1">
      <c r="A381" s="240"/>
      <c r="B381" s="240"/>
      <c r="C381" s="240"/>
      <c r="D381" s="88" t="s">
        <v>1039</v>
      </c>
      <c r="E381" s="7" t="s">
        <v>1039</v>
      </c>
      <c r="F381" s="60">
        <v>0</v>
      </c>
      <c r="G381" s="60">
        <v>2</v>
      </c>
      <c r="H381" s="62">
        <v>0</v>
      </c>
      <c r="I381" s="61">
        <f t="shared" si="21"/>
        <v>2</v>
      </c>
      <c r="J381" s="2" t="s">
        <v>6</v>
      </c>
      <c r="K381" s="61">
        <v>5.05</v>
      </c>
      <c r="L381" s="61">
        <f t="shared" si="30"/>
        <v>10.1</v>
      </c>
      <c r="M381" s="94"/>
      <c r="N381" s="3"/>
      <c r="O381" s="92"/>
    </row>
    <row r="382" spans="1:20" s="48" customFormat="1">
      <c r="A382" s="55" t="s">
        <v>147</v>
      </c>
      <c r="B382" s="68"/>
      <c r="C382" s="71"/>
      <c r="D382" s="68"/>
      <c r="E382" s="68"/>
      <c r="F382" s="70">
        <f>SUM(F383:F383)</f>
        <v>0</v>
      </c>
      <c r="G382" s="70">
        <f>SUM(G383:G395)</f>
        <v>139.6</v>
      </c>
      <c r="H382" s="70">
        <v>0</v>
      </c>
      <c r="I382" s="70">
        <f t="shared" si="21"/>
        <v>139.6</v>
      </c>
      <c r="J382" s="68"/>
      <c r="K382" s="70"/>
      <c r="L382" s="70">
        <f>SUM(L383:L395)</f>
        <v>1641.1904000000002</v>
      </c>
      <c r="M382" s="94"/>
    </row>
    <row r="383" spans="1:20" outlineLevel="1">
      <c r="A383" s="240">
        <v>33</v>
      </c>
      <c r="B383" s="240" t="s">
        <v>573</v>
      </c>
      <c r="C383" s="240" t="s">
        <v>574</v>
      </c>
      <c r="D383" s="88" t="s">
        <v>1040</v>
      </c>
      <c r="E383" s="7" t="s">
        <v>1040</v>
      </c>
      <c r="F383" s="60">
        <v>0</v>
      </c>
      <c r="G383" s="60">
        <v>1</v>
      </c>
      <c r="H383" s="62">
        <v>0</v>
      </c>
      <c r="I383" s="61">
        <f t="shared" si="21"/>
        <v>1</v>
      </c>
      <c r="J383" s="2" t="s">
        <v>6</v>
      </c>
      <c r="K383" s="61">
        <v>1300</v>
      </c>
      <c r="L383" s="61">
        <f t="shared" ref="L383:L394" si="31">K383*I383</f>
        <v>1300</v>
      </c>
      <c r="M383" s="94"/>
      <c r="N383" s="3"/>
      <c r="O383" s="92"/>
      <c r="P383" s="92"/>
      <c r="Q383" s="92"/>
      <c r="R383" s="92"/>
      <c r="S383" s="92"/>
      <c r="T383" s="92"/>
    </row>
    <row r="384" spans="1:20" outlineLevel="1">
      <c r="A384" s="240"/>
      <c r="B384" s="240"/>
      <c r="C384" s="240"/>
      <c r="D384" s="103" t="s">
        <v>1129</v>
      </c>
      <c r="E384" s="104" t="s">
        <v>1129</v>
      </c>
      <c r="F384" s="105">
        <v>0</v>
      </c>
      <c r="G384" s="105">
        <v>0.35</v>
      </c>
      <c r="H384" s="106">
        <v>0</v>
      </c>
      <c r="I384" s="107">
        <f t="shared" si="21"/>
        <v>0.35</v>
      </c>
      <c r="J384" s="108" t="s">
        <v>198</v>
      </c>
      <c r="K384" s="107">
        <v>112.544</v>
      </c>
      <c r="L384" s="107">
        <f t="shared" si="31"/>
        <v>39.3904</v>
      </c>
      <c r="M384" s="94"/>
      <c r="N384" s="3"/>
      <c r="O384" s="92"/>
      <c r="P384" s="92"/>
      <c r="Q384" s="92"/>
      <c r="R384" s="92"/>
      <c r="S384" s="92"/>
      <c r="T384" s="92"/>
    </row>
    <row r="385" spans="1:20" ht="37.5" outlineLevel="1">
      <c r="A385" s="240"/>
      <c r="B385" s="240"/>
      <c r="C385" s="240"/>
      <c r="D385" s="88" t="s">
        <v>1041</v>
      </c>
      <c r="E385" s="7" t="s">
        <v>1041</v>
      </c>
      <c r="F385" s="60">
        <v>0</v>
      </c>
      <c r="G385" s="60">
        <v>1</v>
      </c>
      <c r="H385" s="62">
        <v>0</v>
      </c>
      <c r="I385" s="61">
        <f t="shared" si="21"/>
        <v>1</v>
      </c>
      <c r="J385" s="2" t="s">
        <v>198</v>
      </c>
      <c r="K385" s="61">
        <v>68</v>
      </c>
      <c r="L385" s="61">
        <f t="shared" si="31"/>
        <v>68</v>
      </c>
      <c r="M385" s="94"/>
      <c r="N385" s="3"/>
      <c r="O385" s="92"/>
      <c r="P385" s="92"/>
      <c r="Q385" s="92"/>
      <c r="R385" s="92"/>
      <c r="S385" s="92"/>
      <c r="T385" s="92"/>
    </row>
    <row r="386" spans="1:20" outlineLevel="1">
      <c r="A386" s="240"/>
      <c r="B386" s="240"/>
      <c r="C386" s="240"/>
      <c r="D386" s="88" t="s">
        <v>1042</v>
      </c>
      <c r="E386" s="7" t="s">
        <v>1042</v>
      </c>
      <c r="F386" s="60">
        <v>0</v>
      </c>
      <c r="G386" s="60">
        <v>1</v>
      </c>
      <c r="H386" s="62">
        <v>0</v>
      </c>
      <c r="I386" s="61">
        <f t="shared" si="21"/>
        <v>1</v>
      </c>
      <c r="J386" s="2" t="s">
        <v>198</v>
      </c>
      <c r="K386" s="61">
        <v>68</v>
      </c>
      <c r="L386" s="61">
        <f t="shared" si="31"/>
        <v>68</v>
      </c>
      <c r="M386" s="94"/>
      <c r="N386" s="3"/>
      <c r="O386" s="92"/>
      <c r="P386" s="92"/>
      <c r="Q386" s="92"/>
      <c r="R386" s="92"/>
      <c r="S386" s="92"/>
      <c r="T386" s="92"/>
    </row>
    <row r="387" spans="1:20" outlineLevel="1">
      <c r="A387" s="240"/>
      <c r="B387" s="240"/>
      <c r="C387" s="240"/>
      <c r="D387" s="88" t="s">
        <v>1043</v>
      </c>
      <c r="E387" s="7" t="s">
        <v>1043</v>
      </c>
      <c r="F387" s="60">
        <v>0</v>
      </c>
      <c r="G387" s="60">
        <v>0.25</v>
      </c>
      <c r="H387" s="62">
        <v>0</v>
      </c>
      <c r="I387" s="61">
        <f t="shared" si="21"/>
        <v>0.25</v>
      </c>
      <c r="J387" s="2" t="s">
        <v>198</v>
      </c>
      <c r="K387" s="61">
        <v>61</v>
      </c>
      <c r="L387" s="61">
        <f t="shared" si="31"/>
        <v>15.25</v>
      </c>
      <c r="M387" s="94"/>
      <c r="N387" s="3"/>
      <c r="O387" s="92"/>
      <c r="P387" s="92"/>
      <c r="Q387" s="92"/>
      <c r="R387" s="92"/>
      <c r="S387" s="92"/>
      <c r="T387" s="92"/>
    </row>
    <row r="388" spans="1:20" outlineLevel="1">
      <c r="A388" s="240"/>
      <c r="B388" s="240"/>
      <c r="C388" s="240"/>
      <c r="D388" s="88" t="s">
        <v>1044</v>
      </c>
      <c r="E388" s="7" t="s">
        <v>1044</v>
      </c>
      <c r="F388" s="60">
        <v>0</v>
      </c>
      <c r="G388" s="60">
        <v>50</v>
      </c>
      <c r="H388" s="62">
        <v>0</v>
      </c>
      <c r="I388" s="61">
        <f t="shared" si="21"/>
        <v>50</v>
      </c>
      <c r="J388" s="2" t="s">
        <v>167</v>
      </c>
      <c r="K388" s="61">
        <v>0.33300000000000002</v>
      </c>
      <c r="L388" s="61">
        <f t="shared" si="31"/>
        <v>16.650000000000002</v>
      </c>
      <c r="M388" s="94"/>
      <c r="N388" s="3"/>
      <c r="O388" s="92"/>
      <c r="P388" s="92"/>
      <c r="Q388" s="92"/>
      <c r="R388" s="92"/>
      <c r="S388" s="92"/>
      <c r="T388" s="92"/>
    </row>
    <row r="389" spans="1:20" outlineLevel="1">
      <c r="A389" s="240"/>
      <c r="B389" s="240"/>
      <c r="C389" s="240"/>
      <c r="D389" s="88" t="s">
        <v>1045</v>
      </c>
      <c r="E389" s="7" t="s">
        <v>1045</v>
      </c>
      <c r="F389" s="60">
        <v>0</v>
      </c>
      <c r="G389" s="60">
        <v>50</v>
      </c>
      <c r="H389" s="62">
        <v>0</v>
      </c>
      <c r="I389" s="61">
        <f t="shared" si="21"/>
        <v>50</v>
      </c>
      <c r="J389" s="2" t="s">
        <v>167</v>
      </c>
      <c r="K389" s="61">
        <v>0.21</v>
      </c>
      <c r="L389" s="61">
        <f t="shared" si="31"/>
        <v>10.5</v>
      </c>
      <c r="M389" s="94"/>
      <c r="N389" s="3"/>
      <c r="O389" s="92"/>
      <c r="P389" s="92"/>
      <c r="Q389" s="92"/>
      <c r="R389" s="92"/>
      <c r="S389" s="92"/>
      <c r="T389" s="92"/>
    </row>
    <row r="390" spans="1:20" outlineLevel="1">
      <c r="A390" s="240"/>
      <c r="B390" s="240"/>
      <c r="C390" s="240"/>
      <c r="D390" s="88" t="s">
        <v>1046</v>
      </c>
      <c r="E390" s="7" t="s">
        <v>1046</v>
      </c>
      <c r="F390" s="60">
        <v>0</v>
      </c>
      <c r="G390" s="60">
        <v>2</v>
      </c>
      <c r="H390" s="62">
        <v>0</v>
      </c>
      <c r="I390" s="61">
        <f t="shared" si="21"/>
        <v>2</v>
      </c>
      <c r="J390" s="2" t="s">
        <v>6</v>
      </c>
      <c r="K390" s="61">
        <v>1.5</v>
      </c>
      <c r="L390" s="61">
        <f t="shared" si="31"/>
        <v>3</v>
      </c>
      <c r="M390" s="94"/>
      <c r="N390" s="3"/>
      <c r="O390" s="92"/>
      <c r="P390" s="92"/>
      <c r="Q390" s="92"/>
      <c r="R390" s="92"/>
      <c r="S390" s="92"/>
      <c r="T390" s="92"/>
    </row>
    <row r="391" spans="1:20" outlineLevel="1">
      <c r="A391" s="240"/>
      <c r="B391" s="240"/>
      <c r="C391" s="240"/>
      <c r="D391" s="88" t="s">
        <v>1047</v>
      </c>
      <c r="E391" s="7" t="s">
        <v>1047</v>
      </c>
      <c r="F391" s="60">
        <v>0</v>
      </c>
      <c r="G391" s="60">
        <v>6</v>
      </c>
      <c r="H391" s="62">
        <v>0</v>
      </c>
      <c r="I391" s="61">
        <f t="shared" si="21"/>
        <v>6</v>
      </c>
      <c r="J391" s="2" t="s">
        <v>6</v>
      </c>
      <c r="K391" s="61">
        <v>0.9</v>
      </c>
      <c r="L391" s="61">
        <f t="shared" si="31"/>
        <v>5.4</v>
      </c>
      <c r="M391" s="94"/>
      <c r="N391" s="3"/>
      <c r="O391" s="92"/>
      <c r="P391" s="92"/>
      <c r="Q391" s="92"/>
      <c r="R391" s="92"/>
      <c r="S391" s="92"/>
      <c r="T391" s="92"/>
    </row>
    <row r="392" spans="1:20" outlineLevel="1">
      <c r="A392" s="240"/>
      <c r="B392" s="240"/>
      <c r="C392" s="240"/>
      <c r="D392" s="88" t="s">
        <v>1048</v>
      </c>
      <c r="E392" s="7" t="s">
        <v>1048</v>
      </c>
      <c r="F392" s="60">
        <v>0</v>
      </c>
      <c r="G392" s="60">
        <v>1</v>
      </c>
      <c r="H392" s="62">
        <v>0</v>
      </c>
      <c r="I392" s="61">
        <f t="shared" si="21"/>
        <v>1</v>
      </c>
      <c r="J392" s="2" t="s">
        <v>6</v>
      </c>
      <c r="K392" s="61">
        <v>7.2</v>
      </c>
      <c r="L392" s="61">
        <f t="shared" si="31"/>
        <v>7.2</v>
      </c>
      <c r="M392" s="94"/>
      <c r="N392" s="3"/>
      <c r="O392" s="92"/>
      <c r="P392" s="92"/>
      <c r="Q392" s="92"/>
      <c r="R392" s="92"/>
      <c r="S392" s="92"/>
      <c r="T392" s="92"/>
    </row>
    <row r="393" spans="1:20" outlineLevel="1">
      <c r="A393" s="240"/>
      <c r="B393" s="240"/>
      <c r="C393" s="240"/>
      <c r="D393" s="88" t="s">
        <v>1049</v>
      </c>
      <c r="E393" s="7" t="s">
        <v>1049</v>
      </c>
      <c r="F393" s="60">
        <v>0</v>
      </c>
      <c r="G393" s="60">
        <v>1</v>
      </c>
      <c r="H393" s="62">
        <v>0</v>
      </c>
      <c r="I393" s="61">
        <f t="shared" si="21"/>
        <v>1</v>
      </c>
      <c r="J393" s="2" t="s">
        <v>6</v>
      </c>
      <c r="K393" s="61">
        <v>3.8</v>
      </c>
      <c r="L393" s="61">
        <f t="shared" si="31"/>
        <v>3.8</v>
      </c>
      <c r="M393" s="94"/>
      <c r="N393" s="3"/>
      <c r="O393" s="92"/>
      <c r="P393" s="92"/>
      <c r="Q393" s="92"/>
      <c r="R393" s="92"/>
      <c r="S393" s="92"/>
      <c r="T393" s="92"/>
    </row>
    <row r="394" spans="1:20" outlineLevel="1">
      <c r="A394" s="240"/>
      <c r="B394" s="240"/>
      <c r="C394" s="240"/>
      <c r="D394" s="88" t="s">
        <v>1050</v>
      </c>
      <c r="E394" s="7" t="s">
        <v>1050</v>
      </c>
      <c r="F394" s="60">
        <v>0</v>
      </c>
      <c r="G394" s="60">
        <v>13</v>
      </c>
      <c r="H394" s="62">
        <v>0</v>
      </c>
      <c r="I394" s="61">
        <f t="shared" si="21"/>
        <v>13</v>
      </c>
      <c r="J394" s="2" t="s">
        <v>6</v>
      </c>
      <c r="K394" s="61">
        <v>4</v>
      </c>
      <c r="L394" s="61">
        <f t="shared" si="31"/>
        <v>52</v>
      </c>
      <c r="M394" s="94"/>
      <c r="N394" s="3"/>
      <c r="O394" s="92"/>
      <c r="P394" s="92"/>
      <c r="Q394" s="92"/>
      <c r="R394" s="92"/>
      <c r="S394" s="92"/>
      <c r="T394" s="92"/>
    </row>
    <row r="395" spans="1:20" outlineLevel="1">
      <c r="A395" s="240"/>
      <c r="B395" s="240"/>
      <c r="C395" s="240"/>
      <c r="D395" s="88" t="s">
        <v>1050</v>
      </c>
      <c r="E395" s="7" t="s">
        <v>1050</v>
      </c>
      <c r="F395" s="60">
        <v>0</v>
      </c>
      <c r="G395" s="60">
        <v>13</v>
      </c>
      <c r="H395" s="62">
        <v>0</v>
      </c>
      <c r="I395" s="61">
        <f t="shared" si="21"/>
        <v>13</v>
      </c>
      <c r="J395" s="2" t="s">
        <v>6</v>
      </c>
      <c r="K395" s="61">
        <v>4</v>
      </c>
      <c r="L395" s="61">
        <f>K395*I395</f>
        <v>52</v>
      </c>
      <c r="M395" s="94"/>
      <c r="N395" s="3"/>
      <c r="O395" s="92"/>
      <c r="P395" s="92"/>
      <c r="Q395" s="92"/>
      <c r="R395" s="92"/>
      <c r="S395" s="92"/>
      <c r="T395" s="92"/>
    </row>
    <row r="396" spans="1:20">
      <c r="D396" s="93"/>
      <c r="E396" s="93"/>
      <c r="F396" s="93"/>
      <c r="G396" s="93"/>
      <c r="H396" s="93"/>
      <c r="I396" s="93"/>
      <c r="J396" s="93"/>
      <c r="K396" s="93"/>
      <c r="L396" s="93"/>
      <c r="M396" s="92"/>
      <c r="N396" s="92"/>
      <c r="O396" s="92"/>
      <c r="P396" s="92"/>
      <c r="Q396" s="92"/>
      <c r="R396" s="92"/>
      <c r="S396" s="92"/>
      <c r="T396" s="92"/>
    </row>
    <row r="397" spans="1:20">
      <c r="D397" s="93"/>
      <c r="E397" s="93"/>
      <c r="F397" s="93"/>
      <c r="G397" s="93"/>
      <c r="H397" s="93"/>
      <c r="I397" s="93"/>
      <c r="J397" s="93"/>
      <c r="K397" s="93"/>
      <c r="L397" s="93"/>
      <c r="M397" s="92"/>
      <c r="N397" s="92"/>
      <c r="O397" s="92"/>
      <c r="P397" s="92"/>
      <c r="Q397" s="92"/>
      <c r="R397" s="92"/>
      <c r="S397" s="92"/>
      <c r="T397" s="92"/>
    </row>
  </sheetData>
  <autoFilter ref="A3:N395"/>
  <customSheetViews>
    <customSheetView guid="{CAAFC7DA-DF33-43D7-A0D5-50CE9ABC9CD2}" scale="50" showPageBreaks="1" printArea="1" showAutoFilter="1" state="hidden" view="pageBreakPreview" topLeftCell="A358">
      <selection activeCell="D193" sqref="D193"/>
      <rowBreaks count="2" manualBreakCount="2">
        <brk id="35" max="11" man="1"/>
        <brk id="85" max="11" man="1"/>
      </rowBreaks>
      <pageMargins left="0.78740157480314965" right="0.78740157480314965" top="1.1811023622047243" bottom="0.59055118110236215" header="0.31496062992125984" footer="0.31496062992125984"/>
      <pageSetup paperSize="9" scale="45" fitToHeight="0" orientation="landscape" r:id="rId1"/>
      <autoFilter ref="A3:N395"/>
    </customSheetView>
    <customSheetView guid="{4275F83B-F43E-40DD-9D4E-CA00C280E52B}" scale="50" showPageBreaks="1" printArea="1" showAutoFilter="1" state="hidden" view="pageBreakPreview" topLeftCell="A358">
      <selection activeCell="D193" sqref="D193"/>
      <rowBreaks count="2" manualBreakCount="2">
        <brk id="35" max="11" man="1"/>
        <brk id="85" max="11" man="1"/>
      </rowBreaks>
      <pageMargins left="0.78740157480314965" right="0.78740157480314965" top="1.1811023622047243" bottom="0.59055118110236215" header="0.31496062992125984" footer="0.31496062992125984"/>
      <pageSetup paperSize="9" scale="45" fitToHeight="0" orientation="landscape" r:id="rId2"/>
      <autoFilter ref="A3:N395"/>
    </customSheetView>
  </customSheetViews>
  <mergeCells count="97">
    <mergeCell ref="C365:C372"/>
    <mergeCell ref="B365:B372"/>
    <mergeCell ref="A365:A372"/>
    <mergeCell ref="A383:A395"/>
    <mergeCell ref="C374:C377"/>
    <mergeCell ref="B374:B377"/>
    <mergeCell ref="A374:A377"/>
    <mergeCell ref="C379:C381"/>
    <mergeCell ref="B379:B381"/>
    <mergeCell ref="A379:A381"/>
    <mergeCell ref="C383:C395"/>
    <mergeCell ref="B383:B395"/>
    <mergeCell ref="C285:C294"/>
    <mergeCell ref="B285:B294"/>
    <mergeCell ref="A343:A348"/>
    <mergeCell ref="B343:B348"/>
    <mergeCell ref="C343:C348"/>
    <mergeCell ref="C326:C333"/>
    <mergeCell ref="B326:B333"/>
    <mergeCell ref="A326:A333"/>
    <mergeCell ref="A335:A341"/>
    <mergeCell ref="B335:B341"/>
    <mergeCell ref="C335:C341"/>
    <mergeCell ref="A285:A294"/>
    <mergeCell ref="A296:A325"/>
    <mergeCell ref="B296:B325"/>
    <mergeCell ref="C296:C325"/>
    <mergeCell ref="B265:B271"/>
    <mergeCell ref="A265:A271"/>
    <mergeCell ref="C273:C284"/>
    <mergeCell ref="B273:B284"/>
    <mergeCell ref="A273:A284"/>
    <mergeCell ref="C265:C271"/>
    <mergeCell ref="A6:A48"/>
    <mergeCell ref="B6:B48"/>
    <mergeCell ref="C6:C48"/>
    <mergeCell ref="C62:C66"/>
    <mergeCell ref="B62:B66"/>
    <mergeCell ref="A62:A66"/>
    <mergeCell ref="C49:C60"/>
    <mergeCell ref="B49:B60"/>
    <mergeCell ref="A49:A60"/>
    <mergeCell ref="A1:L1"/>
    <mergeCell ref="F2:I2"/>
    <mergeCell ref="L2:L3"/>
    <mergeCell ref="K2:K3"/>
    <mergeCell ref="J2:J3"/>
    <mergeCell ref="E2:E3"/>
    <mergeCell ref="D2:D3"/>
    <mergeCell ref="C2:C3"/>
    <mergeCell ref="B2:B3"/>
    <mergeCell ref="A2:A3"/>
    <mergeCell ref="C68:C78"/>
    <mergeCell ref="B68:B78"/>
    <mergeCell ref="A68:A78"/>
    <mergeCell ref="B122:B177"/>
    <mergeCell ref="C122:C177"/>
    <mergeCell ref="A122:A177"/>
    <mergeCell ref="A79:A106"/>
    <mergeCell ref="B79:B106"/>
    <mergeCell ref="C79:C106"/>
    <mergeCell ref="A108:A121"/>
    <mergeCell ref="B108:B121"/>
    <mergeCell ref="C108:C121"/>
    <mergeCell ref="C207:C208"/>
    <mergeCell ref="B207:B208"/>
    <mergeCell ref="C179:C188"/>
    <mergeCell ref="B179:B188"/>
    <mergeCell ref="A179:A188"/>
    <mergeCell ref="A190:A205"/>
    <mergeCell ref="B190:B205"/>
    <mergeCell ref="C190:C205"/>
    <mergeCell ref="A207:A208"/>
    <mergeCell ref="A242:A261"/>
    <mergeCell ref="B242:B261"/>
    <mergeCell ref="C242:C261"/>
    <mergeCell ref="B219:B229"/>
    <mergeCell ref="A219:A229"/>
    <mergeCell ref="A230:A240"/>
    <mergeCell ref="C219:C229"/>
    <mergeCell ref="C210:C212"/>
    <mergeCell ref="B210:B212"/>
    <mergeCell ref="A210:A212"/>
    <mergeCell ref="C230:C240"/>
    <mergeCell ref="B230:B240"/>
    <mergeCell ref="C215:C218"/>
    <mergeCell ref="B215:B218"/>
    <mergeCell ref="A215:A218"/>
    <mergeCell ref="A355:A359"/>
    <mergeCell ref="B355:B359"/>
    <mergeCell ref="C355:C359"/>
    <mergeCell ref="A350:A354"/>
    <mergeCell ref="A360:A362"/>
    <mergeCell ref="B360:B362"/>
    <mergeCell ref="C360:C362"/>
    <mergeCell ref="C350:C354"/>
    <mergeCell ref="B350:B354"/>
  </mergeCells>
  <pageMargins left="0.78740157480314965" right="0.78740157480314965" top="1.1811023622047243" bottom="0.59055118110236215" header="0.31496062992125984" footer="0.31496062992125984"/>
  <pageSetup paperSize="9" scale="45" fitToHeight="0" orientation="landscape" r:id="rId3"/>
  <rowBreaks count="2" manualBreakCount="2">
    <brk id="35" max="11" man="1"/>
    <brk id="8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tabColor rgb="FF00B0F0"/>
  </sheetPr>
  <dimension ref="A1:Q392"/>
  <sheetViews>
    <sheetView zoomScale="60" zoomScaleNormal="60" workbookViewId="0">
      <pane ySplit="3" topLeftCell="A4" activePane="bottomLeft" state="frozen"/>
      <selection pane="bottomLeft" activeCell="K49" sqref="K49"/>
    </sheetView>
  </sheetViews>
  <sheetFormatPr defaultRowHeight="15"/>
  <cols>
    <col min="1" max="1" width="5.42578125" style="128" customWidth="1"/>
    <col min="2" max="2" width="12" style="128" customWidth="1"/>
    <col min="3" max="3" width="23" style="128" customWidth="1"/>
    <col min="4" max="4" width="14.7109375" style="128" customWidth="1"/>
    <col min="5" max="5" width="18.85546875" style="133" customWidth="1"/>
    <col min="6" max="6" width="49.5703125" style="128" customWidth="1"/>
    <col min="7" max="7" width="11.28515625" style="128" bestFit="1" customWidth="1"/>
    <col min="8" max="8" width="12.28515625" style="128" bestFit="1" customWidth="1"/>
    <col min="9" max="9" width="18" style="128" bestFit="1" customWidth="1"/>
    <col min="10" max="10" width="14.140625" style="128" bestFit="1" customWidth="1"/>
    <col min="11" max="11" width="13" style="128" bestFit="1" customWidth="1"/>
    <col min="12" max="12" width="16.7109375" style="128" customWidth="1"/>
    <col min="13" max="13" width="17" style="128" customWidth="1"/>
    <col min="14" max="14" width="12.28515625" style="128" customWidth="1"/>
    <col min="15" max="15" width="21.28515625" style="128" customWidth="1"/>
    <col min="16" max="17" width="23.85546875" style="128" customWidth="1"/>
    <col min="18" max="16384" width="9.140625" style="128"/>
  </cols>
  <sheetData>
    <row r="1" spans="1:17" ht="15.75">
      <c r="A1" s="218" t="s">
        <v>576</v>
      </c>
      <c r="B1" s="218" t="s">
        <v>1193</v>
      </c>
      <c r="C1" s="218" t="s">
        <v>11</v>
      </c>
      <c r="D1" s="218" t="s">
        <v>12</v>
      </c>
      <c r="E1" s="219" t="s">
        <v>1253</v>
      </c>
      <c r="F1" s="218" t="s">
        <v>0</v>
      </c>
      <c r="G1" s="207" t="s">
        <v>1201</v>
      </c>
      <c r="H1" s="210" t="s">
        <v>1205</v>
      </c>
      <c r="I1" s="211"/>
      <c r="J1" s="214" t="s">
        <v>1194</v>
      </c>
      <c r="K1" s="215"/>
      <c r="L1" s="215"/>
      <c r="M1" s="216"/>
      <c r="N1" s="255" t="s">
        <v>1203</v>
      </c>
      <c r="O1" s="256"/>
      <c r="P1" s="204" t="s">
        <v>1199</v>
      </c>
      <c r="Q1" s="204" t="s">
        <v>1207</v>
      </c>
    </row>
    <row r="2" spans="1:17" ht="15.75">
      <c r="A2" s="218"/>
      <c r="B2" s="218"/>
      <c r="C2" s="218"/>
      <c r="D2" s="218"/>
      <c r="E2" s="219"/>
      <c r="F2" s="218"/>
      <c r="G2" s="208"/>
      <c r="H2" s="212"/>
      <c r="I2" s="213"/>
      <c r="J2" s="217" t="s">
        <v>1195</v>
      </c>
      <c r="K2" s="217"/>
      <c r="L2" s="259" t="s">
        <v>1254</v>
      </c>
      <c r="M2" s="259" t="s">
        <v>1198</v>
      </c>
      <c r="N2" s="257"/>
      <c r="O2" s="258"/>
      <c r="P2" s="205"/>
      <c r="Q2" s="205"/>
    </row>
    <row r="3" spans="1:17" ht="31.5">
      <c r="A3" s="218"/>
      <c r="B3" s="218"/>
      <c r="C3" s="218"/>
      <c r="D3" s="218"/>
      <c r="E3" s="219"/>
      <c r="F3" s="218"/>
      <c r="G3" s="209"/>
      <c r="H3" s="115" t="s">
        <v>1196</v>
      </c>
      <c r="I3" s="115" t="s">
        <v>1197</v>
      </c>
      <c r="J3" s="115" t="s">
        <v>1196</v>
      </c>
      <c r="K3" s="115" t="s">
        <v>1197</v>
      </c>
      <c r="L3" s="260"/>
      <c r="M3" s="260"/>
      <c r="N3" s="115" t="s">
        <v>1196</v>
      </c>
      <c r="O3" s="115" t="s">
        <v>1197</v>
      </c>
      <c r="P3" s="206"/>
      <c r="Q3" s="206"/>
    </row>
    <row r="4" spans="1:17" ht="15" customHeight="1">
      <c r="A4" s="192">
        <v>1</v>
      </c>
      <c r="B4" s="192" t="s">
        <v>1200</v>
      </c>
      <c r="C4" s="198" t="s">
        <v>480</v>
      </c>
      <c r="D4" s="198" t="s">
        <v>481</v>
      </c>
      <c r="E4" s="195">
        <v>171.18279000000001</v>
      </c>
      <c r="F4" s="116" t="s">
        <v>726</v>
      </c>
      <c r="G4" s="116" t="s">
        <v>6</v>
      </c>
      <c r="H4" s="118">
        <v>2</v>
      </c>
      <c r="I4" s="118">
        <v>50</v>
      </c>
      <c r="J4" s="116"/>
      <c r="K4" s="116"/>
      <c r="L4" s="116"/>
      <c r="M4" s="116"/>
      <c r="N4" s="116"/>
      <c r="O4" s="116"/>
      <c r="P4" s="116"/>
      <c r="Q4" s="116"/>
    </row>
    <row r="5" spans="1:17" ht="15" customHeight="1">
      <c r="A5" s="193"/>
      <c r="B5" s="193"/>
      <c r="C5" s="199"/>
      <c r="D5" s="199"/>
      <c r="E5" s="196"/>
      <c r="F5" s="116" t="s">
        <v>727</v>
      </c>
      <c r="G5" s="116" t="s">
        <v>6</v>
      </c>
      <c r="H5" s="118">
        <v>2</v>
      </c>
      <c r="I5" s="118">
        <v>2</v>
      </c>
      <c r="J5" s="116"/>
      <c r="K5" s="116"/>
      <c r="L5" s="116"/>
      <c r="M5" s="116"/>
      <c r="N5" s="116"/>
      <c r="O5" s="116"/>
      <c r="P5" s="116"/>
      <c r="Q5" s="116"/>
    </row>
    <row r="6" spans="1:17" ht="15" customHeight="1">
      <c r="A6" s="193"/>
      <c r="B6" s="193"/>
      <c r="C6" s="199"/>
      <c r="D6" s="199"/>
      <c r="E6" s="196"/>
      <c r="F6" s="116" t="s">
        <v>728</v>
      </c>
      <c r="G6" s="116" t="s">
        <v>216</v>
      </c>
      <c r="H6" s="118">
        <v>20</v>
      </c>
      <c r="I6" s="118">
        <v>1.1599999999999999</v>
      </c>
      <c r="J6" s="116"/>
      <c r="K6" s="116"/>
      <c r="L6" s="116"/>
      <c r="M6" s="116"/>
      <c r="N6" s="116"/>
      <c r="O6" s="116"/>
      <c r="P6" s="116"/>
      <c r="Q6" s="116"/>
    </row>
    <row r="7" spans="1:17" ht="15" customHeight="1">
      <c r="A7" s="193"/>
      <c r="B7" s="193"/>
      <c r="C7" s="199"/>
      <c r="D7" s="199"/>
      <c r="E7" s="196"/>
      <c r="F7" s="116" t="s">
        <v>729</v>
      </c>
      <c r="G7" s="116" t="s">
        <v>198</v>
      </c>
      <c r="H7" s="118">
        <v>0.64</v>
      </c>
      <c r="I7" s="118">
        <v>0.28799999999999998</v>
      </c>
      <c r="J7" s="116"/>
      <c r="K7" s="116"/>
      <c r="L7" s="116"/>
      <c r="M7" s="116"/>
      <c r="N7" s="116"/>
      <c r="O7" s="116"/>
      <c r="P7" s="116"/>
      <c r="Q7" s="116"/>
    </row>
    <row r="8" spans="1:17" ht="15" customHeight="1">
      <c r="A8" s="193"/>
      <c r="B8" s="193"/>
      <c r="C8" s="199"/>
      <c r="D8" s="199"/>
      <c r="E8" s="196"/>
      <c r="F8" s="116" t="s">
        <v>730</v>
      </c>
      <c r="G8" s="116" t="s">
        <v>6</v>
      </c>
      <c r="H8" s="118">
        <v>5</v>
      </c>
      <c r="I8" s="118">
        <v>2.5</v>
      </c>
      <c r="J8" s="116"/>
      <c r="K8" s="116"/>
      <c r="L8" s="116"/>
      <c r="M8" s="116"/>
      <c r="N8" s="116"/>
      <c r="O8" s="116"/>
      <c r="P8" s="116"/>
      <c r="Q8" s="116"/>
    </row>
    <row r="9" spans="1:17" ht="15" customHeight="1">
      <c r="A9" s="193"/>
      <c r="B9" s="193"/>
      <c r="C9" s="199"/>
      <c r="D9" s="199"/>
      <c r="E9" s="196"/>
      <c r="F9" s="116" t="s">
        <v>731</v>
      </c>
      <c r="G9" s="116" t="s">
        <v>6</v>
      </c>
      <c r="H9" s="118">
        <v>10</v>
      </c>
      <c r="I9" s="118">
        <v>8.5</v>
      </c>
      <c r="J9" s="116"/>
      <c r="K9" s="116"/>
      <c r="L9" s="116"/>
      <c r="M9" s="116"/>
      <c r="N9" s="116"/>
      <c r="O9" s="116"/>
      <c r="P9" s="116"/>
      <c r="Q9" s="116"/>
    </row>
    <row r="10" spans="1:17" ht="15" customHeight="1">
      <c r="A10" s="193"/>
      <c r="B10" s="193"/>
      <c r="C10" s="199"/>
      <c r="D10" s="199"/>
      <c r="E10" s="196"/>
      <c r="F10" s="116" t="s">
        <v>732</v>
      </c>
      <c r="G10" s="116" t="s">
        <v>6</v>
      </c>
      <c r="H10" s="118">
        <v>5</v>
      </c>
      <c r="I10" s="118">
        <v>4.25</v>
      </c>
      <c r="J10" s="116"/>
      <c r="K10" s="116"/>
      <c r="L10" s="116"/>
      <c r="M10" s="116"/>
      <c r="N10" s="116"/>
      <c r="O10" s="116"/>
      <c r="P10" s="116"/>
      <c r="Q10" s="116"/>
    </row>
    <row r="11" spans="1:17" ht="15" customHeight="1">
      <c r="A11" s="193"/>
      <c r="B11" s="193"/>
      <c r="C11" s="199"/>
      <c r="D11" s="199"/>
      <c r="E11" s="196"/>
      <c r="F11" s="116" t="s">
        <v>733</v>
      </c>
      <c r="G11" s="116" t="s">
        <v>6</v>
      </c>
      <c r="H11" s="118">
        <v>2</v>
      </c>
      <c r="I11" s="118">
        <v>1.7</v>
      </c>
      <c r="J11" s="116"/>
      <c r="K11" s="116"/>
      <c r="L11" s="116"/>
      <c r="M11" s="116"/>
      <c r="N11" s="116"/>
      <c r="O11" s="116"/>
      <c r="P11" s="116"/>
      <c r="Q11" s="116"/>
    </row>
    <row r="12" spans="1:17" ht="15" customHeight="1">
      <c r="A12" s="193"/>
      <c r="B12" s="193"/>
      <c r="C12" s="199"/>
      <c r="D12" s="199"/>
      <c r="E12" s="196"/>
      <c r="F12" s="116" t="s">
        <v>734</v>
      </c>
      <c r="G12" s="116" t="s">
        <v>6</v>
      </c>
      <c r="H12" s="118">
        <v>2</v>
      </c>
      <c r="I12" s="118">
        <v>1.7</v>
      </c>
      <c r="J12" s="116"/>
      <c r="K12" s="116"/>
      <c r="L12" s="116"/>
      <c r="M12" s="116"/>
      <c r="N12" s="116"/>
      <c r="O12" s="116"/>
      <c r="P12" s="116"/>
      <c r="Q12" s="116"/>
    </row>
    <row r="13" spans="1:17" ht="15" customHeight="1">
      <c r="A13" s="193"/>
      <c r="B13" s="193"/>
      <c r="C13" s="199"/>
      <c r="D13" s="199"/>
      <c r="E13" s="196"/>
      <c r="F13" s="116" t="s">
        <v>735</v>
      </c>
      <c r="G13" s="116" t="s">
        <v>6</v>
      </c>
      <c r="H13" s="118">
        <v>4</v>
      </c>
      <c r="I13" s="118">
        <v>3.4</v>
      </c>
      <c r="J13" s="116"/>
      <c r="K13" s="116"/>
      <c r="L13" s="116"/>
      <c r="M13" s="116"/>
      <c r="N13" s="116"/>
      <c r="O13" s="116"/>
      <c r="P13" s="116"/>
      <c r="Q13" s="116"/>
    </row>
    <row r="14" spans="1:17" ht="15" customHeight="1">
      <c r="A14" s="193"/>
      <c r="B14" s="193"/>
      <c r="C14" s="199"/>
      <c r="D14" s="199"/>
      <c r="E14" s="196"/>
      <c r="F14" s="116" t="s">
        <v>736</v>
      </c>
      <c r="G14" s="116" t="s">
        <v>6</v>
      </c>
      <c r="H14" s="118">
        <v>7</v>
      </c>
      <c r="I14" s="118">
        <v>5.95</v>
      </c>
      <c r="J14" s="116"/>
      <c r="K14" s="116"/>
      <c r="L14" s="116"/>
      <c r="M14" s="116"/>
      <c r="N14" s="116"/>
      <c r="O14" s="116"/>
      <c r="P14" s="116"/>
      <c r="Q14" s="116"/>
    </row>
    <row r="15" spans="1:17" ht="15" customHeight="1">
      <c r="A15" s="193"/>
      <c r="B15" s="193"/>
      <c r="C15" s="199"/>
      <c r="D15" s="199"/>
      <c r="E15" s="196"/>
      <c r="F15" s="116" t="s">
        <v>737</v>
      </c>
      <c r="G15" s="116" t="s">
        <v>6</v>
      </c>
      <c r="H15" s="118">
        <v>5</v>
      </c>
      <c r="I15" s="118">
        <v>4.25</v>
      </c>
      <c r="J15" s="116"/>
      <c r="K15" s="116"/>
      <c r="L15" s="116"/>
      <c r="M15" s="116"/>
      <c r="N15" s="116"/>
      <c r="O15" s="116"/>
      <c r="P15" s="116"/>
      <c r="Q15" s="116"/>
    </row>
    <row r="16" spans="1:17" ht="15" customHeight="1">
      <c r="A16" s="193"/>
      <c r="B16" s="193"/>
      <c r="C16" s="199"/>
      <c r="D16" s="199"/>
      <c r="E16" s="196"/>
      <c r="F16" s="116" t="s">
        <v>738</v>
      </c>
      <c r="G16" s="116" t="s">
        <v>6</v>
      </c>
      <c r="H16" s="118">
        <v>5</v>
      </c>
      <c r="I16" s="118">
        <v>4.25</v>
      </c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>
      <c r="A17" s="193"/>
      <c r="B17" s="193"/>
      <c r="C17" s="199"/>
      <c r="D17" s="199"/>
      <c r="E17" s="196"/>
      <c r="F17" s="116" t="s">
        <v>739</v>
      </c>
      <c r="G17" s="116" t="s">
        <v>6</v>
      </c>
      <c r="H17" s="118">
        <v>5</v>
      </c>
      <c r="I17" s="118">
        <v>4.25</v>
      </c>
      <c r="J17" s="116"/>
      <c r="K17" s="116"/>
      <c r="L17" s="116"/>
      <c r="M17" s="116"/>
      <c r="N17" s="116"/>
      <c r="O17" s="116"/>
      <c r="P17" s="116"/>
      <c r="Q17" s="116"/>
    </row>
    <row r="18" spans="1:17" ht="15" customHeight="1">
      <c r="A18" s="193"/>
      <c r="B18" s="193"/>
      <c r="C18" s="199"/>
      <c r="D18" s="199"/>
      <c r="E18" s="196"/>
      <c r="F18" s="116" t="s">
        <v>740</v>
      </c>
      <c r="G18" s="116" t="s">
        <v>6</v>
      </c>
      <c r="H18" s="118">
        <v>2</v>
      </c>
      <c r="I18" s="118">
        <v>1.7</v>
      </c>
      <c r="J18" s="116"/>
      <c r="K18" s="116"/>
      <c r="L18" s="116"/>
      <c r="M18" s="116"/>
      <c r="N18" s="116"/>
      <c r="O18" s="116"/>
      <c r="P18" s="116"/>
      <c r="Q18" s="116"/>
    </row>
    <row r="19" spans="1:17" ht="15" customHeight="1">
      <c r="A19" s="193"/>
      <c r="B19" s="193"/>
      <c r="C19" s="199"/>
      <c r="D19" s="199"/>
      <c r="E19" s="196"/>
      <c r="F19" s="116" t="s">
        <v>741</v>
      </c>
      <c r="G19" s="116" t="s">
        <v>6</v>
      </c>
      <c r="H19" s="118">
        <v>2</v>
      </c>
      <c r="I19" s="118">
        <v>1.7</v>
      </c>
      <c r="J19" s="116"/>
      <c r="K19" s="116"/>
      <c r="L19" s="116"/>
      <c r="M19" s="116"/>
      <c r="N19" s="116"/>
      <c r="O19" s="116"/>
      <c r="P19" s="116"/>
      <c r="Q19" s="116"/>
    </row>
    <row r="20" spans="1:17" ht="15" customHeight="1">
      <c r="A20" s="193"/>
      <c r="B20" s="193"/>
      <c r="C20" s="199"/>
      <c r="D20" s="199"/>
      <c r="E20" s="196"/>
      <c r="F20" s="116" t="s">
        <v>742</v>
      </c>
      <c r="G20" s="116" t="s">
        <v>6</v>
      </c>
      <c r="H20" s="118">
        <v>2</v>
      </c>
      <c r="I20" s="118">
        <v>1.7</v>
      </c>
      <c r="J20" s="116"/>
      <c r="K20" s="116"/>
      <c r="L20" s="116"/>
      <c r="M20" s="116"/>
      <c r="N20" s="116"/>
      <c r="O20" s="116"/>
      <c r="P20" s="116"/>
      <c r="Q20" s="116"/>
    </row>
    <row r="21" spans="1:17" ht="15" customHeight="1">
      <c r="A21" s="193"/>
      <c r="B21" s="193"/>
      <c r="C21" s="199"/>
      <c r="D21" s="199"/>
      <c r="E21" s="196"/>
      <c r="F21" s="116" t="s">
        <v>743</v>
      </c>
      <c r="G21" s="116" t="s">
        <v>6</v>
      </c>
      <c r="H21" s="118">
        <v>5</v>
      </c>
      <c r="I21" s="118">
        <v>4.25</v>
      </c>
      <c r="J21" s="116"/>
      <c r="K21" s="116"/>
      <c r="L21" s="116"/>
      <c r="M21" s="116"/>
      <c r="N21" s="116"/>
      <c r="O21" s="116"/>
      <c r="P21" s="116"/>
      <c r="Q21" s="116"/>
    </row>
    <row r="22" spans="1:17" ht="15" customHeight="1">
      <c r="A22" s="193"/>
      <c r="B22" s="193"/>
      <c r="C22" s="199"/>
      <c r="D22" s="199"/>
      <c r="E22" s="196"/>
      <c r="F22" s="116" t="s">
        <v>744</v>
      </c>
      <c r="G22" s="116" t="s">
        <v>6</v>
      </c>
      <c r="H22" s="118">
        <v>2</v>
      </c>
      <c r="I22" s="118">
        <v>1.7</v>
      </c>
      <c r="J22" s="116"/>
      <c r="K22" s="116"/>
      <c r="L22" s="116"/>
      <c r="M22" s="116"/>
      <c r="N22" s="116"/>
      <c r="O22" s="116"/>
      <c r="P22" s="116"/>
      <c r="Q22" s="116"/>
    </row>
    <row r="23" spans="1:17" ht="15" customHeight="1">
      <c r="A23" s="193"/>
      <c r="B23" s="193"/>
      <c r="C23" s="199"/>
      <c r="D23" s="199"/>
      <c r="E23" s="196"/>
      <c r="F23" s="116" t="s">
        <v>745</v>
      </c>
      <c r="G23" s="116" t="s">
        <v>6</v>
      </c>
      <c r="H23" s="118">
        <v>4</v>
      </c>
      <c r="I23" s="118">
        <v>3.4</v>
      </c>
      <c r="J23" s="116"/>
      <c r="K23" s="116"/>
      <c r="L23" s="116"/>
      <c r="M23" s="116"/>
      <c r="N23" s="116"/>
      <c r="O23" s="116"/>
      <c r="P23" s="116"/>
      <c r="Q23" s="116"/>
    </row>
    <row r="24" spans="1:17" ht="15" customHeight="1">
      <c r="A24" s="193"/>
      <c r="B24" s="193"/>
      <c r="C24" s="199"/>
      <c r="D24" s="199"/>
      <c r="E24" s="196"/>
      <c r="F24" s="116" t="s">
        <v>746</v>
      </c>
      <c r="G24" s="116" t="s">
        <v>6</v>
      </c>
      <c r="H24" s="118">
        <v>3</v>
      </c>
      <c r="I24" s="118">
        <v>3.3</v>
      </c>
      <c r="J24" s="116"/>
      <c r="K24" s="116"/>
      <c r="L24" s="116"/>
      <c r="M24" s="116"/>
      <c r="N24" s="116"/>
      <c r="O24" s="116"/>
      <c r="P24" s="116"/>
      <c r="Q24" s="116"/>
    </row>
    <row r="25" spans="1:17" ht="15" customHeight="1">
      <c r="A25" s="193"/>
      <c r="B25" s="193"/>
      <c r="C25" s="199"/>
      <c r="D25" s="199"/>
      <c r="E25" s="196"/>
      <c r="F25" s="116" t="s">
        <v>747</v>
      </c>
      <c r="G25" s="116" t="s">
        <v>6</v>
      </c>
      <c r="H25" s="118">
        <v>5</v>
      </c>
      <c r="I25" s="118">
        <v>40</v>
      </c>
      <c r="J25" s="116"/>
      <c r="K25" s="116"/>
      <c r="L25" s="116"/>
      <c r="M25" s="116"/>
      <c r="N25" s="116"/>
      <c r="O25" s="116"/>
      <c r="P25" s="116"/>
      <c r="Q25" s="116"/>
    </row>
    <row r="26" spans="1:17" ht="15" customHeight="1">
      <c r="A26" s="193"/>
      <c r="B26" s="193"/>
      <c r="C26" s="199"/>
      <c r="D26" s="199"/>
      <c r="E26" s="196"/>
      <c r="F26" s="116" t="s">
        <v>748</v>
      </c>
      <c r="G26" s="116" t="s">
        <v>6</v>
      </c>
      <c r="H26" s="118">
        <v>5</v>
      </c>
      <c r="I26" s="118">
        <v>2.25</v>
      </c>
      <c r="J26" s="116"/>
      <c r="K26" s="116"/>
      <c r="L26" s="116"/>
      <c r="M26" s="116"/>
      <c r="N26" s="116"/>
      <c r="O26" s="116"/>
      <c r="P26" s="116"/>
      <c r="Q26" s="116"/>
    </row>
    <row r="27" spans="1:17" ht="15" customHeight="1">
      <c r="A27" s="193"/>
      <c r="B27" s="193"/>
      <c r="C27" s="199"/>
      <c r="D27" s="199"/>
      <c r="E27" s="196"/>
      <c r="F27" s="116" t="s">
        <v>749</v>
      </c>
      <c r="G27" s="116" t="s">
        <v>6</v>
      </c>
      <c r="H27" s="118">
        <v>10</v>
      </c>
      <c r="I27" s="118">
        <v>4</v>
      </c>
      <c r="J27" s="116"/>
      <c r="K27" s="116"/>
      <c r="L27" s="116"/>
      <c r="M27" s="116"/>
      <c r="N27" s="116"/>
      <c r="O27" s="116"/>
      <c r="P27" s="116"/>
      <c r="Q27" s="116"/>
    </row>
    <row r="28" spans="1:17" ht="15" customHeight="1">
      <c r="A28" s="193"/>
      <c r="B28" s="193"/>
      <c r="C28" s="199"/>
      <c r="D28" s="199"/>
      <c r="E28" s="196"/>
      <c r="F28" s="116" t="s">
        <v>750</v>
      </c>
      <c r="G28" s="116" t="s">
        <v>6</v>
      </c>
      <c r="H28" s="118">
        <v>10</v>
      </c>
      <c r="I28" s="118">
        <v>3</v>
      </c>
      <c r="J28" s="116"/>
      <c r="K28" s="116"/>
      <c r="L28" s="116"/>
      <c r="M28" s="116"/>
      <c r="N28" s="116"/>
      <c r="O28" s="116"/>
      <c r="P28" s="116"/>
      <c r="Q28" s="116"/>
    </row>
    <row r="29" spans="1:17" ht="15" customHeight="1">
      <c r="A29" s="193"/>
      <c r="B29" s="193"/>
      <c r="C29" s="199"/>
      <c r="D29" s="199"/>
      <c r="E29" s="196"/>
      <c r="F29" s="116" t="s">
        <v>751</v>
      </c>
      <c r="G29" s="116" t="s">
        <v>6</v>
      </c>
      <c r="H29" s="118">
        <v>1</v>
      </c>
      <c r="I29" s="118">
        <v>0.4</v>
      </c>
      <c r="J29" s="116"/>
      <c r="K29" s="116"/>
      <c r="L29" s="116"/>
      <c r="M29" s="116"/>
      <c r="N29" s="116"/>
      <c r="O29" s="116"/>
      <c r="P29" s="116"/>
      <c r="Q29" s="116"/>
    </row>
    <row r="30" spans="1:17" ht="15" customHeight="1">
      <c r="A30" s="193"/>
      <c r="B30" s="193"/>
      <c r="C30" s="199"/>
      <c r="D30" s="199"/>
      <c r="E30" s="196"/>
      <c r="F30" s="116" t="s">
        <v>752</v>
      </c>
      <c r="G30" s="116" t="s">
        <v>6</v>
      </c>
      <c r="H30" s="118">
        <v>4</v>
      </c>
      <c r="I30" s="118">
        <v>1.6</v>
      </c>
      <c r="J30" s="116"/>
      <c r="K30" s="116"/>
      <c r="L30" s="116"/>
      <c r="M30" s="116"/>
      <c r="N30" s="116"/>
      <c r="O30" s="116"/>
      <c r="P30" s="116"/>
      <c r="Q30" s="116"/>
    </row>
    <row r="31" spans="1:17" ht="15" customHeight="1">
      <c r="A31" s="193"/>
      <c r="B31" s="193"/>
      <c r="C31" s="199"/>
      <c r="D31" s="199"/>
      <c r="E31" s="196"/>
      <c r="F31" s="116" t="s">
        <v>753</v>
      </c>
      <c r="G31" s="116" t="s">
        <v>6</v>
      </c>
      <c r="H31" s="118">
        <v>1</v>
      </c>
      <c r="I31" s="118">
        <v>0.35</v>
      </c>
      <c r="J31" s="116"/>
      <c r="K31" s="116"/>
      <c r="L31" s="116"/>
      <c r="M31" s="116"/>
      <c r="N31" s="116"/>
      <c r="O31" s="116"/>
      <c r="P31" s="116"/>
      <c r="Q31" s="116"/>
    </row>
    <row r="32" spans="1:17" ht="15" customHeight="1">
      <c r="A32" s="193"/>
      <c r="B32" s="193"/>
      <c r="C32" s="199"/>
      <c r="D32" s="199"/>
      <c r="E32" s="196"/>
      <c r="F32" s="116" t="s">
        <v>754</v>
      </c>
      <c r="G32" s="116" t="s">
        <v>6</v>
      </c>
      <c r="H32" s="118">
        <v>2</v>
      </c>
      <c r="I32" s="118">
        <v>0.5</v>
      </c>
      <c r="J32" s="116"/>
      <c r="K32" s="116"/>
      <c r="L32" s="116"/>
      <c r="M32" s="116"/>
      <c r="N32" s="116"/>
      <c r="O32" s="116"/>
      <c r="P32" s="116"/>
      <c r="Q32" s="116"/>
    </row>
    <row r="33" spans="1:17" ht="15" customHeight="1">
      <c r="A33" s="193"/>
      <c r="B33" s="193"/>
      <c r="C33" s="199"/>
      <c r="D33" s="199"/>
      <c r="E33" s="196"/>
      <c r="F33" s="116" t="s">
        <v>755</v>
      </c>
      <c r="G33" s="116" t="s">
        <v>6</v>
      </c>
      <c r="H33" s="118">
        <v>4</v>
      </c>
      <c r="I33" s="118">
        <v>0.6</v>
      </c>
      <c r="J33" s="116"/>
      <c r="K33" s="116"/>
      <c r="L33" s="116"/>
      <c r="M33" s="116"/>
      <c r="N33" s="116"/>
      <c r="O33" s="116"/>
      <c r="P33" s="116"/>
      <c r="Q33" s="116"/>
    </row>
    <row r="34" spans="1:17" ht="15" customHeight="1">
      <c r="A34" s="193"/>
      <c r="B34" s="193"/>
      <c r="C34" s="199"/>
      <c r="D34" s="199"/>
      <c r="E34" s="196"/>
      <c r="F34" s="116" t="s">
        <v>1219</v>
      </c>
      <c r="G34" s="116" t="s">
        <v>198</v>
      </c>
      <c r="H34" s="118">
        <v>7.5999999999999998E-2</v>
      </c>
      <c r="I34" s="118">
        <v>3.2680000000000001E-2</v>
      </c>
      <c r="J34" s="116"/>
      <c r="K34" s="116"/>
      <c r="L34" s="116"/>
      <c r="M34" s="116"/>
      <c r="N34" s="116"/>
      <c r="O34" s="116"/>
      <c r="P34" s="116"/>
      <c r="Q34" s="116"/>
    </row>
    <row r="35" spans="1:17" ht="15" customHeight="1">
      <c r="A35" s="193"/>
      <c r="B35" s="193"/>
      <c r="C35" s="199"/>
      <c r="D35" s="199"/>
      <c r="E35" s="196"/>
      <c r="F35" s="116" t="s">
        <v>1220</v>
      </c>
      <c r="G35" s="116" t="s">
        <v>198</v>
      </c>
      <c r="H35" s="118">
        <v>0.09</v>
      </c>
      <c r="I35" s="118">
        <v>3.8699999999999998E-2</v>
      </c>
      <c r="J35" s="116"/>
      <c r="K35" s="116"/>
      <c r="L35" s="116"/>
      <c r="M35" s="116"/>
      <c r="N35" s="116"/>
      <c r="O35" s="116"/>
      <c r="P35" s="116"/>
      <c r="Q35" s="116"/>
    </row>
    <row r="36" spans="1:17" ht="15" customHeight="1">
      <c r="A36" s="193"/>
      <c r="B36" s="193"/>
      <c r="C36" s="199"/>
      <c r="D36" s="199"/>
      <c r="E36" s="196"/>
      <c r="F36" s="116" t="s">
        <v>1221</v>
      </c>
      <c r="G36" s="116" t="s">
        <v>198</v>
      </c>
      <c r="H36" s="118">
        <v>8.4000000000000005E-2</v>
      </c>
      <c r="I36" s="118">
        <v>3.6120000000000006E-2</v>
      </c>
      <c r="J36" s="116"/>
      <c r="K36" s="116"/>
      <c r="L36" s="116"/>
      <c r="M36" s="116"/>
      <c r="N36" s="116"/>
      <c r="O36" s="116"/>
      <c r="P36" s="116"/>
      <c r="Q36" s="116"/>
    </row>
    <row r="37" spans="1:17" ht="15" customHeight="1">
      <c r="A37" s="193"/>
      <c r="B37" s="193"/>
      <c r="C37" s="199"/>
      <c r="D37" s="199"/>
      <c r="E37" s="196"/>
      <c r="F37" s="116" t="s">
        <v>1222</v>
      </c>
      <c r="G37" s="116" t="s">
        <v>198</v>
      </c>
      <c r="H37" s="118">
        <v>7.0000000000000007E-2</v>
      </c>
      <c r="I37" s="118">
        <v>3.0100000000000002E-2</v>
      </c>
      <c r="J37" s="116"/>
      <c r="K37" s="116"/>
      <c r="L37" s="116"/>
      <c r="M37" s="116"/>
      <c r="N37" s="116"/>
      <c r="O37" s="116"/>
      <c r="P37" s="116"/>
      <c r="Q37" s="116"/>
    </row>
    <row r="38" spans="1:17" ht="15" customHeight="1">
      <c r="A38" s="193"/>
      <c r="B38" s="193"/>
      <c r="C38" s="199"/>
      <c r="D38" s="199"/>
      <c r="E38" s="196"/>
      <c r="F38" s="116" t="s">
        <v>1223</v>
      </c>
      <c r="G38" s="116" t="s">
        <v>198</v>
      </c>
      <c r="H38" s="118">
        <v>3.4000000000000002E-2</v>
      </c>
      <c r="I38" s="118">
        <v>1.4620000000000001E-2</v>
      </c>
      <c r="J38" s="116"/>
      <c r="K38" s="116"/>
      <c r="L38" s="116"/>
      <c r="M38" s="116"/>
      <c r="N38" s="116"/>
      <c r="O38" s="116"/>
      <c r="P38" s="116"/>
      <c r="Q38" s="116"/>
    </row>
    <row r="39" spans="1:17" ht="15" customHeight="1">
      <c r="A39" s="193"/>
      <c r="B39" s="193"/>
      <c r="C39" s="199"/>
      <c r="D39" s="199"/>
      <c r="E39" s="196"/>
      <c r="F39" s="116" t="s">
        <v>1224</v>
      </c>
      <c r="G39" s="116" t="s">
        <v>198</v>
      </c>
      <c r="H39" s="118">
        <v>1.9E-2</v>
      </c>
      <c r="I39" s="118">
        <v>8.1700000000000002E-3</v>
      </c>
      <c r="J39" s="116"/>
      <c r="K39" s="116"/>
      <c r="L39" s="116"/>
      <c r="M39" s="116"/>
      <c r="N39" s="116"/>
      <c r="O39" s="116"/>
      <c r="P39" s="116"/>
      <c r="Q39" s="116"/>
    </row>
    <row r="40" spans="1:17" ht="15" customHeight="1">
      <c r="A40" s="193"/>
      <c r="B40" s="193"/>
      <c r="C40" s="199"/>
      <c r="D40" s="199"/>
      <c r="E40" s="196"/>
      <c r="F40" s="116" t="s">
        <v>1225</v>
      </c>
      <c r="G40" s="116" t="s">
        <v>198</v>
      </c>
      <c r="H40" s="118">
        <v>0.08</v>
      </c>
      <c r="I40" s="118">
        <v>3.44E-2</v>
      </c>
      <c r="J40" s="116"/>
      <c r="K40" s="116"/>
      <c r="L40" s="116"/>
      <c r="M40" s="116"/>
      <c r="N40" s="116"/>
      <c r="O40" s="116"/>
      <c r="P40" s="116"/>
      <c r="Q40" s="116"/>
    </row>
    <row r="41" spans="1:17" ht="15" customHeight="1">
      <c r="A41" s="193"/>
      <c r="B41" s="193"/>
      <c r="C41" s="199"/>
      <c r="D41" s="199"/>
      <c r="E41" s="196"/>
      <c r="F41" s="116" t="s">
        <v>756</v>
      </c>
      <c r="G41" s="116" t="s">
        <v>6</v>
      </c>
      <c r="H41" s="118">
        <v>10</v>
      </c>
      <c r="I41" s="118">
        <v>0.57999999999999996</v>
      </c>
      <c r="J41" s="116"/>
      <c r="K41" s="116"/>
      <c r="L41" s="116"/>
      <c r="M41" s="116"/>
      <c r="N41" s="116"/>
      <c r="O41" s="116"/>
      <c r="P41" s="116"/>
      <c r="Q41" s="116"/>
    </row>
    <row r="42" spans="1:17" ht="15" customHeight="1">
      <c r="A42" s="193"/>
      <c r="B42" s="193"/>
      <c r="C42" s="199"/>
      <c r="D42" s="199"/>
      <c r="E42" s="196"/>
      <c r="F42" s="116" t="s">
        <v>757</v>
      </c>
      <c r="G42" s="116" t="s">
        <v>6</v>
      </c>
      <c r="H42" s="118">
        <v>10</v>
      </c>
      <c r="I42" s="118">
        <v>0.68</v>
      </c>
      <c r="J42" s="116"/>
      <c r="K42" s="116"/>
      <c r="L42" s="116"/>
      <c r="M42" s="116"/>
      <c r="N42" s="116"/>
      <c r="O42" s="116"/>
      <c r="P42" s="116"/>
      <c r="Q42" s="116"/>
    </row>
    <row r="43" spans="1:17" ht="15" customHeight="1">
      <c r="A43" s="193"/>
      <c r="B43" s="193"/>
      <c r="C43" s="199"/>
      <c r="D43" s="199"/>
      <c r="E43" s="196"/>
      <c r="F43" s="116" t="s">
        <v>758</v>
      </c>
      <c r="G43" s="116" t="s">
        <v>6</v>
      </c>
      <c r="H43" s="118">
        <v>10</v>
      </c>
      <c r="I43" s="118">
        <v>2.4</v>
      </c>
      <c r="J43" s="116"/>
      <c r="K43" s="116"/>
      <c r="L43" s="116"/>
      <c r="M43" s="116"/>
      <c r="N43" s="116"/>
      <c r="O43" s="116"/>
      <c r="P43" s="116"/>
      <c r="Q43" s="116"/>
    </row>
    <row r="44" spans="1:17" ht="15" customHeight="1">
      <c r="A44" s="193"/>
      <c r="B44" s="193"/>
      <c r="C44" s="199"/>
      <c r="D44" s="199"/>
      <c r="E44" s="196"/>
      <c r="F44" s="116" t="s">
        <v>759</v>
      </c>
      <c r="G44" s="116" t="s">
        <v>6</v>
      </c>
      <c r="H44" s="118">
        <v>10</v>
      </c>
      <c r="I44" s="118">
        <v>0.68</v>
      </c>
      <c r="J44" s="116"/>
      <c r="K44" s="116"/>
      <c r="L44" s="116"/>
      <c r="M44" s="116"/>
      <c r="N44" s="116"/>
      <c r="O44" s="116"/>
      <c r="P44" s="116"/>
      <c r="Q44" s="116"/>
    </row>
    <row r="45" spans="1:17" ht="15" customHeight="1">
      <c r="A45" s="193"/>
      <c r="B45" s="193"/>
      <c r="C45" s="199"/>
      <c r="D45" s="199"/>
      <c r="E45" s="196"/>
      <c r="F45" s="116" t="s">
        <v>760</v>
      </c>
      <c r="G45" s="116" t="s">
        <v>6</v>
      </c>
      <c r="H45" s="118">
        <v>10</v>
      </c>
      <c r="I45" s="118">
        <v>2</v>
      </c>
      <c r="J45" s="116"/>
      <c r="K45" s="116"/>
      <c r="L45" s="116"/>
      <c r="M45" s="116"/>
      <c r="N45" s="116"/>
      <c r="O45" s="116"/>
      <c r="P45" s="116"/>
      <c r="Q45" s="116"/>
    </row>
    <row r="46" spans="1:17" s="117" customFormat="1" ht="15.75">
      <c r="A46" s="194"/>
      <c r="B46" s="193"/>
      <c r="C46" s="200"/>
      <c r="D46" s="200"/>
      <c r="E46" s="197"/>
      <c r="F46" s="189" t="s">
        <v>1202</v>
      </c>
      <c r="G46" s="190"/>
      <c r="H46" s="191"/>
      <c r="I46" s="119">
        <f>SUM(I4:I45)</f>
        <v>171.1827900000001</v>
      </c>
      <c r="J46" s="120"/>
      <c r="K46" s="119">
        <f>SUM(K4:K45)</f>
        <v>0</v>
      </c>
      <c r="L46" s="120"/>
      <c r="M46" s="119">
        <f>SUM(M4:M45)</f>
        <v>0</v>
      </c>
      <c r="N46" s="120"/>
      <c r="O46" s="119">
        <f>SUM(O4:O45)</f>
        <v>0</v>
      </c>
      <c r="P46" s="119">
        <f>I46-O46-K46</f>
        <v>171.1827900000001</v>
      </c>
      <c r="Q46" s="119"/>
    </row>
    <row r="47" spans="1:17" ht="15" customHeight="1">
      <c r="A47" s="192">
        <v>2</v>
      </c>
      <c r="B47" s="193"/>
      <c r="C47" s="201" t="s">
        <v>482</v>
      </c>
      <c r="D47" s="201" t="s">
        <v>483</v>
      </c>
      <c r="E47" s="195">
        <v>382.49799999999999</v>
      </c>
      <c r="F47" s="116" t="s">
        <v>761</v>
      </c>
      <c r="G47" s="116" t="s">
        <v>6</v>
      </c>
      <c r="H47" s="118">
        <v>88</v>
      </c>
      <c r="I47" s="118">
        <v>85.447999999999993</v>
      </c>
      <c r="J47" s="116"/>
      <c r="K47" s="116"/>
      <c r="L47" s="116"/>
      <c r="M47" s="116"/>
      <c r="N47" s="116"/>
      <c r="O47" s="116"/>
      <c r="P47" s="116"/>
      <c r="Q47" s="116"/>
    </row>
    <row r="48" spans="1:17" ht="15" customHeight="1">
      <c r="A48" s="193"/>
      <c r="B48" s="193"/>
      <c r="C48" s="202"/>
      <c r="D48" s="202"/>
      <c r="E48" s="196"/>
      <c r="F48" s="116" t="s">
        <v>762</v>
      </c>
      <c r="G48" s="116" t="s">
        <v>6</v>
      </c>
      <c r="H48" s="118">
        <v>40</v>
      </c>
      <c r="I48" s="118">
        <v>6</v>
      </c>
      <c r="J48" s="116"/>
      <c r="K48" s="116"/>
      <c r="L48" s="116"/>
      <c r="M48" s="116"/>
      <c r="N48" s="116"/>
      <c r="O48" s="116"/>
      <c r="P48" s="116"/>
      <c r="Q48" s="116"/>
    </row>
    <row r="49" spans="1:17" ht="15" customHeight="1">
      <c r="A49" s="193"/>
      <c r="B49" s="193"/>
      <c r="C49" s="202"/>
      <c r="D49" s="202"/>
      <c r="E49" s="196"/>
      <c r="F49" s="116" t="s">
        <v>763</v>
      </c>
      <c r="G49" s="116" t="s">
        <v>6</v>
      </c>
      <c r="H49" s="118">
        <v>15</v>
      </c>
      <c r="I49" s="118">
        <v>38.4</v>
      </c>
      <c r="J49" s="116"/>
      <c r="K49" s="116"/>
      <c r="L49" s="116"/>
      <c r="M49" s="116"/>
      <c r="N49" s="116"/>
      <c r="O49" s="116"/>
      <c r="P49" s="116"/>
      <c r="Q49" s="116"/>
    </row>
    <row r="50" spans="1:17" ht="15" customHeight="1">
      <c r="A50" s="193"/>
      <c r="B50" s="193"/>
      <c r="C50" s="202"/>
      <c r="D50" s="202"/>
      <c r="E50" s="196"/>
      <c r="F50" s="116" t="s">
        <v>764</v>
      </c>
      <c r="G50" s="116" t="s">
        <v>6</v>
      </c>
      <c r="H50" s="118">
        <v>4</v>
      </c>
      <c r="I50" s="118">
        <v>12.8</v>
      </c>
      <c r="J50" s="116"/>
      <c r="K50" s="116"/>
      <c r="L50" s="116"/>
      <c r="M50" s="116"/>
      <c r="N50" s="116"/>
      <c r="O50" s="116"/>
      <c r="P50" s="116"/>
      <c r="Q50" s="116"/>
    </row>
    <row r="51" spans="1:17" ht="15" customHeight="1">
      <c r="A51" s="193"/>
      <c r="B51" s="193"/>
      <c r="C51" s="202"/>
      <c r="D51" s="202"/>
      <c r="E51" s="196"/>
      <c r="F51" s="116" t="s">
        <v>765</v>
      </c>
      <c r="G51" s="116" t="s">
        <v>6</v>
      </c>
      <c r="H51" s="118">
        <v>2</v>
      </c>
      <c r="I51" s="118">
        <v>11</v>
      </c>
      <c r="J51" s="116"/>
      <c r="K51" s="116"/>
      <c r="L51" s="116"/>
      <c r="M51" s="116"/>
      <c r="N51" s="116"/>
      <c r="O51" s="116"/>
      <c r="P51" s="116"/>
      <c r="Q51" s="116"/>
    </row>
    <row r="52" spans="1:17" ht="15" customHeight="1">
      <c r="A52" s="193"/>
      <c r="B52" s="193"/>
      <c r="C52" s="202"/>
      <c r="D52" s="202"/>
      <c r="E52" s="196"/>
      <c r="F52" s="116" t="s">
        <v>766</v>
      </c>
      <c r="G52" s="116" t="s">
        <v>6</v>
      </c>
      <c r="H52" s="118">
        <v>2</v>
      </c>
      <c r="I52" s="118">
        <v>2.2000000000000002</v>
      </c>
      <c r="J52" s="116"/>
      <c r="K52" s="116"/>
      <c r="L52" s="116"/>
      <c r="M52" s="116"/>
      <c r="N52" s="116"/>
      <c r="O52" s="116"/>
      <c r="P52" s="116"/>
      <c r="Q52" s="116"/>
    </row>
    <row r="53" spans="1:17" ht="15" customHeight="1">
      <c r="A53" s="193"/>
      <c r="B53" s="193"/>
      <c r="C53" s="202"/>
      <c r="D53" s="202"/>
      <c r="E53" s="196"/>
      <c r="F53" s="116" t="s">
        <v>767</v>
      </c>
      <c r="G53" s="116" t="s">
        <v>6</v>
      </c>
      <c r="H53" s="118">
        <v>2</v>
      </c>
      <c r="I53" s="118">
        <v>4.2</v>
      </c>
      <c r="J53" s="116"/>
      <c r="K53" s="116"/>
      <c r="L53" s="116"/>
      <c r="M53" s="116"/>
      <c r="N53" s="116"/>
      <c r="O53" s="116"/>
      <c r="P53" s="116"/>
      <c r="Q53" s="116"/>
    </row>
    <row r="54" spans="1:17" ht="15" customHeight="1">
      <c r="A54" s="193"/>
      <c r="B54" s="193"/>
      <c r="C54" s="202"/>
      <c r="D54" s="202"/>
      <c r="E54" s="196"/>
      <c r="F54" s="116" t="s">
        <v>768</v>
      </c>
      <c r="G54" s="116" t="s">
        <v>6</v>
      </c>
      <c r="H54" s="118">
        <v>2</v>
      </c>
      <c r="I54" s="118">
        <v>6.31</v>
      </c>
      <c r="J54" s="116"/>
      <c r="K54" s="116"/>
      <c r="L54" s="116"/>
      <c r="M54" s="116"/>
      <c r="N54" s="116"/>
      <c r="O54" s="116"/>
      <c r="P54" s="116"/>
      <c r="Q54" s="116"/>
    </row>
    <row r="55" spans="1:17" ht="15" customHeight="1">
      <c r="A55" s="193"/>
      <c r="B55" s="193"/>
      <c r="C55" s="202"/>
      <c r="D55" s="202"/>
      <c r="E55" s="196"/>
      <c r="F55" s="116" t="s">
        <v>769</v>
      </c>
      <c r="G55" s="116" t="s">
        <v>6</v>
      </c>
      <c r="H55" s="118">
        <v>9</v>
      </c>
      <c r="I55" s="118">
        <v>3.15</v>
      </c>
      <c r="J55" s="116"/>
      <c r="K55" s="116"/>
      <c r="L55" s="116"/>
      <c r="M55" s="116"/>
      <c r="N55" s="116"/>
      <c r="O55" s="116"/>
      <c r="P55" s="116"/>
      <c r="Q55" s="116"/>
    </row>
    <row r="56" spans="1:17" ht="15" customHeight="1">
      <c r="A56" s="193"/>
      <c r="B56" s="193"/>
      <c r="C56" s="202"/>
      <c r="D56" s="202"/>
      <c r="E56" s="196"/>
      <c r="F56" s="116" t="s">
        <v>770</v>
      </c>
      <c r="G56" s="116" t="s">
        <v>6</v>
      </c>
      <c r="H56" s="118">
        <v>1</v>
      </c>
      <c r="I56" s="118">
        <v>27</v>
      </c>
      <c r="J56" s="116"/>
      <c r="K56" s="116"/>
      <c r="L56" s="116"/>
      <c r="M56" s="116"/>
      <c r="N56" s="116"/>
      <c r="O56" s="116"/>
      <c r="P56" s="116"/>
      <c r="Q56" s="116"/>
    </row>
    <row r="57" spans="1:17" ht="15" customHeight="1">
      <c r="A57" s="193"/>
      <c r="B57" s="193"/>
      <c r="C57" s="202"/>
      <c r="D57" s="202"/>
      <c r="E57" s="196"/>
      <c r="F57" s="116" t="s">
        <v>771</v>
      </c>
      <c r="G57" s="116" t="s">
        <v>6</v>
      </c>
      <c r="H57" s="118">
        <v>1</v>
      </c>
      <c r="I57" s="118">
        <v>85.99</v>
      </c>
      <c r="J57" s="116"/>
      <c r="K57" s="116"/>
      <c r="L57" s="116"/>
      <c r="M57" s="116"/>
      <c r="N57" s="116"/>
      <c r="O57" s="116"/>
      <c r="P57" s="116"/>
      <c r="Q57" s="116"/>
    </row>
    <row r="58" spans="1:17" ht="15" customHeight="1">
      <c r="A58" s="193"/>
      <c r="B58" s="193"/>
      <c r="C58" s="202"/>
      <c r="D58" s="202"/>
      <c r="E58" s="196"/>
      <c r="F58" s="116" t="s">
        <v>772</v>
      </c>
      <c r="G58" s="116" t="s">
        <v>6</v>
      </c>
      <c r="H58" s="118">
        <v>1</v>
      </c>
      <c r="I58" s="118">
        <v>100</v>
      </c>
      <c r="J58" s="116"/>
      <c r="K58" s="116"/>
      <c r="L58" s="116"/>
      <c r="M58" s="116"/>
      <c r="N58" s="116"/>
      <c r="O58" s="116"/>
      <c r="P58" s="116"/>
      <c r="Q58" s="116"/>
    </row>
    <row r="59" spans="1:17" s="117" customFormat="1" ht="15.75">
      <c r="A59" s="194"/>
      <c r="B59" s="194"/>
      <c r="C59" s="203"/>
      <c r="D59" s="203"/>
      <c r="E59" s="197"/>
      <c r="F59" s="189" t="s">
        <v>1202</v>
      </c>
      <c r="G59" s="190"/>
      <c r="H59" s="191"/>
      <c r="I59" s="119">
        <f>SUM(I47:I58)</f>
        <v>382.49799999999999</v>
      </c>
      <c r="J59" s="120"/>
      <c r="K59" s="119">
        <f>SUM(K47:K58)</f>
        <v>0</v>
      </c>
      <c r="L59" s="120"/>
      <c r="M59" s="119">
        <f>SUM(M47:M58)</f>
        <v>0</v>
      </c>
      <c r="N59" s="120"/>
      <c r="O59" s="119">
        <f>SUM(O47:O58)</f>
        <v>0</v>
      </c>
      <c r="P59" s="119">
        <f>I59-O59-K59</f>
        <v>382.49799999999999</v>
      </c>
      <c r="Q59" s="119"/>
    </row>
    <row r="60" spans="1:17" ht="15" customHeight="1">
      <c r="A60" s="192">
        <v>3</v>
      </c>
      <c r="B60" s="192" t="s">
        <v>1204</v>
      </c>
      <c r="C60" s="198" t="s">
        <v>485</v>
      </c>
      <c r="D60" s="198" t="s">
        <v>486</v>
      </c>
      <c r="E60" s="195">
        <v>1124.019</v>
      </c>
      <c r="F60" s="116" t="s">
        <v>773</v>
      </c>
      <c r="G60" s="116" t="s">
        <v>6</v>
      </c>
      <c r="H60" s="118">
        <v>30</v>
      </c>
      <c r="I60" s="118">
        <v>739.2</v>
      </c>
      <c r="J60" s="116"/>
      <c r="K60" s="116"/>
      <c r="L60" s="116"/>
      <c r="M60" s="116"/>
      <c r="N60" s="116"/>
      <c r="O60" s="116"/>
      <c r="P60" s="116"/>
      <c r="Q60" s="116"/>
    </row>
    <row r="61" spans="1:17" ht="15" customHeight="1">
      <c r="A61" s="193"/>
      <c r="B61" s="193"/>
      <c r="C61" s="199"/>
      <c r="D61" s="199"/>
      <c r="E61" s="196"/>
      <c r="F61" s="116" t="s">
        <v>774</v>
      </c>
      <c r="G61" s="116" t="s">
        <v>6</v>
      </c>
      <c r="H61" s="118">
        <v>2</v>
      </c>
      <c r="I61" s="118">
        <v>384.6</v>
      </c>
      <c r="J61" s="116"/>
      <c r="K61" s="116"/>
      <c r="L61" s="116"/>
      <c r="M61" s="116"/>
      <c r="N61" s="116"/>
      <c r="O61" s="116"/>
      <c r="P61" s="116"/>
      <c r="Q61" s="116"/>
    </row>
    <row r="62" spans="1:17" ht="15" customHeight="1">
      <c r="A62" s="193"/>
      <c r="B62" s="193"/>
      <c r="C62" s="199"/>
      <c r="D62" s="199"/>
      <c r="E62" s="196"/>
      <c r="F62" s="116" t="s">
        <v>775</v>
      </c>
      <c r="G62" s="116" t="s">
        <v>6</v>
      </c>
      <c r="H62" s="118">
        <v>5</v>
      </c>
      <c r="I62" s="118">
        <v>0.13500000000000001</v>
      </c>
      <c r="J62" s="116"/>
      <c r="K62" s="116"/>
      <c r="L62" s="116"/>
      <c r="M62" s="116"/>
      <c r="N62" s="116"/>
      <c r="O62" s="116"/>
      <c r="P62" s="116"/>
      <c r="Q62" s="116"/>
    </row>
    <row r="63" spans="1:17" ht="15" customHeight="1">
      <c r="A63" s="193"/>
      <c r="B63" s="193"/>
      <c r="C63" s="199"/>
      <c r="D63" s="199"/>
      <c r="E63" s="196"/>
      <c r="F63" s="116" t="s">
        <v>776</v>
      </c>
      <c r="G63" s="116" t="s">
        <v>6</v>
      </c>
      <c r="H63" s="118">
        <v>3</v>
      </c>
      <c r="I63" s="118">
        <v>0.03</v>
      </c>
      <c r="J63" s="116"/>
      <c r="K63" s="116"/>
      <c r="L63" s="116"/>
      <c r="M63" s="116"/>
      <c r="N63" s="116"/>
      <c r="O63" s="116"/>
      <c r="P63" s="116"/>
      <c r="Q63" s="116"/>
    </row>
    <row r="64" spans="1:17" ht="15" customHeight="1">
      <c r="A64" s="193"/>
      <c r="B64" s="193"/>
      <c r="C64" s="199"/>
      <c r="D64" s="199"/>
      <c r="E64" s="196"/>
      <c r="F64" s="116" t="s">
        <v>777</v>
      </c>
      <c r="G64" s="116" t="s">
        <v>6</v>
      </c>
      <c r="H64" s="118">
        <v>2</v>
      </c>
      <c r="I64" s="118">
        <v>5.3999999999999999E-2</v>
      </c>
      <c r="J64" s="116"/>
      <c r="K64" s="116"/>
      <c r="L64" s="116"/>
      <c r="M64" s="116"/>
      <c r="N64" s="116"/>
      <c r="O64" s="116"/>
      <c r="P64" s="116"/>
      <c r="Q64" s="116"/>
    </row>
    <row r="65" spans="1:17" s="117" customFormat="1" ht="15.75">
      <c r="A65" s="194"/>
      <c r="B65" s="194"/>
      <c r="C65" s="200"/>
      <c r="D65" s="200"/>
      <c r="E65" s="197"/>
      <c r="F65" s="189" t="s">
        <v>1202</v>
      </c>
      <c r="G65" s="190"/>
      <c r="H65" s="191"/>
      <c r="I65" s="119">
        <f>SUM(I60:I64)</f>
        <v>1124.0190000000002</v>
      </c>
      <c r="J65" s="120"/>
      <c r="K65" s="119">
        <f>SUM(K60:K64)</f>
        <v>0</v>
      </c>
      <c r="L65" s="120"/>
      <c r="M65" s="119">
        <f>SUM(M60:M64)</f>
        <v>0</v>
      </c>
      <c r="N65" s="120"/>
      <c r="O65" s="119">
        <f>SUM(O60:O64)</f>
        <v>0</v>
      </c>
      <c r="P65" s="119">
        <f>I65-O65-K65</f>
        <v>1124.0190000000002</v>
      </c>
      <c r="Q65" s="119"/>
    </row>
    <row r="66" spans="1:17" ht="15" customHeight="1">
      <c r="A66" s="192">
        <v>4</v>
      </c>
      <c r="B66" s="192" t="s">
        <v>1245</v>
      </c>
      <c r="C66" s="192" t="s">
        <v>44</v>
      </c>
      <c r="D66" s="192" t="s">
        <v>488</v>
      </c>
      <c r="E66" s="195">
        <v>443.39</v>
      </c>
      <c r="F66" s="116" t="s">
        <v>782</v>
      </c>
      <c r="G66" s="116" t="s">
        <v>198</v>
      </c>
      <c r="H66" s="118">
        <v>0.49</v>
      </c>
      <c r="I66" s="118">
        <v>220.5</v>
      </c>
      <c r="J66" s="116"/>
      <c r="K66" s="116"/>
      <c r="L66" s="116"/>
      <c r="M66" s="116"/>
      <c r="N66" s="116"/>
      <c r="O66" s="116"/>
      <c r="P66" s="116"/>
      <c r="Q66" s="116"/>
    </row>
    <row r="67" spans="1:17" ht="15" customHeight="1">
      <c r="A67" s="193"/>
      <c r="B67" s="193"/>
      <c r="C67" s="193"/>
      <c r="D67" s="193"/>
      <c r="E67" s="196"/>
      <c r="F67" s="116" t="s">
        <v>783</v>
      </c>
      <c r="G67" s="116" t="s">
        <v>198</v>
      </c>
      <c r="H67" s="118">
        <v>0.33</v>
      </c>
      <c r="I67" s="118">
        <v>171.6</v>
      </c>
      <c r="J67" s="116"/>
      <c r="K67" s="116"/>
      <c r="L67" s="116"/>
      <c r="M67" s="116"/>
      <c r="N67" s="116"/>
      <c r="O67" s="116"/>
      <c r="P67" s="116"/>
      <c r="Q67" s="116"/>
    </row>
    <row r="68" spans="1:17" ht="15" customHeight="1">
      <c r="A68" s="193"/>
      <c r="B68" s="193"/>
      <c r="C68" s="193"/>
      <c r="D68" s="193"/>
      <c r="E68" s="196"/>
      <c r="F68" s="116" t="s">
        <v>1226</v>
      </c>
      <c r="G68" s="116" t="s">
        <v>198</v>
      </c>
      <c r="H68" s="118">
        <v>0.17</v>
      </c>
      <c r="I68" s="118">
        <v>6.29</v>
      </c>
      <c r="J68" s="116"/>
      <c r="K68" s="116"/>
      <c r="L68" s="116"/>
      <c r="M68" s="116"/>
      <c r="N68" s="116"/>
      <c r="O68" s="116"/>
      <c r="P68" s="116"/>
      <c r="Q68" s="116"/>
    </row>
    <row r="69" spans="1:17" ht="15" customHeight="1">
      <c r="A69" s="193"/>
      <c r="B69" s="193"/>
      <c r="C69" s="193"/>
      <c r="D69" s="193"/>
      <c r="E69" s="196"/>
      <c r="F69" s="116" t="s">
        <v>1227</v>
      </c>
      <c r="G69" s="116" t="s">
        <v>198</v>
      </c>
      <c r="H69" s="118">
        <v>9.6000000000000002E-2</v>
      </c>
      <c r="I69" s="118">
        <v>3.552</v>
      </c>
      <c r="J69" s="116"/>
      <c r="K69" s="116"/>
      <c r="L69" s="116"/>
      <c r="M69" s="116"/>
      <c r="N69" s="116"/>
      <c r="O69" s="116"/>
      <c r="P69" s="116"/>
      <c r="Q69" s="116"/>
    </row>
    <row r="70" spans="1:17" ht="15" customHeight="1">
      <c r="A70" s="193"/>
      <c r="B70" s="193"/>
      <c r="C70" s="193"/>
      <c r="D70" s="193"/>
      <c r="E70" s="196"/>
      <c r="F70" s="116" t="s">
        <v>784</v>
      </c>
      <c r="G70" s="116" t="s">
        <v>6</v>
      </c>
      <c r="H70" s="118">
        <v>6</v>
      </c>
      <c r="I70" s="118">
        <v>1.968</v>
      </c>
      <c r="J70" s="116"/>
      <c r="K70" s="116"/>
      <c r="L70" s="116"/>
      <c r="M70" s="116"/>
      <c r="N70" s="116"/>
      <c r="O70" s="116"/>
      <c r="P70" s="116"/>
      <c r="Q70" s="116"/>
    </row>
    <row r="71" spans="1:17" ht="15" customHeight="1">
      <c r="A71" s="193"/>
      <c r="B71" s="193"/>
      <c r="C71" s="193"/>
      <c r="D71" s="193"/>
      <c r="E71" s="196"/>
      <c r="F71" s="116" t="s">
        <v>785</v>
      </c>
      <c r="G71" s="116" t="s">
        <v>6</v>
      </c>
      <c r="H71" s="118">
        <v>10</v>
      </c>
      <c r="I71" s="118">
        <v>17.8</v>
      </c>
      <c r="J71" s="116"/>
      <c r="K71" s="116"/>
      <c r="L71" s="116"/>
      <c r="M71" s="116"/>
      <c r="N71" s="116"/>
      <c r="O71" s="116"/>
      <c r="P71" s="116"/>
      <c r="Q71" s="116"/>
    </row>
    <row r="72" spans="1:17" ht="15" customHeight="1">
      <c r="A72" s="193"/>
      <c r="B72" s="193"/>
      <c r="C72" s="193"/>
      <c r="D72" s="193"/>
      <c r="E72" s="196"/>
      <c r="F72" s="116" t="s">
        <v>786</v>
      </c>
      <c r="G72" s="116" t="s">
        <v>6</v>
      </c>
      <c r="H72" s="118">
        <v>10</v>
      </c>
      <c r="I72" s="118">
        <v>4.34</v>
      </c>
      <c r="J72" s="116"/>
      <c r="K72" s="116"/>
      <c r="L72" s="116"/>
      <c r="M72" s="116"/>
      <c r="N72" s="116"/>
      <c r="O72" s="116"/>
      <c r="P72" s="116"/>
      <c r="Q72" s="116"/>
    </row>
    <row r="73" spans="1:17" ht="15" customHeight="1">
      <c r="A73" s="193"/>
      <c r="B73" s="193"/>
      <c r="C73" s="193"/>
      <c r="D73" s="193"/>
      <c r="E73" s="196"/>
      <c r="F73" s="116" t="s">
        <v>787</v>
      </c>
      <c r="G73" s="116" t="s">
        <v>6</v>
      </c>
      <c r="H73" s="118">
        <v>10</v>
      </c>
      <c r="I73" s="118">
        <v>3.97</v>
      </c>
      <c r="J73" s="116"/>
      <c r="K73" s="116"/>
      <c r="L73" s="116"/>
      <c r="M73" s="116"/>
      <c r="N73" s="116"/>
      <c r="O73" s="116"/>
      <c r="P73" s="116"/>
      <c r="Q73" s="116"/>
    </row>
    <row r="74" spans="1:17" ht="15" customHeight="1">
      <c r="A74" s="193"/>
      <c r="B74" s="193"/>
      <c r="C74" s="193"/>
      <c r="D74" s="193"/>
      <c r="E74" s="196"/>
      <c r="F74" s="116" t="s">
        <v>788</v>
      </c>
      <c r="G74" s="116" t="s">
        <v>6</v>
      </c>
      <c r="H74" s="118">
        <v>10</v>
      </c>
      <c r="I74" s="118">
        <v>2.56</v>
      </c>
      <c r="J74" s="116"/>
      <c r="K74" s="116"/>
      <c r="L74" s="116"/>
      <c r="M74" s="116"/>
      <c r="N74" s="116"/>
      <c r="O74" s="116"/>
      <c r="P74" s="116"/>
      <c r="Q74" s="116"/>
    </row>
    <row r="75" spans="1:17" ht="15" customHeight="1">
      <c r="A75" s="193"/>
      <c r="B75" s="193"/>
      <c r="C75" s="193"/>
      <c r="D75" s="193"/>
      <c r="E75" s="196"/>
      <c r="F75" s="116" t="s">
        <v>789</v>
      </c>
      <c r="G75" s="116" t="s">
        <v>6</v>
      </c>
      <c r="H75" s="118">
        <v>10</v>
      </c>
      <c r="I75" s="118">
        <v>5.7</v>
      </c>
      <c r="J75" s="116"/>
      <c r="K75" s="116"/>
      <c r="L75" s="116"/>
      <c r="M75" s="116"/>
      <c r="N75" s="116"/>
      <c r="O75" s="116"/>
      <c r="P75" s="116"/>
      <c r="Q75" s="116"/>
    </row>
    <row r="76" spans="1:17" ht="15" customHeight="1">
      <c r="A76" s="193"/>
      <c r="B76" s="193"/>
      <c r="C76" s="193"/>
      <c r="D76" s="193"/>
      <c r="E76" s="196"/>
      <c r="F76" s="116" t="s">
        <v>790</v>
      </c>
      <c r="G76" s="116" t="s">
        <v>6</v>
      </c>
      <c r="H76" s="118">
        <v>10</v>
      </c>
      <c r="I76" s="118">
        <v>5.1100000000000003</v>
      </c>
      <c r="J76" s="116"/>
      <c r="K76" s="116"/>
      <c r="L76" s="116"/>
      <c r="M76" s="116"/>
      <c r="N76" s="116"/>
      <c r="O76" s="116"/>
      <c r="P76" s="116"/>
      <c r="Q76" s="116"/>
    </row>
    <row r="77" spans="1:17" s="117" customFormat="1" ht="15.75">
      <c r="A77" s="194"/>
      <c r="B77" s="193"/>
      <c r="C77" s="194"/>
      <c r="D77" s="194"/>
      <c r="E77" s="197"/>
      <c r="F77" s="189" t="s">
        <v>1202</v>
      </c>
      <c r="G77" s="190"/>
      <c r="H77" s="191"/>
      <c r="I77" s="119"/>
      <c r="J77" s="120"/>
      <c r="K77" s="119"/>
      <c r="L77" s="120"/>
      <c r="M77" s="119"/>
      <c r="N77" s="120"/>
      <c r="O77" s="119"/>
      <c r="P77" s="119">
        <f>I77-O77-K77</f>
        <v>0</v>
      </c>
      <c r="Q77" s="119"/>
    </row>
    <row r="78" spans="1:17" ht="15" customHeight="1">
      <c r="A78" s="192">
        <v>5</v>
      </c>
      <c r="B78" s="193"/>
      <c r="C78" s="198" t="s">
        <v>44</v>
      </c>
      <c r="D78" s="198" t="s">
        <v>490</v>
      </c>
      <c r="E78" s="195">
        <v>605.66944999999998</v>
      </c>
      <c r="F78" s="116" t="s">
        <v>791</v>
      </c>
      <c r="G78" s="116" t="s">
        <v>198</v>
      </c>
      <c r="H78" s="118">
        <v>0.05</v>
      </c>
      <c r="I78" s="118">
        <v>6.2500000000000003E-3</v>
      </c>
      <c r="J78" s="116"/>
      <c r="K78" s="116"/>
      <c r="L78" s="116"/>
      <c r="M78" s="116"/>
      <c r="N78" s="116"/>
      <c r="O78" s="116"/>
      <c r="P78" s="116"/>
      <c r="Q78" s="116"/>
    </row>
    <row r="79" spans="1:17" ht="15" customHeight="1">
      <c r="A79" s="193"/>
      <c r="B79" s="193"/>
      <c r="C79" s="199"/>
      <c r="D79" s="199"/>
      <c r="E79" s="196"/>
      <c r="F79" s="116" t="s">
        <v>792</v>
      </c>
      <c r="G79" s="116" t="s">
        <v>198</v>
      </c>
      <c r="H79" s="118">
        <v>0.3</v>
      </c>
      <c r="I79" s="118">
        <v>4.4400000000000002E-2</v>
      </c>
      <c r="J79" s="116"/>
      <c r="K79" s="116"/>
      <c r="L79" s="116"/>
      <c r="M79" s="116"/>
      <c r="N79" s="116"/>
      <c r="O79" s="116"/>
      <c r="P79" s="116"/>
      <c r="Q79" s="116"/>
    </row>
    <row r="80" spans="1:17" ht="15" customHeight="1">
      <c r="A80" s="193"/>
      <c r="B80" s="193"/>
      <c r="C80" s="199"/>
      <c r="D80" s="199"/>
      <c r="E80" s="196"/>
      <c r="F80" s="116" t="s">
        <v>793</v>
      </c>
      <c r="G80" s="116" t="s">
        <v>198</v>
      </c>
      <c r="H80" s="118">
        <v>0.1</v>
      </c>
      <c r="I80" s="118">
        <v>4.4000000000000003E-3</v>
      </c>
      <c r="J80" s="116"/>
      <c r="K80" s="116"/>
      <c r="L80" s="116"/>
      <c r="M80" s="116"/>
      <c r="N80" s="116"/>
      <c r="O80" s="116"/>
      <c r="P80" s="116"/>
      <c r="Q80" s="116"/>
    </row>
    <row r="81" spans="1:17" ht="15" customHeight="1">
      <c r="A81" s="193"/>
      <c r="B81" s="193"/>
      <c r="C81" s="199"/>
      <c r="D81" s="199"/>
      <c r="E81" s="196"/>
      <c r="F81" s="116" t="s">
        <v>794</v>
      </c>
      <c r="G81" s="116" t="s">
        <v>198</v>
      </c>
      <c r="H81" s="118">
        <v>0.1</v>
      </c>
      <c r="I81" s="118">
        <v>4.4000000000000003E-3</v>
      </c>
      <c r="J81" s="116"/>
      <c r="K81" s="116"/>
      <c r="L81" s="116"/>
      <c r="M81" s="116"/>
      <c r="N81" s="116"/>
      <c r="O81" s="116"/>
      <c r="P81" s="116"/>
      <c r="Q81" s="116"/>
    </row>
    <row r="82" spans="1:17" ht="15" customHeight="1">
      <c r="A82" s="193"/>
      <c r="B82" s="193"/>
      <c r="C82" s="199"/>
      <c r="D82" s="199"/>
      <c r="E82" s="196"/>
      <c r="F82" s="116" t="s">
        <v>795</v>
      </c>
      <c r="G82" s="116" t="s">
        <v>198</v>
      </c>
      <c r="H82" s="118">
        <v>0.05</v>
      </c>
      <c r="I82" s="118">
        <v>3.05</v>
      </c>
      <c r="J82" s="116"/>
      <c r="K82" s="116"/>
      <c r="L82" s="116"/>
      <c r="M82" s="116"/>
      <c r="N82" s="116"/>
      <c r="O82" s="116"/>
      <c r="P82" s="116"/>
      <c r="Q82" s="116"/>
    </row>
    <row r="83" spans="1:17" ht="15" customHeight="1">
      <c r="A83" s="193"/>
      <c r="B83" s="193"/>
      <c r="C83" s="199"/>
      <c r="D83" s="199"/>
      <c r="E83" s="196"/>
      <c r="F83" s="116" t="s">
        <v>796</v>
      </c>
      <c r="G83" s="116" t="s">
        <v>6</v>
      </c>
      <c r="H83" s="118">
        <v>1</v>
      </c>
      <c r="I83" s="118">
        <v>8.3699999999999992</v>
      </c>
      <c r="J83" s="116"/>
      <c r="K83" s="116"/>
      <c r="L83" s="116"/>
      <c r="M83" s="116"/>
      <c r="N83" s="116"/>
      <c r="O83" s="116"/>
      <c r="P83" s="116"/>
      <c r="Q83" s="116"/>
    </row>
    <row r="84" spans="1:17" ht="15" customHeight="1">
      <c r="A84" s="193"/>
      <c r="B84" s="193"/>
      <c r="C84" s="199"/>
      <c r="D84" s="199"/>
      <c r="E84" s="196"/>
      <c r="F84" s="116" t="s">
        <v>797</v>
      </c>
      <c r="G84" s="116" t="s">
        <v>6</v>
      </c>
      <c r="H84" s="118">
        <v>1</v>
      </c>
      <c r="I84" s="118">
        <v>3.1</v>
      </c>
      <c r="J84" s="116"/>
      <c r="K84" s="116"/>
      <c r="L84" s="116"/>
      <c r="M84" s="116"/>
      <c r="N84" s="116"/>
      <c r="O84" s="116"/>
      <c r="P84" s="116"/>
      <c r="Q84" s="116"/>
    </row>
    <row r="85" spans="1:17" ht="15" customHeight="1">
      <c r="A85" s="193"/>
      <c r="B85" s="193"/>
      <c r="C85" s="199"/>
      <c r="D85" s="199" t="s">
        <v>490</v>
      </c>
      <c r="E85" s="196"/>
      <c r="F85" s="116" t="s">
        <v>798</v>
      </c>
      <c r="G85" s="116" t="s">
        <v>6</v>
      </c>
      <c r="H85" s="118">
        <v>3</v>
      </c>
      <c r="I85" s="118">
        <v>1.0349999999999999</v>
      </c>
      <c r="J85" s="116"/>
      <c r="K85" s="116"/>
      <c r="L85" s="116"/>
      <c r="M85" s="116"/>
      <c r="N85" s="116"/>
      <c r="O85" s="116"/>
      <c r="P85" s="116"/>
      <c r="Q85" s="116"/>
    </row>
    <row r="86" spans="1:17" ht="15" customHeight="1">
      <c r="A86" s="193"/>
      <c r="B86" s="193"/>
      <c r="C86" s="199"/>
      <c r="D86" s="199"/>
      <c r="E86" s="196"/>
      <c r="F86" s="116" t="s">
        <v>799</v>
      </c>
      <c r="G86" s="116" t="s">
        <v>6</v>
      </c>
      <c r="H86" s="118">
        <v>4</v>
      </c>
      <c r="I86" s="118">
        <v>1.6319999999999999</v>
      </c>
      <c r="J86" s="116"/>
      <c r="K86" s="116"/>
      <c r="L86" s="116"/>
      <c r="M86" s="116"/>
      <c r="N86" s="116"/>
      <c r="O86" s="116"/>
      <c r="P86" s="116"/>
      <c r="Q86" s="116"/>
    </row>
    <row r="87" spans="1:17" ht="15" customHeight="1">
      <c r="A87" s="193"/>
      <c r="B87" s="193"/>
      <c r="C87" s="199"/>
      <c r="D87" s="199"/>
      <c r="E87" s="196"/>
      <c r="F87" s="116" t="s">
        <v>800</v>
      </c>
      <c r="G87" s="116" t="s">
        <v>6</v>
      </c>
      <c r="H87" s="118">
        <v>4</v>
      </c>
      <c r="I87" s="118">
        <v>1.6319999999999999</v>
      </c>
      <c r="J87" s="116"/>
      <c r="K87" s="116"/>
      <c r="L87" s="116"/>
      <c r="M87" s="116"/>
      <c r="N87" s="116"/>
      <c r="O87" s="116"/>
      <c r="P87" s="116"/>
      <c r="Q87" s="116"/>
    </row>
    <row r="88" spans="1:17" ht="15" customHeight="1">
      <c r="A88" s="193"/>
      <c r="B88" s="193"/>
      <c r="C88" s="199"/>
      <c r="D88" s="199"/>
      <c r="E88" s="196"/>
      <c r="F88" s="116" t="s">
        <v>801</v>
      </c>
      <c r="G88" s="116" t="s">
        <v>6</v>
      </c>
      <c r="H88" s="118">
        <v>4</v>
      </c>
      <c r="I88" s="118">
        <v>0.44800000000000001</v>
      </c>
      <c r="J88" s="116"/>
      <c r="K88" s="116"/>
      <c r="L88" s="116"/>
      <c r="M88" s="116"/>
      <c r="N88" s="116"/>
      <c r="O88" s="116"/>
      <c r="P88" s="116"/>
      <c r="Q88" s="116"/>
    </row>
    <row r="89" spans="1:17" ht="15" customHeight="1">
      <c r="A89" s="193"/>
      <c r="B89" s="193"/>
      <c r="C89" s="199"/>
      <c r="D89" s="199"/>
      <c r="E89" s="196"/>
      <c r="F89" s="116" t="s">
        <v>802</v>
      </c>
      <c r="G89" s="116" t="s">
        <v>6</v>
      </c>
      <c r="H89" s="118">
        <v>295</v>
      </c>
      <c r="I89" s="118">
        <v>413</v>
      </c>
      <c r="J89" s="116"/>
      <c r="K89" s="116"/>
      <c r="L89" s="116"/>
      <c r="M89" s="116"/>
      <c r="N89" s="116"/>
      <c r="O89" s="116"/>
      <c r="P89" s="116"/>
      <c r="Q89" s="116"/>
    </row>
    <row r="90" spans="1:17" ht="15" customHeight="1">
      <c r="A90" s="193"/>
      <c r="B90" s="193"/>
      <c r="C90" s="199"/>
      <c r="D90" s="199"/>
      <c r="E90" s="196"/>
      <c r="F90" s="116" t="s">
        <v>803</v>
      </c>
      <c r="G90" s="116" t="s">
        <v>6</v>
      </c>
      <c r="H90" s="118">
        <v>4</v>
      </c>
      <c r="I90" s="118">
        <v>1.5880000000000001</v>
      </c>
      <c r="J90" s="116"/>
      <c r="K90" s="116"/>
      <c r="L90" s="116"/>
      <c r="M90" s="116"/>
      <c r="N90" s="116"/>
      <c r="O90" s="116"/>
      <c r="P90" s="116"/>
      <c r="Q90" s="116"/>
    </row>
    <row r="91" spans="1:17" ht="15" customHeight="1">
      <c r="A91" s="193"/>
      <c r="B91" s="193"/>
      <c r="C91" s="199"/>
      <c r="D91" s="199"/>
      <c r="E91" s="196"/>
      <c r="F91" s="116" t="s">
        <v>804</v>
      </c>
      <c r="G91" s="116" t="s">
        <v>6</v>
      </c>
      <c r="H91" s="118">
        <v>4</v>
      </c>
      <c r="I91" s="118">
        <v>2.1120000000000001</v>
      </c>
      <c r="J91" s="116"/>
      <c r="K91" s="116"/>
      <c r="L91" s="116"/>
      <c r="M91" s="116"/>
      <c r="N91" s="116"/>
      <c r="O91" s="116"/>
      <c r="P91" s="116"/>
      <c r="Q91" s="116"/>
    </row>
    <row r="92" spans="1:17" ht="15" customHeight="1">
      <c r="A92" s="193"/>
      <c r="B92" s="193"/>
      <c r="C92" s="199"/>
      <c r="D92" s="199"/>
      <c r="E92" s="196"/>
      <c r="F92" s="116" t="s">
        <v>805</v>
      </c>
      <c r="G92" s="116" t="s">
        <v>6</v>
      </c>
      <c r="H92" s="118">
        <v>4</v>
      </c>
      <c r="I92" s="118">
        <v>1.6479999999999999</v>
      </c>
      <c r="J92" s="116"/>
      <c r="K92" s="116"/>
      <c r="L92" s="116"/>
      <c r="M92" s="116"/>
      <c r="N92" s="116"/>
      <c r="O92" s="116"/>
      <c r="P92" s="116"/>
      <c r="Q92" s="116"/>
    </row>
    <row r="93" spans="1:17" ht="15" customHeight="1">
      <c r="A93" s="193"/>
      <c r="B93" s="193"/>
      <c r="C93" s="199"/>
      <c r="D93" s="199"/>
      <c r="E93" s="196"/>
      <c r="F93" s="116" t="s">
        <v>806</v>
      </c>
      <c r="G93" s="116" t="s">
        <v>6</v>
      </c>
      <c r="H93" s="118">
        <v>2</v>
      </c>
      <c r="I93" s="118">
        <v>1.74</v>
      </c>
      <c r="J93" s="116"/>
      <c r="K93" s="116"/>
      <c r="L93" s="116"/>
      <c r="M93" s="116"/>
      <c r="N93" s="116"/>
      <c r="O93" s="116"/>
      <c r="P93" s="116"/>
      <c r="Q93" s="116"/>
    </row>
    <row r="94" spans="1:17" ht="15" customHeight="1">
      <c r="A94" s="193"/>
      <c r="B94" s="193"/>
      <c r="C94" s="199"/>
      <c r="D94" s="199"/>
      <c r="E94" s="196"/>
      <c r="F94" s="116" t="s">
        <v>807</v>
      </c>
      <c r="G94" s="116" t="s">
        <v>6</v>
      </c>
      <c r="H94" s="118">
        <v>4</v>
      </c>
      <c r="I94" s="118">
        <v>0.9</v>
      </c>
      <c r="J94" s="116"/>
      <c r="K94" s="116"/>
      <c r="L94" s="116"/>
      <c r="M94" s="116"/>
      <c r="N94" s="116"/>
      <c r="O94" s="116"/>
      <c r="P94" s="116"/>
      <c r="Q94" s="116"/>
    </row>
    <row r="95" spans="1:17" ht="15" customHeight="1">
      <c r="A95" s="193"/>
      <c r="B95" s="193"/>
      <c r="C95" s="199"/>
      <c r="D95" s="199"/>
      <c r="E95" s="196"/>
      <c r="F95" s="116" t="s">
        <v>808</v>
      </c>
      <c r="G95" s="116" t="s">
        <v>6</v>
      </c>
      <c r="H95" s="118">
        <v>4</v>
      </c>
      <c r="I95" s="118">
        <v>4.8</v>
      </c>
      <c r="J95" s="116"/>
      <c r="K95" s="116"/>
      <c r="L95" s="116"/>
      <c r="M95" s="116"/>
      <c r="N95" s="116"/>
      <c r="O95" s="116"/>
      <c r="P95" s="116"/>
      <c r="Q95" s="116"/>
    </row>
    <row r="96" spans="1:17" ht="15" customHeight="1">
      <c r="A96" s="193"/>
      <c r="B96" s="193"/>
      <c r="C96" s="199"/>
      <c r="D96" s="199"/>
      <c r="E96" s="196"/>
      <c r="F96" s="116" t="s">
        <v>809</v>
      </c>
      <c r="G96" s="116" t="s">
        <v>6</v>
      </c>
      <c r="H96" s="118">
        <v>2</v>
      </c>
      <c r="I96" s="118">
        <v>8.1560000000000006</v>
      </c>
      <c r="J96" s="116"/>
      <c r="K96" s="116"/>
      <c r="L96" s="116"/>
      <c r="M96" s="116"/>
      <c r="N96" s="116"/>
      <c r="O96" s="116"/>
      <c r="P96" s="116"/>
      <c r="Q96" s="116"/>
    </row>
    <row r="97" spans="1:17" ht="15" customHeight="1">
      <c r="A97" s="193"/>
      <c r="B97" s="193"/>
      <c r="C97" s="199"/>
      <c r="D97" s="199"/>
      <c r="E97" s="196"/>
      <c r="F97" s="116" t="s">
        <v>810</v>
      </c>
      <c r="G97" s="116" t="s">
        <v>6</v>
      </c>
      <c r="H97" s="118">
        <v>2</v>
      </c>
      <c r="I97" s="118">
        <v>10.433999999999999</v>
      </c>
      <c r="J97" s="116"/>
      <c r="K97" s="116"/>
      <c r="L97" s="116"/>
      <c r="M97" s="116"/>
      <c r="N97" s="116"/>
      <c r="O97" s="116"/>
      <c r="P97" s="116"/>
      <c r="Q97" s="116"/>
    </row>
    <row r="98" spans="1:17" ht="15" customHeight="1">
      <c r="A98" s="193"/>
      <c r="B98" s="193"/>
      <c r="C98" s="199"/>
      <c r="D98" s="199"/>
      <c r="E98" s="196"/>
      <c r="F98" s="116" t="s">
        <v>811</v>
      </c>
      <c r="G98" s="116" t="s">
        <v>6</v>
      </c>
      <c r="H98" s="118">
        <v>8</v>
      </c>
      <c r="I98" s="118">
        <v>8.8000000000000007</v>
      </c>
      <c r="J98" s="116"/>
      <c r="K98" s="116"/>
      <c r="L98" s="116"/>
      <c r="M98" s="116"/>
      <c r="N98" s="116"/>
      <c r="O98" s="116"/>
      <c r="P98" s="116"/>
      <c r="Q98" s="116"/>
    </row>
    <row r="99" spans="1:17" ht="15" customHeight="1">
      <c r="A99" s="193"/>
      <c r="B99" s="193"/>
      <c r="C99" s="199"/>
      <c r="D99" s="199"/>
      <c r="E99" s="196"/>
      <c r="F99" s="116" t="s">
        <v>812</v>
      </c>
      <c r="G99" s="116" t="s">
        <v>6</v>
      </c>
      <c r="H99" s="118">
        <v>6</v>
      </c>
      <c r="I99" s="118">
        <v>26.64</v>
      </c>
      <c r="J99" s="116"/>
      <c r="K99" s="116"/>
      <c r="L99" s="116"/>
      <c r="M99" s="116"/>
      <c r="N99" s="116"/>
      <c r="O99" s="116"/>
      <c r="P99" s="116"/>
      <c r="Q99" s="116"/>
    </row>
    <row r="100" spans="1:17" ht="15" customHeight="1">
      <c r="A100" s="193"/>
      <c r="B100" s="193"/>
      <c r="C100" s="199"/>
      <c r="D100" s="199"/>
      <c r="E100" s="196"/>
      <c r="F100" s="116" t="s">
        <v>813</v>
      </c>
      <c r="G100" s="116" t="s">
        <v>6</v>
      </c>
      <c r="H100" s="118">
        <v>2</v>
      </c>
      <c r="I100" s="118">
        <v>18.2</v>
      </c>
      <c r="J100" s="116"/>
      <c r="K100" s="116"/>
      <c r="L100" s="116"/>
      <c r="M100" s="116"/>
      <c r="N100" s="116"/>
      <c r="O100" s="116"/>
      <c r="P100" s="116"/>
      <c r="Q100" s="116"/>
    </row>
    <row r="101" spans="1:17" ht="15" customHeight="1">
      <c r="A101" s="193"/>
      <c r="B101" s="193"/>
      <c r="C101" s="199"/>
      <c r="D101" s="199"/>
      <c r="E101" s="196"/>
      <c r="F101" s="116" t="s">
        <v>814</v>
      </c>
      <c r="G101" s="116" t="s">
        <v>6</v>
      </c>
      <c r="H101" s="118">
        <v>6</v>
      </c>
      <c r="I101" s="118">
        <v>18.600000000000001</v>
      </c>
      <c r="J101" s="116"/>
      <c r="K101" s="116"/>
      <c r="L101" s="116"/>
      <c r="M101" s="116"/>
      <c r="N101" s="116"/>
      <c r="O101" s="116"/>
      <c r="P101" s="116"/>
      <c r="Q101" s="116"/>
    </row>
    <row r="102" spans="1:17" ht="15" customHeight="1">
      <c r="A102" s="193"/>
      <c r="B102" s="193"/>
      <c r="C102" s="199"/>
      <c r="D102" s="199"/>
      <c r="E102" s="196"/>
      <c r="F102" s="116" t="s">
        <v>815</v>
      </c>
      <c r="G102" s="116" t="s">
        <v>6</v>
      </c>
      <c r="H102" s="118">
        <v>4</v>
      </c>
      <c r="I102" s="118">
        <v>15.6</v>
      </c>
      <c r="J102" s="116"/>
      <c r="K102" s="116"/>
      <c r="L102" s="116"/>
      <c r="M102" s="116"/>
      <c r="N102" s="116"/>
      <c r="O102" s="116"/>
      <c r="P102" s="116"/>
      <c r="Q102" s="116"/>
    </row>
    <row r="103" spans="1:17" ht="15" customHeight="1">
      <c r="A103" s="193"/>
      <c r="B103" s="193"/>
      <c r="C103" s="199"/>
      <c r="D103" s="199"/>
      <c r="E103" s="196"/>
      <c r="F103" s="116" t="s">
        <v>816</v>
      </c>
      <c r="G103" s="116" t="s">
        <v>6</v>
      </c>
      <c r="H103" s="118">
        <v>4</v>
      </c>
      <c r="I103" s="118">
        <v>32</v>
      </c>
      <c r="J103" s="116"/>
      <c r="K103" s="116"/>
      <c r="L103" s="116"/>
      <c r="M103" s="116"/>
      <c r="N103" s="116"/>
      <c r="O103" s="116"/>
      <c r="P103" s="116"/>
      <c r="Q103" s="116"/>
    </row>
    <row r="104" spans="1:17" ht="15" customHeight="1">
      <c r="A104" s="193"/>
      <c r="B104" s="193"/>
      <c r="C104" s="199"/>
      <c r="D104" s="199"/>
      <c r="E104" s="196"/>
      <c r="F104" s="116" t="s">
        <v>817</v>
      </c>
      <c r="G104" s="116" t="s">
        <v>6</v>
      </c>
      <c r="H104" s="118">
        <v>1</v>
      </c>
      <c r="I104" s="118">
        <v>15.989000000000001</v>
      </c>
      <c r="J104" s="116"/>
      <c r="K104" s="116"/>
      <c r="L104" s="116"/>
      <c r="M104" s="116"/>
      <c r="N104" s="116"/>
      <c r="O104" s="116"/>
      <c r="P104" s="116"/>
      <c r="Q104" s="116"/>
    </row>
    <row r="105" spans="1:17" ht="15" customHeight="1">
      <c r="A105" s="193"/>
      <c r="B105" s="193"/>
      <c r="C105" s="199"/>
      <c r="D105" s="199"/>
      <c r="E105" s="196"/>
      <c r="F105" s="116" t="s">
        <v>818</v>
      </c>
      <c r="G105" s="116" t="s">
        <v>6</v>
      </c>
      <c r="H105" s="118">
        <v>2</v>
      </c>
      <c r="I105" s="118">
        <v>6.1360000000000001</v>
      </c>
      <c r="J105" s="116"/>
      <c r="K105" s="116"/>
      <c r="L105" s="116"/>
      <c r="M105" s="116"/>
      <c r="N105" s="116"/>
      <c r="O105" s="116"/>
      <c r="P105" s="116"/>
      <c r="Q105" s="116"/>
    </row>
    <row r="106" spans="1:17" s="117" customFormat="1" ht="15.75">
      <c r="A106" s="194"/>
      <c r="B106" s="194"/>
      <c r="C106" s="200"/>
      <c r="D106" s="200"/>
      <c r="E106" s="197"/>
      <c r="F106" s="189" t="s">
        <v>1202</v>
      </c>
      <c r="G106" s="190"/>
      <c r="H106" s="191"/>
      <c r="I106" s="119"/>
      <c r="J106" s="120"/>
      <c r="K106" s="119"/>
      <c r="L106" s="120"/>
      <c r="M106" s="119"/>
      <c r="N106" s="120"/>
      <c r="O106" s="119"/>
      <c r="P106" s="119">
        <f>I106-O106-K106</f>
        <v>0</v>
      </c>
      <c r="Q106" s="119"/>
    </row>
    <row r="107" spans="1:17" ht="15" customHeight="1">
      <c r="A107" s="192">
        <v>6</v>
      </c>
      <c r="B107" s="192" t="s">
        <v>1206</v>
      </c>
      <c r="C107" s="192" t="s">
        <v>492</v>
      </c>
      <c r="D107" s="192" t="s">
        <v>494</v>
      </c>
      <c r="E107" s="195">
        <v>491.20800000000003</v>
      </c>
      <c r="F107" s="116" t="s">
        <v>819</v>
      </c>
      <c r="G107" s="116" t="s">
        <v>6</v>
      </c>
      <c r="H107" s="118">
        <v>1</v>
      </c>
      <c r="I107" s="118">
        <v>400</v>
      </c>
      <c r="J107" s="116"/>
      <c r="K107" s="116"/>
      <c r="L107" s="116"/>
      <c r="M107" s="116"/>
      <c r="N107" s="116"/>
      <c r="O107" s="116"/>
      <c r="P107" s="116"/>
      <c r="Q107" s="116"/>
    </row>
    <row r="108" spans="1:17" ht="15" customHeight="1">
      <c r="A108" s="193"/>
      <c r="B108" s="193"/>
      <c r="C108" s="193"/>
      <c r="D108" s="193"/>
      <c r="E108" s="196"/>
      <c r="F108" s="116" t="s">
        <v>820</v>
      </c>
      <c r="G108" s="116" t="s">
        <v>6</v>
      </c>
      <c r="H108" s="118">
        <v>2</v>
      </c>
      <c r="I108" s="118">
        <v>6.6</v>
      </c>
      <c r="J108" s="116"/>
      <c r="K108" s="116"/>
      <c r="L108" s="116"/>
      <c r="M108" s="116"/>
      <c r="N108" s="116"/>
      <c r="O108" s="116"/>
      <c r="P108" s="116"/>
      <c r="Q108" s="116"/>
    </row>
    <row r="109" spans="1:17" ht="15" customHeight="1">
      <c r="A109" s="193"/>
      <c r="B109" s="193"/>
      <c r="C109" s="193"/>
      <c r="D109" s="193"/>
      <c r="E109" s="196"/>
      <c r="F109" s="116" t="s">
        <v>821</v>
      </c>
      <c r="G109" s="116" t="s">
        <v>6</v>
      </c>
      <c r="H109" s="118">
        <v>2</v>
      </c>
      <c r="I109" s="118">
        <v>8.8800000000000008</v>
      </c>
      <c r="J109" s="116"/>
      <c r="K109" s="116"/>
      <c r="L109" s="116"/>
      <c r="M109" s="116"/>
      <c r="N109" s="116"/>
      <c r="O109" s="116"/>
      <c r="P109" s="116"/>
      <c r="Q109" s="116"/>
    </row>
    <row r="110" spans="1:17" ht="15" customHeight="1">
      <c r="A110" s="193"/>
      <c r="B110" s="193"/>
      <c r="C110" s="193"/>
      <c r="D110" s="193"/>
      <c r="E110" s="196"/>
      <c r="F110" s="116" t="s">
        <v>822</v>
      </c>
      <c r="G110" s="116" t="s">
        <v>6</v>
      </c>
      <c r="H110" s="118">
        <v>1</v>
      </c>
      <c r="I110" s="118">
        <v>13.3</v>
      </c>
      <c r="J110" s="116"/>
      <c r="K110" s="116"/>
      <c r="L110" s="116"/>
      <c r="M110" s="116"/>
      <c r="N110" s="116"/>
      <c r="O110" s="116"/>
      <c r="P110" s="116"/>
      <c r="Q110" s="116"/>
    </row>
    <row r="111" spans="1:17" ht="15" customHeight="1">
      <c r="A111" s="193"/>
      <c r="B111" s="193"/>
      <c r="C111" s="193"/>
      <c r="D111" s="193"/>
      <c r="E111" s="196"/>
      <c r="F111" s="116" t="s">
        <v>1228</v>
      </c>
      <c r="G111" s="116" t="s">
        <v>198</v>
      </c>
      <c r="H111" s="118">
        <v>0.10199999999999999</v>
      </c>
      <c r="I111" s="118">
        <v>6.5279999999999996</v>
      </c>
      <c r="J111" s="116"/>
      <c r="K111" s="116"/>
      <c r="L111" s="116"/>
      <c r="M111" s="116"/>
      <c r="N111" s="116"/>
      <c r="O111" s="116"/>
      <c r="P111" s="116"/>
      <c r="Q111" s="116"/>
    </row>
    <row r="112" spans="1:17" ht="15" customHeight="1">
      <c r="A112" s="193"/>
      <c r="B112" s="193"/>
      <c r="C112" s="193"/>
      <c r="D112" s="193"/>
      <c r="E112" s="196"/>
      <c r="F112" s="116" t="s">
        <v>823</v>
      </c>
      <c r="G112" s="116" t="s">
        <v>6</v>
      </c>
      <c r="H112" s="118">
        <v>10</v>
      </c>
      <c r="I112" s="118">
        <v>9</v>
      </c>
      <c r="J112" s="116"/>
      <c r="K112" s="116"/>
      <c r="L112" s="116"/>
      <c r="M112" s="116"/>
      <c r="N112" s="116"/>
      <c r="O112" s="116"/>
      <c r="P112" s="116"/>
      <c r="Q112" s="116"/>
    </row>
    <row r="113" spans="1:17" ht="15" customHeight="1">
      <c r="A113" s="193"/>
      <c r="B113" s="193"/>
      <c r="C113" s="193" t="s">
        <v>492</v>
      </c>
      <c r="D113" s="193" t="s">
        <v>494</v>
      </c>
      <c r="E113" s="196"/>
      <c r="F113" s="116" t="s">
        <v>824</v>
      </c>
      <c r="G113" s="116" t="s">
        <v>6</v>
      </c>
      <c r="H113" s="118">
        <v>1</v>
      </c>
      <c r="I113" s="118">
        <v>9</v>
      </c>
      <c r="J113" s="116"/>
      <c r="K113" s="116"/>
      <c r="L113" s="116"/>
      <c r="M113" s="116"/>
      <c r="N113" s="116"/>
      <c r="O113" s="116"/>
      <c r="P113" s="116"/>
      <c r="Q113" s="116"/>
    </row>
    <row r="114" spans="1:17" ht="15" customHeight="1">
      <c r="A114" s="193"/>
      <c r="B114" s="193"/>
      <c r="C114" s="193"/>
      <c r="D114" s="193"/>
      <c r="E114" s="196"/>
      <c r="F114" s="116" t="s">
        <v>825</v>
      </c>
      <c r="G114" s="116" t="s">
        <v>6</v>
      </c>
      <c r="H114" s="118">
        <v>4</v>
      </c>
      <c r="I114" s="118">
        <v>1.6</v>
      </c>
      <c r="J114" s="116"/>
      <c r="K114" s="116"/>
      <c r="L114" s="116"/>
      <c r="M114" s="116"/>
      <c r="N114" s="116"/>
      <c r="O114" s="116"/>
      <c r="P114" s="116"/>
      <c r="Q114" s="116"/>
    </row>
    <row r="115" spans="1:17" ht="15" customHeight="1">
      <c r="A115" s="193"/>
      <c r="B115" s="193"/>
      <c r="C115" s="193"/>
      <c r="D115" s="193"/>
      <c r="E115" s="196"/>
      <c r="F115" s="116" t="s">
        <v>826</v>
      </c>
      <c r="G115" s="116" t="s">
        <v>6</v>
      </c>
      <c r="H115" s="118">
        <v>3</v>
      </c>
      <c r="I115" s="118">
        <v>2.1</v>
      </c>
      <c r="J115" s="116"/>
      <c r="K115" s="116"/>
      <c r="L115" s="116"/>
      <c r="M115" s="116"/>
      <c r="N115" s="116"/>
      <c r="O115" s="116"/>
      <c r="P115" s="116"/>
      <c r="Q115" s="116"/>
    </row>
    <row r="116" spans="1:17" ht="15" customHeight="1">
      <c r="A116" s="193"/>
      <c r="B116" s="193"/>
      <c r="C116" s="193"/>
      <c r="D116" s="193"/>
      <c r="E116" s="196"/>
      <c r="F116" s="116" t="s">
        <v>827</v>
      </c>
      <c r="G116" s="116" t="s">
        <v>6</v>
      </c>
      <c r="H116" s="118">
        <v>3</v>
      </c>
      <c r="I116" s="118">
        <v>18.3</v>
      </c>
      <c r="J116" s="116"/>
      <c r="K116" s="116"/>
      <c r="L116" s="116"/>
      <c r="M116" s="116"/>
      <c r="N116" s="116"/>
      <c r="O116" s="116"/>
      <c r="P116" s="116"/>
      <c r="Q116" s="116"/>
    </row>
    <row r="117" spans="1:17" ht="15" customHeight="1">
      <c r="A117" s="193"/>
      <c r="B117" s="193"/>
      <c r="C117" s="193"/>
      <c r="D117" s="193"/>
      <c r="E117" s="196"/>
      <c r="F117" s="116" t="s">
        <v>828</v>
      </c>
      <c r="G117" s="116" t="s">
        <v>167</v>
      </c>
      <c r="H117" s="118">
        <v>15</v>
      </c>
      <c r="I117" s="118">
        <v>1.5</v>
      </c>
      <c r="J117" s="116"/>
      <c r="K117" s="116"/>
      <c r="L117" s="116"/>
      <c r="M117" s="116"/>
      <c r="N117" s="116"/>
      <c r="O117" s="116"/>
      <c r="P117" s="116"/>
      <c r="Q117" s="116"/>
    </row>
    <row r="118" spans="1:17" ht="15" customHeight="1">
      <c r="A118" s="193"/>
      <c r="B118" s="193"/>
      <c r="C118" s="193"/>
      <c r="D118" s="193"/>
      <c r="E118" s="196"/>
      <c r="F118" s="116" t="s">
        <v>829</v>
      </c>
      <c r="G118" s="116" t="s">
        <v>167</v>
      </c>
      <c r="H118" s="118">
        <v>45</v>
      </c>
      <c r="I118" s="118">
        <v>11.25</v>
      </c>
      <c r="J118" s="116"/>
      <c r="K118" s="116"/>
      <c r="L118" s="116"/>
      <c r="M118" s="116"/>
      <c r="N118" s="116"/>
      <c r="O118" s="116"/>
      <c r="P118" s="116"/>
      <c r="Q118" s="116"/>
    </row>
    <row r="119" spans="1:17" ht="15" customHeight="1">
      <c r="A119" s="193"/>
      <c r="B119" s="193"/>
      <c r="C119" s="193"/>
      <c r="D119" s="193"/>
      <c r="E119" s="196"/>
      <c r="F119" s="116" t="s">
        <v>830</v>
      </c>
      <c r="G119" s="116" t="s">
        <v>6</v>
      </c>
      <c r="H119" s="118">
        <v>1</v>
      </c>
      <c r="I119" s="118">
        <v>0.65</v>
      </c>
      <c r="J119" s="116"/>
      <c r="K119" s="116"/>
      <c r="L119" s="116"/>
      <c r="M119" s="116"/>
      <c r="N119" s="116"/>
      <c r="O119" s="116"/>
      <c r="P119" s="116"/>
      <c r="Q119" s="116"/>
    </row>
    <row r="120" spans="1:17" ht="15" customHeight="1">
      <c r="A120" s="193"/>
      <c r="B120" s="193"/>
      <c r="C120" s="193"/>
      <c r="D120" s="193"/>
      <c r="E120" s="196"/>
      <c r="F120" s="116" t="s">
        <v>831</v>
      </c>
      <c r="G120" s="116" t="s">
        <v>6</v>
      </c>
      <c r="H120" s="118">
        <v>1</v>
      </c>
      <c r="I120" s="118">
        <v>2.5</v>
      </c>
      <c r="J120" s="116"/>
      <c r="K120" s="116"/>
      <c r="L120" s="116"/>
      <c r="M120" s="116"/>
      <c r="N120" s="116"/>
      <c r="O120" s="116"/>
      <c r="P120" s="116"/>
      <c r="Q120" s="116"/>
    </row>
    <row r="121" spans="1:17" s="117" customFormat="1" ht="15.75">
      <c r="A121" s="194"/>
      <c r="B121" s="193"/>
      <c r="C121" s="194"/>
      <c r="D121" s="194"/>
      <c r="E121" s="197"/>
      <c r="F121" s="189" t="s">
        <v>1202</v>
      </c>
      <c r="G121" s="190"/>
      <c r="H121" s="191"/>
      <c r="I121" s="119"/>
      <c r="J121" s="120"/>
      <c r="K121" s="119"/>
      <c r="L121" s="120"/>
      <c r="M121" s="119"/>
      <c r="N121" s="120"/>
      <c r="O121" s="119"/>
      <c r="P121" s="119">
        <f>I121-O121-K121</f>
        <v>0</v>
      </c>
      <c r="Q121" s="119"/>
    </row>
    <row r="122" spans="1:17" ht="15" customHeight="1">
      <c r="A122" s="192">
        <v>7</v>
      </c>
      <c r="B122" s="193"/>
      <c r="C122" s="192" t="s">
        <v>496</v>
      </c>
      <c r="D122" s="192" t="s">
        <v>497</v>
      </c>
      <c r="E122" s="195">
        <v>1369.252</v>
      </c>
      <c r="F122" s="116" t="s">
        <v>1229</v>
      </c>
      <c r="G122" s="116" t="s">
        <v>198</v>
      </c>
      <c r="H122" s="118">
        <v>1.2</v>
      </c>
      <c r="I122" s="118">
        <v>76.8</v>
      </c>
      <c r="J122" s="116"/>
      <c r="K122" s="116"/>
      <c r="L122" s="116"/>
      <c r="M122" s="116"/>
      <c r="N122" s="116"/>
      <c r="O122" s="116"/>
      <c r="P122" s="116"/>
      <c r="Q122" s="116"/>
    </row>
    <row r="123" spans="1:17" ht="15" customHeight="1">
      <c r="A123" s="193"/>
      <c r="B123" s="193"/>
      <c r="C123" s="193"/>
      <c r="D123" s="193"/>
      <c r="E123" s="196"/>
      <c r="F123" s="116" t="s">
        <v>832</v>
      </c>
      <c r="G123" s="116" t="s">
        <v>198</v>
      </c>
      <c r="H123" s="118">
        <v>1.66</v>
      </c>
      <c r="I123" s="118">
        <v>81.671999999999997</v>
      </c>
      <c r="J123" s="116"/>
      <c r="K123" s="116"/>
      <c r="L123" s="116"/>
      <c r="M123" s="116"/>
      <c r="N123" s="116"/>
      <c r="O123" s="116"/>
      <c r="P123" s="116"/>
      <c r="Q123" s="116"/>
    </row>
    <row r="124" spans="1:17" ht="15" customHeight="1">
      <c r="A124" s="193"/>
      <c r="B124" s="193"/>
      <c r="C124" s="193"/>
      <c r="D124" s="193"/>
      <c r="E124" s="196"/>
      <c r="F124" s="116" t="s">
        <v>833</v>
      </c>
      <c r="G124" s="116" t="s">
        <v>198</v>
      </c>
      <c r="H124" s="118">
        <v>0.125</v>
      </c>
      <c r="I124" s="118">
        <v>6.15</v>
      </c>
      <c r="J124" s="116"/>
      <c r="K124" s="116"/>
      <c r="L124" s="116"/>
      <c r="M124" s="116"/>
      <c r="N124" s="116"/>
      <c r="O124" s="116"/>
      <c r="P124" s="116"/>
      <c r="Q124" s="116"/>
    </row>
    <row r="125" spans="1:17" ht="15" customHeight="1">
      <c r="A125" s="193"/>
      <c r="B125" s="193"/>
      <c r="C125" s="193"/>
      <c r="D125" s="193"/>
      <c r="E125" s="196"/>
      <c r="F125" s="116" t="s">
        <v>834</v>
      </c>
      <c r="G125" s="116" t="s">
        <v>198</v>
      </c>
      <c r="H125" s="118">
        <v>0.08</v>
      </c>
      <c r="I125" s="118">
        <v>5.12</v>
      </c>
      <c r="J125" s="116"/>
      <c r="K125" s="116"/>
      <c r="L125" s="116"/>
      <c r="M125" s="116"/>
      <c r="N125" s="116"/>
      <c r="O125" s="116"/>
      <c r="P125" s="116"/>
      <c r="Q125" s="116"/>
    </row>
    <row r="126" spans="1:17" ht="15" customHeight="1">
      <c r="A126" s="193"/>
      <c r="B126" s="193"/>
      <c r="C126" s="193"/>
      <c r="D126" s="193"/>
      <c r="E126" s="196"/>
      <c r="F126" s="116" t="s">
        <v>835</v>
      </c>
      <c r="G126" s="116" t="s">
        <v>167</v>
      </c>
      <c r="H126" s="118">
        <v>2.5000000000000001E-2</v>
      </c>
      <c r="I126" s="118">
        <v>1.6</v>
      </c>
      <c r="J126" s="116"/>
      <c r="K126" s="116"/>
      <c r="L126" s="116"/>
      <c r="M126" s="116"/>
      <c r="N126" s="116"/>
      <c r="O126" s="116"/>
      <c r="P126" s="116"/>
      <c r="Q126" s="116"/>
    </row>
    <row r="127" spans="1:17" ht="15" customHeight="1">
      <c r="A127" s="193"/>
      <c r="B127" s="193"/>
      <c r="C127" s="193"/>
      <c r="D127" s="193"/>
      <c r="E127" s="196"/>
      <c r="F127" s="116" t="s">
        <v>836</v>
      </c>
      <c r="G127" s="116" t="s">
        <v>6</v>
      </c>
      <c r="H127" s="118">
        <v>2</v>
      </c>
      <c r="I127" s="118">
        <v>30</v>
      </c>
      <c r="J127" s="116"/>
      <c r="K127" s="116"/>
      <c r="L127" s="116"/>
      <c r="M127" s="116"/>
      <c r="N127" s="116"/>
      <c r="O127" s="116"/>
      <c r="P127" s="116"/>
      <c r="Q127" s="116"/>
    </row>
    <row r="128" spans="1:17" ht="15" customHeight="1">
      <c r="A128" s="193"/>
      <c r="B128" s="193"/>
      <c r="C128" s="193"/>
      <c r="D128" s="193"/>
      <c r="E128" s="196"/>
      <c r="F128" s="116" t="s">
        <v>837</v>
      </c>
      <c r="G128" s="116" t="s">
        <v>6</v>
      </c>
      <c r="H128" s="118">
        <v>2</v>
      </c>
      <c r="I128" s="118">
        <v>26</v>
      </c>
      <c r="J128" s="116"/>
      <c r="K128" s="116"/>
      <c r="L128" s="116"/>
      <c r="M128" s="116"/>
      <c r="N128" s="116"/>
      <c r="O128" s="116"/>
      <c r="P128" s="116"/>
      <c r="Q128" s="116"/>
    </row>
    <row r="129" spans="1:17" ht="15" customHeight="1">
      <c r="A129" s="193"/>
      <c r="B129" s="193"/>
      <c r="C129" s="193"/>
      <c r="D129" s="193"/>
      <c r="E129" s="196"/>
      <c r="F129" s="116" t="s">
        <v>838</v>
      </c>
      <c r="G129" s="116" t="s">
        <v>6</v>
      </c>
      <c r="H129" s="118">
        <v>2</v>
      </c>
      <c r="I129" s="118">
        <v>32</v>
      </c>
      <c r="J129" s="116"/>
      <c r="K129" s="116"/>
      <c r="L129" s="116"/>
      <c r="M129" s="116"/>
      <c r="N129" s="116"/>
      <c r="O129" s="116"/>
      <c r="P129" s="116"/>
      <c r="Q129" s="116"/>
    </row>
    <row r="130" spans="1:17" ht="15" customHeight="1">
      <c r="A130" s="193"/>
      <c r="B130" s="193"/>
      <c r="C130" s="193"/>
      <c r="D130" s="193"/>
      <c r="E130" s="196"/>
      <c r="F130" s="116" t="s">
        <v>839</v>
      </c>
      <c r="G130" s="116" t="s">
        <v>6</v>
      </c>
      <c r="H130" s="118">
        <v>2</v>
      </c>
      <c r="I130" s="118">
        <v>7</v>
      </c>
      <c r="J130" s="116"/>
      <c r="K130" s="116"/>
      <c r="L130" s="116"/>
      <c r="M130" s="116"/>
      <c r="N130" s="116"/>
      <c r="O130" s="116"/>
      <c r="P130" s="116"/>
      <c r="Q130" s="116"/>
    </row>
    <row r="131" spans="1:17" ht="15" customHeight="1">
      <c r="A131" s="193"/>
      <c r="B131" s="193"/>
      <c r="C131" s="193"/>
      <c r="D131" s="193"/>
      <c r="E131" s="196"/>
      <c r="F131" s="116" t="s">
        <v>840</v>
      </c>
      <c r="G131" s="116" t="s">
        <v>6</v>
      </c>
      <c r="H131" s="118">
        <v>2</v>
      </c>
      <c r="I131" s="118">
        <v>7</v>
      </c>
      <c r="J131" s="116"/>
      <c r="K131" s="116"/>
      <c r="L131" s="116"/>
      <c r="M131" s="116"/>
      <c r="N131" s="116"/>
      <c r="O131" s="116"/>
      <c r="P131" s="116"/>
      <c r="Q131" s="116"/>
    </row>
    <row r="132" spans="1:17" ht="15" customHeight="1">
      <c r="A132" s="193"/>
      <c r="B132" s="193"/>
      <c r="C132" s="193"/>
      <c r="D132" s="193"/>
      <c r="E132" s="196"/>
      <c r="F132" s="116" t="s">
        <v>841</v>
      </c>
      <c r="G132" s="116" t="s">
        <v>6</v>
      </c>
      <c r="H132" s="118">
        <v>1</v>
      </c>
      <c r="I132" s="118">
        <v>9.0500000000000007</v>
      </c>
      <c r="J132" s="116"/>
      <c r="K132" s="116"/>
      <c r="L132" s="116"/>
      <c r="M132" s="116"/>
      <c r="N132" s="116"/>
      <c r="O132" s="116"/>
      <c r="P132" s="116"/>
      <c r="Q132" s="116"/>
    </row>
    <row r="133" spans="1:17" ht="15" customHeight="1">
      <c r="A133" s="193"/>
      <c r="B133" s="193"/>
      <c r="C133" s="193"/>
      <c r="D133" s="193"/>
      <c r="E133" s="196"/>
      <c r="F133" s="116" t="s">
        <v>842</v>
      </c>
      <c r="G133" s="116" t="s">
        <v>6</v>
      </c>
      <c r="H133" s="118">
        <v>1</v>
      </c>
      <c r="I133" s="118">
        <v>10.5</v>
      </c>
      <c r="J133" s="116"/>
      <c r="K133" s="116"/>
      <c r="L133" s="116"/>
      <c r="M133" s="116"/>
      <c r="N133" s="116"/>
      <c r="O133" s="116"/>
      <c r="P133" s="116"/>
      <c r="Q133" s="116"/>
    </row>
    <row r="134" spans="1:17" ht="15" customHeight="1">
      <c r="A134" s="193"/>
      <c r="B134" s="193"/>
      <c r="C134" s="193"/>
      <c r="D134" s="193"/>
      <c r="E134" s="196"/>
      <c r="F134" s="116" t="s">
        <v>843</v>
      </c>
      <c r="G134" s="116" t="s">
        <v>6</v>
      </c>
      <c r="H134" s="118">
        <v>1</v>
      </c>
      <c r="I134" s="118">
        <v>17.5</v>
      </c>
      <c r="J134" s="116"/>
      <c r="K134" s="116"/>
      <c r="L134" s="116"/>
      <c r="M134" s="116"/>
      <c r="N134" s="116"/>
      <c r="O134" s="116"/>
      <c r="P134" s="116"/>
      <c r="Q134" s="116"/>
    </row>
    <row r="135" spans="1:17" ht="15" customHeight="1">
      <c r="A135" s="193"/>
      <c r="B135" s="193"/>
      <c r="C135" s="193"/>
      <c r="D135" s="193"/>
      <c r="E135" s="196"/>
      <c r="F135" s="116" t="s">
        <v>844</v>
      </c>
      <c r="G135" s="116" t="s">
        <v>6</v>
      </c>
      <c r="H135" s="118">
        <v>1</v>
      </c>
      <c r="I135" s="118">
        <v>18.100000000000001</v>
      </c>
      <c r="J135" s="116"/>
      <c r="K135" s="116"/>
      <c r="L135" s="116"/>
      <c r="M135" s="116"/>
      <c r="N135" s="116"/>
      <c r="O135" s="116"/>
      <c r="P135" s="116"/>
      <c r="Q135" s="116"/>
    </row>
    <row r="136" spans="1:17" ht="15" customHeight="1">
      <c r="A136" s="193"/>
      <c r="B136" s="193"/>
      <c r="C136" s="193"/>
      <c r="D136" s="193"/>
      <c r="E136" s="196"/>
      <c r="F136" s="116" t="s">
        <v>845</v>
      </c>
      <c r="G136" s="116" t="s">
        <v>6</v>
      </c>
      <c r="H136" s="118">
        <v>2</v>
      </c>
      <c r="I136" s="118">
        <v>2.6</v>
      </c>
      <c r="J136" s="116"/>
      <c r="K136" s="116"/>
      <c r="L136" s="116"/>
      <c r="M136" s="116"/>
      <c r="N136" s="116"/>
      <c r="O136" s="116"/>
      <c r="P136" s="116"/>
      <c r="Q136" s="116"/>
    </row>
    <row r="137" spans="1:17" ht="15" customHeight="1">
      <c r="A137" s="193"/>
      <c r="B137" s="193"/>
      <c r="C137" s="193"/>
      <c r="D137" s="193" t="s">
        <v>497</v>
      </c>
      <c r="E137" s="196"/>
      <c r="F137" s="116" t="s">
        <v>846</v>
      </c>
      <c r="G137" s="116" t="s">
        <v>6</v>
      </c>
      <c r="H137" s="118">
        <v>2</v>
      </c>
      <c r="I137" s="118">
        <v>2.6</v>
      </c>
      <c r="J137" s="116"/>
      <c r="K137" s="116"/>
      <c r="L137" s="116"/>
      <c r="M137" s="116"/>
      <c r="N137" s="116"/>
      <c r="O137" s="116"/>
      <c r="P137" s="116"/>
      <c r="Q137" s="116"/>
    </row>
    <row r="138" spans="1:17" ht="15" customHeight="1">
      <c r="A138" s="193"/>
      <c r="B138" s="193"/>
      <c r="C138" s="193"/>
      <c r="D138" s="193"/>
      <c r="E138" s="196"/>
      <c r="F138" s="116" t="s">
        <v>847</v>
      </c>
      <c r="G138" s="116" t="s">
        <v>6</v>
      </c>
      <c r="H138" s="118">
        <v>4</v>
      </c>
      <c r="I138" s="118">
        <v>24</v>
      </c>
      <c r="J138" s="116"/>
      <c r="K138" s="116"/>
      <c r="L138" s="116"/>
      <c r="M138" s="116"/>
      <c r="N138" s="116"/>
      <c r="O138" s="116"/>
      <c r="P138" s="116"/>
      <c r="Q138" s="116"/>
    </row>
    <row r="139" spans="1:17" ht="15" customHeight="1">
      <c r="A139" s="193"/>
      <c r="B139" s="193"/>
      <c r="C139" s="193"/>
      <c r="D139" s="193"/>
      <c r="E139" s="196"/>
      <c r="F139" s="116" t="s">
        <v>848</v>
      </c>
      <c r="G139" s="116" t="s">
        <v>6</v>
      </c>
      <c r="H139" s="118">
        <v>1</v>
      </c>
      <c r="I139" s="118">
        <v>7.4</v>
      </c>
      <c r="J139" s="116"/>
      <c r="K139" s="116"/>
      <c r="L139" s="116"/>
      <c r="M139" s="116"/>
      <c r="N139" s="116"/>
      <c r="O139" s="116"/>
      <c r="P139" s="116"/>
      <c r="Q139" s="116"/>
    </row>
    <row r="140" spans="1:17" ht="15" customHeight="1">
      <c r="A140" s="193"/>
      <c r="B140" s="193"/>
      <c r="C140" s="193"/>
      <c r="D140" s="193"/>
      <c r="E140" s="196"/>
      <c r="F140" s="116" t="s">
        <v>849</v>
      </c>
      <c r="G140" s="116" t="s">
        <v>6</v>
      </c>
      <c r="H140" s="118">
        <v>1</v>
      </c>
      <c r="I140" s="118">
        <v>7.9</v>
      </c>
      <c r="J140" s="116"/>
      <c r="K140" s="116"/>
      <c r="L140" s="116"/>
      <c r="M140" s="116"/>
      <c r="N140" s="116"/>
      <c r="O140" s="116"/>
      <c r="P140" s="116"/>
      <c r="Q140" s="116"/>
    </row>
    <row r="141" spans="1:17" ht="15" customHeight="1">
      <c r="A141" s="193"/>
      <c r="B141" s="193"/>
      <c r="C141" s="193"/>
      <c r="D141" s="193"/>
      <c r="E141" s="196"/>
      <c r="F141" s="116" t="s">
        <v>1230</v>
      </c>
      <c r="G141" s="116" t="s">
        <v>198</v>
      </c>
      <c r="H141" s="118">
        <v>0.1</v>
      </c>
      <c r="I141" s="118">
        <v>11</v>
      </c>
      <c r="J141" s="116"/>
      <c r="K141" s="116"/>
      <c r="L141" s="116"/>
      <c r="M141" s="116"/>
      <c r="N141" s="116"/>
      <c r="O141" s="116"/>
      <c r="P141" s="116"/>
      <c r="Q141" s="116"/>
    </row>
    <row r="142" spans="1:17" ht="15" customHeight="1">
      <c r="A142" s="193"/>
      <c r="B142" s="193"/>
      <c r="C142" s="193"/>
      <c r="D142" s="193"/>
      <c r="E142" s="196"/>
      <c r="F142" s="116" t="s">
        <v>850</v>
      </c>
      <c r="G142" s="116" t="s">
        <v>6</v>
      </c>
      <c r="H142" s="118">
        <v>6</v>
      </c>
      <c r="I142" s="118">
        <v>7.2</v>
      </c>
      <c r="J142" s="116"/>
      <c r="K142" s="116"/>
      <c r="L142" s="116"/>
      <c r="M142" s="116"/>
      <c r="N142" s="116"/>
      <c r="O142" s="116"/>
      <c r="P142" s="116"/>
      <c r="Q142" s="116"/>
    </row>
    <row r="143" spans="1:17" ht="15" customHeight="1">
      <c r="A143" s="193"/>
      <c r="B143" s="193"/>
      <c r="C143" s="193"/>
      <c r="D143" s="193"/>
      <c r="E143" s="196"/>
      <c r="F143" s="116" t="s">
        <v>851</v>
      </c>
      <c r="G143" s="116" t="s">
        <v>6</v>
      </c>
      <c r="H143" s="118">
        <v>6</v>
      </c>
      <c r="I143" s="118">
        <v>9</v>
      </c>
      <c r="J143" s="116"/>
      <c r="K143" s="116"/>
      <c r="L143" s="116"/>
      <c r="M143" s="116"/>
      <c r="N143" s="116"/>
      <c r="O143" s="116"/>
      <c r="P143" s="116"/>
      <c r="Q143" s="116"/>
    </row>
    <row r="144" spans="1:17" ht="15" customHeight="1">
      <c r="A144" s="193"/>
      <c r="B144" s="193"/>
      <c r="C144" s="193"/>
      <c r="D144" s="193"/>
      <c r="E144" s="196"/>
      <c r="F144" s="116" t="s">
        <v>852</v>
      </c>
      <c r="G144" s="116" t="s">
        <v>6</v>
      </c>
      <c r="H144" s="118">
        <v>6</v>
      </c>
      <c r="I144" s="118">
        <v>4.32</v>
      </c>
      <c r="J144" s="116"/>
      <c r="K144" s="116"/>
      <c r="L144" s="116"/>
      <c r="M144" s="116"/>
      <c r="N144" s="116"/>
      <c r="O144" s="116"/>
      <c r="P144" s="116"/>
      <c r="Q144" s="116"/>
    </row>
    <row r="145" spans="1:17" ht="15" customHeight="1">
      <c r="A145" s="193"/>
      <c r="B145" s="193"/>
      <c r="C145" s="193"/>
      <c r="D145" s="193"/>
      <c r="E145" s="196"/>
      <c r="F145" s="116" t="s">
        <v>853</v>
      </c>
      <c r="G145" s="116" t="s">
        <v>6</v>
      </c>
      <c r="H145" s="118">
        <v>2</v>
      </c>
      <c r="I145" s="118">
        <v>70</v>
      </c>
      <c r="J145" s="116"/>
      <c r="K145" s="116"/>
      <c r="L145" s="116"/>
      <c r="M145" s="116"/>
      <c r="N145" s="116"/>
      <c r="O145" s="116"/>
      <c r="P145" s="116"/>
      <c r="Q145" s="116"/>
    </row>
    <row r="146" spans="1:17" ht="15" customHeight="1">
      <c r="A146" s="193"/>
      <c r="B146" s="193"/>
      <c r="C146" s="193"/>
      <c r="D146" s="193"/>
      <c r="E146" s="196"/>
      <c r="F146" s="116" t="s">
        <v>854</v>
      </c>
      <c r="G146" s="116" t="s">
        <v>6</v>
      </c>
      <c r="H146" s="118">
        <v>2</v>
      </c>
      <c r="I146" s="118">
        <v>12.4</v>
      </c>
      <c r="J146" s="116"/>
      <c r="K146" s="116"/>
      <c r="L146" s="116"/>
      <c r="M146" s="116"/>
      <c r="N146" s="116"/>
      <c r="O146" s="116"/>
      <c r="P146" s="116"/>
      <c r="Q146" s="116"/>
    </row>
    <row r="147" spans="1:17" ht="15" customHeight="1">
      <c r="A147" s="193"/>
      <c r="B147" s="193"/>
      <c r="C147" s="193"/>
      <c r="D147" s="193"/>
      <c r="E147" s="196"/>
      <c r="F147" s="116" t="s">
        <v>855</v>
      </c>
      <c r="G147" s="116" t="s">
        <v>6</v>
      </c>
      <c r="H147" s="118">
        <v>1</v>
      </c>
      <c r="I147" s="118">
        <v>54</v>
      </c>
      <c r="J147" s="116"/>
      <c r="K147" s="116"/>
      <c r="L147" s="116"/>
      <c r="M147" s="116"/>
      <c r="N147" s="116"/>
      <c r="O147" s="116"/>
      <c r="P147" s="116"/>
      <c r="Q147" s="116"/>
    </row>
    <row r="148" spans="1:17" ht="15" customHeight="1">
      <c r="A148" s="193"/>
      <c r="B148" s="193"/>
      <c r="C148" s="193"/>
      <c r="D148" s="193"/>
      <c r="E148" s="196"/>
      <c r="F148" s="116" t="s">
        <v>856</v>
      </c>
      <c r="G148" s="116" t="s">
        <v>6</v>
      </c>
      <c r="H148" s="118">
        <v>2</v>
      </c>
      <c r="I148" s="118">
        <v>3</v>
      </c>
      <c r="J148" s="116"/>
      <c r="K148" s="116"/>
      <c r="L148" s="116"/>
      <c r="M148" s="116"/>
      <c r="N148" s="116"/>
      <c r="O148" s="116"/>
      <c r="P148" s="116"/>
      <c r="Q148" s="116"/>
    </row>
    <row r="149" spans="1:17" ht="15" customHeight="1">
      <c r="A149" s="193"/>
      <c r="B149" s="193"/>
      <c r="C149" s="193"/>
      <c r="D149" s="193"/>
      <c r="E149" s="196"/>
      <c r="F149" s="116" t="s">
        <v>857</v>
      </c>
      <c r="G149" s="116" t="s">
        <v>6</v>
      </c>
      <c r="H149" s="118">
        <v>4</v>
      </c>
      <c r="I149" s="118">
        <v>33.200000000000003</v>
      </c>
      <c r="J149" s="116"/>
      <c r="K149" s="116"/>
      <c r="L149" s="116"/>
      <c r="M149" s="116"/>
      <c r="N149" s="116"/>
      <c r="O149" s="116"/>
      <c r="P149" s="116"/>
      <c r="Q149" s="116"/>
    </row>
    <row r="150" spans="1:17" ht="15" customHeight="1">
      <c r="A150" s="193"/>
      <c r="B150" s="193"/>
      <c r="C150" s="193"/>
      <c r="D150" s="193"/>
      <c r="E150" s="196"/>
      <c r="F150" s="116" t="s">
        <v>858</v>
      </c>
      <c r="G150" s="116" t="s">
        <v>6</v>
      </c>
      <c r="H150" s="118">
        <v>4</v>
      </c>
      <c r="I150" s="118">
        <v>24.4</v>
      </c>
      <c r="J150" s="116"/>
      <c r="K150" s="116"/>
      <c r="L150" s="116"/>
      <c r="M150" s="116"/>
      <c r="N150" s="116"/>
      <c r="O150" s="116"/>
      <c r="P150" s="116"/>
      <c r="Q150" s="116"/>
    </row>
    <row r="151" spans="1:17" ht="15" customHeight="1">
      <c r="A151" s="193"/>
      <c r="B151" s="193"/>
      <c r="C151" s="193"/>
      <c r="D151" s="193"/>
      <c r="E151" s="196"/>
      <c r="F151" s="116" t="s">
        <v>1228</v>
      </c>
      <c r="G151" s="116" t="s">
        <v>198</v>
      </c>
      <c r="H151" s="118">
        <v>0.28999999999999998</v>
      </c>
      <c r="I151" s="118">
        <v>18.559999999999999</v>
      </c>
      <c r="J151" s="116"/>
      <c r="K151" s="116"/>
      <c r="L151" s="116"/>
      <c r="M151" s="116"/>
      <c r="N151" s="116"/>
      <c r="O151" s="116"/>
      <c r="P151" s="116"/>
      <c r="Q151" s="116"/>
    </row>
    <row r="152" spans="1:17" ht="15" customHeight="1">
      <c r="A152" s="193"/>
      <c r="B152" s="193"/>
      <c r="C152" s="193"/>
      <c r="D152" s="193"/>
      <c r="E152" s="196"/>
      <c r="F152" s="116" t="s">
        <v>1231</v>
      </c>
      <c r="G152" s="116" t="s">
        <v>198</v>
      </c>
      <c r="H152" s="118">
        <v>0.25</v>
      </c>
      <c r="I152" s="118">
        <v>16</v>
      </c>
      <c r="J152" s="116"/>
      <c r="K152" s="116"/>
      <c r="L152" s="116"/>
      <c r="M152" s="116"/>
      <c r="N152" s="116"/>
      <c r="O152" s="116"/>
      <c r="P152" s="116"/>
      <c r="Q152" s="116"/>
    </row>
    <row r="153" spans="1:17" ht="15" customHeight="1">
      <c r="A153" s="193"/>
      <c r="B153" s="193"/>
      <c r="C153" s="193"/>
      <c r="D153" s="193"/>
      <c r="E153" s="196"/>
      <c r="F153" s="116" t="s">
        <v>823</v>
      </c>
      <c r="G153" s="116" t="s">
        <v>6</v>
      </c>
      <c r="H153" s="118">
        <v>20</v>
      </c>
      <c r="I153" s="118">
        <v>18</v>
      </c>
      <c r="J153" s="116"/>
      <c r="K153" s="116"/>
      <c r="L153" s="116"/>
      <c r="M153" s="116"/>
      <c r="N153" s="116"/>
      <c r="O153" s="116"/>
      <c r="P153" s="116"/>
      <c r="Q153" s="116"/>
    </row>
    <row r="154" spans="1:17" ht="15" customHeight="1">
      <c r="A154" s="193"/>
      <c r="B154" s="193"/>
      <c r="C154" s="193"/>
      <c r="D154" s="193"/>
      <c r="E154" s="196"/>
      <c r="F154" s="116" t="s">
        <v>859</v>
      </c>
      <c r="G154" s="116" t="s">
        <v>6</v>
      </c>
      <c r="H154" s="118">
        <v>8</v>
      </c>
      <c r="I154" s="118">
        <v>4</v>
      </c>
      <c r="J154" s="116"/>
      <c r="K154" s="116"/>
      <c r="L154" s="116"/>
      <c r="M154" s="116"/>
      <c r="N154" s="116"/>
      <c r="O154" s="116"/>
      <c r="P154" s="116"/>
      <c r="Q154" s="116"/>
    </row>
    <row r="155" spans="1:17" ht="15" customHeight="1">
      <c r="A155" s="193"/>
      <c r="B155" s="193"/>
      <c r="C155" s="193"/>
      <c r="D155" s="193"/>
      <c r="E155" s="196"/>
      <c r="F155" s="116" t="s">
        <v>860</v>
      </c>
      <c r="G155" s="116" t="s">
        <v>6</v>
      </c>
      <c r="H155" s="118">
        <v>1</v>
      </c>
      <c r="I155" s="118">
        <v>1</v>
      </c>
      <c r="J155" s="116"/>
      <c r="K155" s="116"/>
      <c r="L155" s="116"/>
      <c r="M155" s="116"/>
      <c r="N155" s="116"/>
      <c r="O155" s="116"/>
      <c r="P155" s="116"/>
      <c r="Q155" s="116"/>
    </row>
    <row r="156" spans="1:17" ht="15" customHeight="1">
      <c r="A156" s="193"/>
      <c r="B156" s="193"/>
      <c r="C156" s="193"/>
      <c r="D156" s="193"/>
      <c r="E156" s="196"/>
      <c r="F156" s="116" t="s">
        <v>861</v>
      </c>
      <c r="G156" s="116" t="s">
        <v>6</v>
      </c>
      <c r="H156" s="118">
        <v>2</v>
      </c>
      <c r="I156" s="118">
        <v>8.8800000000000008</v>
      </c>
      <c r="J156" s="116"/>
      <c r="K156" s="116"/>
      <c r="L156" s="116"/>
      <c r="M156" s="116"/>
      <c r="N156" s="116"/>
      <c r="O156" s="116"/>
      <c r="P156" s="116"/>
      <c r="Q156" s="116"/>
    </row>
    <row r="157" spans="1:17" ht="15" customHeight="1">
      <c r="A157" s="193"/>
      <c r="B157" s="193"/>
      <c r="C157" s="193"/>
      <c r="D157" s="193"/>
      <c r="E157" s="196"/>
      <c r="F157" s="116" t="s">
        <v>862</v>
      </c>
      <c r="G157" s="116" t="s">
        <v>6</v>
      </c>
      <c r="H157" s="118">
        <v>2</v>
      </c>
      <c r="I157" s="118">
        <v>1.1599999999999999</v>
      </c>
      <c r="J157" s="116"/>
      <c r="K157" s="116"/>
      <c r="L157" s="116"/>
      <c r="M157" s="116"/>
      <c r="N157" s="116"/>
      <c r="O157" s="116"/>
      <c r="P157" s="116"/>
      <c r="Q157" s="116"/>
    </row>
    <row r="158" spans="1:17" ht="15" customHeight="1">
      <c r="A158" s="193"/>
      <c r="B158" s="193"/>
      <c r="C158" s="193"/>
      <c r="D158" s="193"/>
      <c r="E158" s="196"/>
      <c r="F158" s="116" t="s">
        <v>820</v>
      </c>
      <c r="G158" s="116" t="s">
        <v>6</v>
      </c>
      <c r="H158" s="118">
        <v>2</v>
      </c>
      <c r="I158" s="118">
        <v>6.6</v>
      </c>
      <c r="J158" s="116"/>
      <c r="K158" s="116"/>
      <c r="L158" s="116"/>
      <c r="M158" s="116"/>
      <c r="N158" s="116"/>
      <c r="O158" s="116"/>
      <c r="P158" s="116"/>
      <c r="Q158" s="116"/>
    </row>
    <row r="159" spans="1:17" ht="15" customHeight="1">
      <c r="A159" s="193"/>
      <c r="B159" s="193"/>
      <c r="C159" s="193"/>
      <c r="D159" s="193"/>
      <c r="E159" s="196"/>
      <c r="F159" s="116" t="s">
        <v>863</v>
      </c>
      <c r="G159" s="116" t="s">
        <v>6</v>
      </c>
      <c r="H159" s="118">
        <v>2</v>
      </c>
      <c r="I159" s="118">
        <v>0.94</v>
      </c>
      <c r="J159" s="116"/>
      <c r="K159" s="116"/>
      <c r="L159" s="116"/>
      <c r="M159" s="116"/>
      <c r="N159" s="116"/>
      <c r="O159" s="116"/>
      <c r="P159" s="116"/>
      <c r="Q159" s="116"/>
    </row>
    <row r="160" spans="1:17" ht="15" customHeight="1">
      <c r="A160" s="193"/>
      <c r="B160" s="193"/>
      <c r="C160" s="193"/>
      <c r="D160" s="193"/>
      <c r="E160" s="196"/>
      <c r="F160" s="116" t="s">
        <v>864</v>
      </c>
      <c r="G160" s="116" t="s">
        <v>6</v>
      </c>
      <c r="H160" s="118">
        <v>2</v>
      </c>
      <c r="I160" s="118">
        <v>2.2000000000000002</v>
      </c>
      <c r="J160" s="116"/>
      <c r="K160" s="116"/>
      <c r="L160" s="116"/>
      <c r="M160" s="116"/>
      <c r="N160" s="116"/>
      <c r="O160" s="116"/>
      <c r="P160" s="116"/>
      <c r="Q160" s="116"/>
    </row>
    <row r="161" spans="1:17" ht="15" customHeight="1">
      <c r="A161" s="193"/>
      <c r="B161" s="193"/>
      <c r="C161" s="193"/>
      <c r="D161" s="193"/>
      <c r="E161" s="196"/>
      <c r="F161" s="116" t="s">
        <v>865</v>
      </c>
      <c r="G161" s="116" t="s">
        <v>6</v>
      </c>
      <c r="H161" s="118">
        <v>2</v>
      </c>
      <c r="I161" s="118">
        <v>0.7</v>
      </c>
      <c r="J161" s="116"/>
      <c r="K161" s="116"/>
      <c r="L161" s="116"/>
      <c r="M161" s="116"/>
      <c r="N161" s="116"/>
      <c r="O161" s="116"/>
      <c r="P161" s="116"/>
      <c r="Q161" s="116"/>
    </row>
    <row r="162" spans="1:17" ht="15" customHeight="1">
      <c r="A162" s="193"/>
      <c r="B162" s="193"/>
      <c r="C162" s="193"/>
      <c r="D162" s="193"/>
      <c r="E162" s="196"/>
      <c r="F162" s="116" t="s">
        <v>866</v>
      </c>
      <c r="G162" s="116" t="s">
        <v>6</v>
      </c>
      <c r="H162" s="118">
        <v>2</v>
      </c>
      <c r="I162" s="118">
        <v>2.2000000000000002</v>
      </c>
      <c r="J162" s="116"/>
      <c r="K162" s="116"/>
      <c r="L162" s="116"/>
      <c r="M162" s="116"/>
      <c r="N162" s="116"/>
      <c r="O162" s="116"/>
      <c r="P162" s="116"/>
      <c r="Q162" s="116"/>
    </row>
    <row r="163" spans="1:17" ht="15" customHeight="1">
      <c r="A163" s="193"/>
      <c r="B163" s="193"/>
      <c r="C163" s="193"/>
      <c r="D163" s="193"/>
      <c r="E163" s="196"/>
      <c r="F163" s="116" t="s">
        <v>866</v>
      </c>
      <c r="G163" s="116" t="s">
        <v>6</v>
      </c>
      <c r="H163" s="118">
        <v>2</v>
      </c>
      <c r="I163" s="118">
        <v>2.2000000000000002</v>
      </c>
      <c r="J163" s="116"/>
      <c r="K163" s="116"/>
      <c r="L163" s="116"/>
      <c r="M163" s="116"/>
      <c r="N163" s="116"/>
      <c r="O163" s="116"/>
      <c r="P163" s="116"/>
      <c r="Q163" s="116"/>
    </row>
    <row r="164" spans="1:17" ht="15" customHeight="1">
      <c r="A164" s="193"/>
      <c r="B164" s="193"/>
      <c r="C164" s="193"/>
      <c r="D164" s="193"/>
      <c r="E164" s="196"/>
      <c r="F164" s="116" t="s">
        <v>867</v>
      </c>
      <c r="G164" s="116" t="s">
        <v>6</v>
      </c>
      <c r="H164" s="118">
        <v>2</v>
      </c>
      <c r="I164" s="118">
        <v>1</v>
      </c>
      <c r="J164" s="116"/>
      <c r="K164" s="116"/>
      <c r="L164" s="116"/>
      <c r="M164" s="116"/>
      <c r="N164" s="116"/>
      <c r="O164" s="116"/>
      <c r="P164" s="116"/>
      <c r="Q164" s="116"/>
    </row>
    <row r="165" spans="1:17" ht="31.5">
      <c r="A165" s="193"/>
      <c r="B165" s="193"/>
      <c r="C165" s="193"/>
      <c r="D165" s="193"/>
      <c r="E165" s="196"/>
      <c r="F165" s="116" t="s">
        <v>868</v>
      </c>
      <c r="G165" s="116" t="s">
        <v>6</v>
      </c>
      <c r="H165" s="118">
        <v>2</v>
      </c>
      <c r="I165" s="118">
        <v>16</v>
      </c>
      <c r="J165" s="116"/>
      <c r="K165" s="116"/>
      <c r="L165" s="116"/>
      <c r="M165" s="116"/>
      <c r="N165" s="116"/>
      <c r="O165" s="116"/>
      <c r="P165" s="116"/>
      <c r="Q165" s="116"/>
    </row>
    <row r="166" spans="1:17" ht="31.5">
      <c r="A166" s="193"/>
      <c r="B166" s="193"/>
      <c r="C166" s="193"/>
      <c r="D166" s="193"/>
      <c r="E166" s="196"/>
      <c r="F166" s="116" t="s">
        <v>869</v>
      </c>
      <c r="G166" s="116" t="s">
        <v>6</v>
      </c>
      <c r="H166" s="118">
        <v>2</v>
      </c>
      <c r="I166" s="118">
        <v>2</v>
      </c>
      <c r="J166" s="116"/>
      <c r="K166" s="116"/>
      <c r="L166" s="116"/>
      <c r="M166" s="116"/>
      <c r="N166" s="116"/>
      <c r="O166" s="116"/>
      <c r="P166" s="116"/>
      <c r="Q166" s="116"/>
    </row>
    <row r="167" spans="1:17" ht="31.5">
      <c r="A167" s="193"/>
      <c r="B167" s="193"/>
      <c r="C167" s="193"/>
      <c r="D167" s="193"/>
      <c r="E167" s="196"/>
      <c r="F167" s="116" t="s">
        <v>870</v>
      </c>
      <c r="G167" s="116" t="s">
        <v>6</v>
      </c>
      <c r="H167" s="118">
        <v>2</v>
      </c>
      <c r="I167" s="118">
        <v>52.8</v>
      </c>
      <c r="J167" s="116"/>
      <c r="K167" s="116"/>
      <c r="L167" s="116"/>
      <c r="M167" s="116"/>
      <c r="N167" s="116"/>
      <c r="O167" s="116"/>
      <c r="P167" s="116"/>
      <c r="Q167" s="116"/>
    </row>
    <row r="168" spans="1:17" ht="31.5">
      <c r="A168" s="193"/>
      <c r="B168" s="193"/>
      <c r="C168" s="193"/>
      <c r="D168" s="193"/>
      <c r="E168" s="196"/>
      <c r="F168" s="116" t="s">
        <v>871</v>
      </c>
      <c r="G168" s="116" t="s">
        <v>6</v>
      </c>
      <c r="H168" s="118">
        <v>2</v>
      </c>
      <c r="I168" s="118">
        <v>2.4</v>
      </c>
      <c r="J168" s="116"/>
      <c r="K168" s="116"/>
      <c r="L168" s="116"/>
      <c r="M168" s="116"/>
      <c r="N168" s="116"/>
      <c r="O168" s="116"/>
      <c r="P168" s="116"/>
      <c r="Q168" s="116"/>
    </row>
    <row r="169" spans="1:17" ht="31.5">
      <c r="A169" s="193"/>
      <c r="B169" s="193"/>
      <c r="C169" s="193"/>
      <c r="D169" s="193"/>
      <c r="E169" s="196"/>
      <c r="F169" s="116" t="s">
        <v>857</v>
      </c>
      <c r="G169" s="116" t="s">
        <v>6</v>
      </c>
      <c r="H169" s="118">
        <v>2</v>
      </c>
      <c r="I169" s="118">
        <v>16.600000000000001</v>
      </c>
      <c r="J169" s="116"/>
      <c r="K169" s="116"/>
      <c r="L169" s="116"/>
      <c r="M169" s="116"/>
      <c r="N169" s="116"/>
      <c r="O169" s="116"/>
      <c r="P169" s="116"/>
      <c r="Q169" s="116"/>
    </row>
    <row r="170" spans="1:17" ht="31.5">
      <c r="A170" s="193"/>
      <c r="B170" s="193"/>
      <c r="C170" s="193"/>
      <c r="D170" s="193"/>
      <c r="E170" s="196"/>
      <c r="F170" s="116" t="s">
        <v>872</v>
      </c>
      <c r="G170" s="116" t="s">
        <v>6</v>
      </c>
      <c r="H170" s="118">
        <v>2</v>
      </c>
      <c r="I170" s="118">
        <v>1.1599999999999999</v>
      </c>
      <c r="J170" s="116"/>
      <c r="K170" s="116"/>
      <c r="L170" s="116"/>
      <c r="M170" s="116"/>
      <c r="N170" s="116"/>
      <c r="O170" s="116"/>
      <c r="P170" s="116"/>
      <c r="Q170" s="116"/>
    </row>
    <row r="171" spans="1:17" ht="31.5">
      <c r="A171" s="193"/>
      <c r="B171" s="193"/>
      <c r="C171" s="193"/>
      <c r="D171" s="193"/>
      <c r="E171" s="196"/>
      <c r="F171" s="116" t="s">
        <v>873</v>
      </c>
      <c r="G171" s="116" t="s">
        <v>6</v>
      </c>
      <c r="H171" s="118">
        <v>2</v>
      </c>
      <c r="I171" s="118">
        <v>12.2</v>
      </c>
      <c r="J171" s="116"/>
      <c r="K171" s="116"/>
      <c r="L171" s="116"/>
      <c r="M171" s="116"/>
      <c r="N171" s="116"/>
      <c r="O171" s="116"/>
      <c r="P171" s="116"/>
      <c r="Q171" s="116"/>
    </row>
    <row r="172" spans="1:17" ht="31.5">
      <c r="A172" s="193"/>
      <c r="B172" s="193"/>
      <c r="C172" s="193"/>
      <c r="D172" s="193"/>
      <c r="E172" s="196"/>
      <c r="F172" s="116" t="s">
        <v>874</v>
      </c>
      <c r="G172" s="116" t="s">
        <v>6</v>
      </c>
      <c r="H172" s="118">
        <v>2</v>
      </c>
      <c r="I172" s="118">
        <v>0.94</v>
      </c>
      <c r="J172" s="116"/>
      <c r="K172" s="116"/>
      <c r="L172" s="116"/>
      <c r="M172" s="116"/>
      <c r="N172" s="116"/>
      <c r="O172" s="116"/>
      <c r="P172" s="116"/>
      <c r="Q172" s="116"/>
    </row>
    <row r="173" spans="1:17" ht="31.5">
      <c r="A173" s="193"/>
      <c r="B173" s="193"/>
      <c r="C173" s="193"/>
      <c r="D173" s="193"/>
      <c r="E173" s="196"/>
      <c r="F173" s="116" t="s">
        <v>875</v>
      </c>
      <c r="G173" s="116" t="s">
        <v>6</v>
      </c>
      <c r="H173" s="118">
        <v>2</v>
      </c>
      <c r="I173" s="118">
        <v>8.1999999999999993</v>
      </c>
      <c r="J173" s="116"/>
      <c r="K173" s="116"/>
      <c r="L173" s="116"/>
      <c r="M173" s="116"/>
      <c r="N173" s="116"/>
      <c r="O173" s="116"/>
      <c r="P173" s="116"/>
      <c r="Q173" s="116"/>
    </row>
    <row r="174" spans="1:17" ht="15.75">
      <c r="A174" s="193"/>
      <c r="B174" s="193"/>
      <c r="C174" s="193"/>
      <c r="D174" s="193"/>
      <c r="E174" s="196"/>
      <c r="F174" s="116" t="s">
        <v>876</v>
      </c>
      <c r="G174" s="116" t="s">
        <v>6</v>
      </c>
      <c r="H174" s="118">
        <v>30</v>
      </c>
      <c r="I174" s="118">
        <v>90</v>
      </c>
      <c r="J174" s="116"/>
      <c r="K174" s="116"/>
      <c r="L174" s="116"/>
      <c r="M174" s="116"/>
      <c r="N174" s="116"/>
      <c r="O174" s="116"/>
      <c r="P174" s="116"/>
      <c r="Q174" s="116"/>
    </row>
    <row r="175" spans="1:17" ht="15.75">
      <c r="A175" s="193"/>
      <c r="B175" s="193"/>
      <c r="C175" s="193"/>
      <c r="D175" s="193"/>
      <c r="E175" s="196"/>
      <c r="F175" s="116" t="s">
        <v>877</v>
      </c>
      <c r="G175" s="116" t="s">
        <v>6</v>
      </c>
      <c r="H175" s="118">
        <v>60</v>
      </c>
      <c r="I175" s="118">
        <v>120</v>
      </c>
      <c r="J175" s="116"/>
      <c r="K175" s="116"/>
      <c r="L175" s="116"/>
      <c r="M175" s="116"/>
      <c r="N175" s="116"/>
      <c r="O175" s="116"/>
      <c r="P175" s="116"/>
      <c r="Q175" s="116"/>
    </row>
    <row r="176" spans="1:17" ht="78.75">
      <c r="A176" s="193"/>
      <c r="B176" s="193"/>
      <c r="C176" s="193"/>
      <c r="D176" s="193"/>
      <c r="E176" s="196"/>
      <c r="F176" s="116" t="s">
        <v>878</v>
      </c>
      <c r="G176" s="116" t="s">
        <v>6</v>
      </c>
      <c r="H176" s="118">
        <v>1</v>
      </c>
      <c r="I176" s="118">
        <v>37</v>
      </c>
      <c r="J176" s="116"/>
      <c r="K176" s="116"/>
      <c r="L176" s="116"/>
      <c r="M176" s="116"/>
      <c r="N176" s="116"/>
      <c r="O176" s="116"/>
      <c r="P176" s="116"/>
      <c r="Q176" s="116"/>
    </row>
    <row r="177" spans="1:17" ht="31.5">
      <c r="A177" s="193"/>
      <c r="B177" s="193"/>
      <c r="C177" s="193"/>
      <c r="D177" s="193"/>
      <c r="E177" s="196"/>
      <c r="F177" s="116" t="s">
        <v>879</v>
      </c>
      <c r="G177" s="116" t="s">
        <v>216</v>
      </c>
      <c r="H177" s="118">
        <v>130</v>
      </c>
      <c r="I177" s="118">
        <v>325</v>
      </c>
      <c r="J177" s="116"/>
      <c r="K177" s="116"/>
      <c r="L177" s="116"/>
      <c r="M177" s="116"/>
      <c r="N177" s="116"/>
      <c r="O177" s="116"/>
      <c r="P177" s="116"/>
      <c r="Q177" s="116"/>
    </row>
    <row r="178" spans="1:17" s="117" customFormat="1" ht="15.75">
      <c r="A178" s="194"/>
      <c r="B178" s="194"/>
      <c r="C178" s="194"/>
      <c r="D178" s="194"/>
      <c r="E178" s="197"/>
      <c r="F178" s="189" t="s">
        <v>1202</v>
      </c>
      <c r="G178" s="190"/>
      <c r="H178" s="191"/>
      <c r="I178" s="119"/>
      <c r="J178" s="120"/>
      <c r="K178" s="119"/>
      <c r="L178" s="120"/>
      <c r="M178" s="119"/>
      <c r="N178" s="120"/>
      <c r="O178" s="119"/>
      <c r="P178" s="119">
        <f>I178-O178-K178</f>
        <v>0</v>
      </c>
      <c r="Q178" s="119"/>
    </row>
    <row r="179" spans="1:17" ht="15" customHeight="1">
      <c r="A179" s="192">
        <v>8</v>
      </c>
      <c r="B179" s="192" t="s">
        <v>1208</v>
      </c>
      <c r="C179" s="192" t="s">
        <v>499</v>
      </c>
      <c r="D179" s="192" t="s">
        <v>500</v>
      </c>
      <c r="E179" s="195">
        <v>895.9</v>
      </c>
      <c r="F179" s="116" t="s">
        <v>880</v>
      </c>
      <c r="G179" s="116" t="s">
        <v>6</v>
      </c>
      <c r="H179" s="118">
        <v>3</v>
      </c>
      <c r="I179" s="118">
        <v>2.1</v>
      </c>
      <c r="J179" s="116"/>
      <c r="K179" s="116"/>
      <c r="L179" s="116"/>
      <c r="M179" s="116"/>
      <c r="N179" s="116"/>
      <c r="O179" s="116"/>
      <c r="P179" s="116"/>
      <c r="Q179" s="116"/>
    </row>
    <row r="180" spans="1:17" ht="15" customHeight="1">
      <c r="A180" s="193"/>
      <c r="B180" s="193"/>
      <c r="C180" s="193"/>
      <c r="D180" s="193"/>
      <c r="E180" s="196"/>
      <c r="F180" s="116" t="s">
        <v>881</v>
      </c>
      <c r="G180" s="116" t="s">
        <v>6</v>
      </c>
      <c r="H180" s="118">
        <v>3</v>
      </c>
      <c r="I180" s="118">
        <v>135</v>
      </c>
      <c r="J180" s="116"/>
      <c r="K180" s="116"/>
      <c r="L180" s="116"/>
      <c r="M180" s="116"/>
      <c r="N180" s="116"/>
      <c r="O180" s="116"/>
      <c r="P180" s="116"/>
      <c r="Q180" s="116"/>
    </row>
    <row r="181" spans="1:17" ht="15" customHeight="1">
      <c r="A181" s="193"/>
      <c r="B181" s="193"/>
      <c r="C181" s="193"/>
      <c r="D181" s="193"/>
      <c r="E181" s="196"/>
      <c r="F181" s="116" t="s">
        <v>882</v>
      </c>
      <c r="G181" s="116" t="s">
        <v>6</v>
      </c>
      <c r="H181" s="118">
        <v>1</v>
      </c>
      <c r="I181" s="118">
        <v>26.8</v>
      </c>
      <c r="J181" s="116"/>
      <c r="K181" s="116"/>
      <c r="L181" s="116"/>
      <c r="M181" s="116"/>
      <c r="N181" s="116"/>
      <c r="O181" s="116"/>
      <c r="P181" s="116"/>
      <c r="Q181" s="116"/>
    </row>
    <row r="182" spans="1:17" ht="15" customHeight="1">
      <c r="A182" s="193"/>
      <c r="B182" s="193"/>
      <c r="C182" s="193"/>
      <c r="D182" s="193"/>
      <c r="E182" s="196"/>
      <c r="F182" s="116" t="s">
        <v>883</v>
      </c>
      <c r="G182" s="116" t="s">
        <v>6</v>
      </c>
      <c r="H182" s="118">
        <v>1</v>
      </c>
      <c r="I182" s="118">
        <v>30</v>
      </c>
      <c r="J182" s="116"/>
      <c r="K182" s="116"/>
      <c r="L182" s="116"/>
      <c r="M182" s="116"/>
      <c r="N182" s="116"/>
      <c r="O182" s="116"/>
      <c r="P182" s="116"/>
      <c r="Q182" s="116"/>
    </row>
    <row r="183" spans="1:17" ht="15" customHeight="1">
      <c r="A183" s="193"/>
      <c r="B183" s="193"/>
      <c r="C183" s="193"/>
      <c r="D183" s="193"/>
      <c r="E183" s="196"/>
      <c r="F183" s="116" t="s">
        <v>884</v>
      </c>
      <c r="G183" s="116" t="s">
        <v>6</v>
      </c>
      <c r="H183" s="118">
        <v>1</v>
      </c>
      <c r="I183" s="118">
        <v>8</v>
      </c>
      <c r="J183" s="116"/>
      <c r="K183" s="116"/>
      <c r="L183" s="116"/>
      <c r="M183" s="116"/>
      <c r="N183" s="116"/>
      <c r="O183" s="116"/>
      <c r="P183" s="116"/>
      <c r="Q183" s="116"/>
    </row>
    <row r="184" spans="1:17" ht="15" customHeight="1">
      <c r="A184" s="193"/>
      <c r="B184" s="193"/>
      <c r="C184" s="193"/>
      <c r="D184" s="193"/>
      <c r="E184" s="196"/>
      <c r="F184" s="116" t="s">
        <v>885</v>
      </c>
      <c r="G184" s="116" t="s">
        <v>6</v>
      </c>
      <c r="H184" s="118">
        <v>2</v>
      </c>
      <c r="I184" s="118">
        <v>17.8</v>
      </c>
      <c r="J184" s="116"/>
      <c r="K184" s="116"/>
      <c r="L184" s="116"/>
      <c r="M184" s="116"/>
      <c r="N184" s="116"/>
      <c r="O184" s="116"/>
      <c r="P184" s="116"/>
      <c r="Q184" s="116"/>
    </row>
    <row r="185" spans="1:17" ht="15" customHeight="1">
      <c r="A185" s="193"/>
      <c r="B185" s="193"/>
      <c r="C185" s="193"/>
      <c r="D185" s="193"/>
      <c r="E185" s="196"/>
      <c r="F185" s="116" t="s">
        <v>886</v>
      </c>
      <c r="G185" s="116" t="s">
        <v>6</v>
      </c>
      <c r="H185" s="118">
        <v>1</v>
      </c>
      <c r="I185" s="118">
        <v>26.8</v>
      </c>
      <c r="J185" s="116"/>
      <c r="K185" s="116"/>
      <c r="L185" s="116"/>
      <c r="M185" s="116"/>
      <c r="N185" s="116"/>
      <c r="O185" s="116"/>
      <c r="P185" s="116"/>
      <c r="Q185" s="116"/>
    </row>
    <row r="186" spans="1:17" ht="15" customHeight="1">
      <c r="A186" s="193"/>
      <c r="B186" s="193"/>
      <c r="C186" s="193"/>
      <c r="D186" s="193"/>
      <c r="E186" s="196"/>
      <c r="F186" s="116" t="s">
        <v>887</v>
      </c>
      <c r="G186" s="116" t="s">
        <v>6</v>
      </c>
      <c r="H186" s="118">
        <v>3</v>
      </c>
      <c r="I186" s="118">
        <v>2.1</v>
      </c>
      <c r="J186" s="116"/>
      <c r="K186" s="116"/>
      <c r="L186" s="116"/>
      <c r="M186" s="116"/>
      <c r="N186" s="116"/>
      <c r="O186" s="116"/>
      <c r="P186" s="116"/>
      <c r="Q186" s="116"/>
    </row>
    <row r="187" spans="1:17" ht="15" customHeight="1">
      <c r="A187" s="193"/>
      <c r="B187" s="193"/>
      <c r="C187" s="193"/>
      <c r="D187" s="193"/>
      <c r="E187" s="196"/>
      <c r="F187" s="116" t="s">
        <v>888</v>
      </c>
      <c r="G187" s="116" t="s">
        <v>6</v>
      </c>
      <c r="H187" s="118">
        <v>1</v>
      </c>
      <c r="I187" s="118">
        <v>647.29999999999995</v>
      </c>
      <c r="J187" s="116"/>
      <c r="K187" s="116"/>
      <c r="L187" s="116"/>
      <c r="M187" s="116"/>
      <c r="N187" s="116"/>
      <c r="O187" s="116"/>
      <c r="P187" s="116"/>
      <c r="Q187" s="116"/>
    </row>
    <row r="188" spans="1:17" s="117" customFormat="1" ht="15.75">
      <c r="A188" s="194"/>
      <c r="B188" s="194"/>
      <c r="C188" s="194"/>
      <c r="D188" s="194"/>
      <c r="E188" s="197"/>
      <c r="F188" s="189" t="s">
        <v>1202</v>
      </c>
      <c r="G188" s="190"/>
      <c r="H188" s="191"/>
      <c r="I188" s="119"/>
      <c r="J188" s="120"/>
      <c r="K188" s="119"/>
      <c r="L188" s="120"/>
      <c r="M188" s="119"/>
      <c r="N188" s="120"/>
      <c r="O188" s="119"/>
      <c r="P188" s="119">
        <f>I188-O188-K188</f>
        <v>0</v>
      </c>
      <c r="Q188" s="119"/>
    </row>
    <row r="189" spans="1:17" ht="15" customHeight="1">
      <c r="A189" s="192">
        <v>9</v>
      </c>
      <c r="B189" s="192" t="s">
        <v>1246</v>
      </c>
      <c r="C189" s="192" t="s">
        <v>504</v>
      </c>
      <c r="D189" s="192" t="s">
        <v>505</v>
      </c>
      <c r="E189" s="195">
        <v>311.33499999999998</v>
      </c>
      <c r="F189" s="116" t="s">
        <v>889</v>
      </c>
      <c r="G189" s="116" t="s">
        <v>198</v>
      </c>
      <c r="H189" s="118">
        <v>0.1</v>
      </c>
      <c r="I189" s="118">
        <v>4.4999999999999998E-2</v>
      </c>
      <c r="J189" s="116"/>
      <c r="K189" s="116"/>
      <c r="L189" s="116"/>
      <c r="M189" s="116"/>
      <c r="N189" s="116"/>
      <c r="O189" s="116"/>
      <c r="P189" s="116"/>
      <c r="Q189" s="116"/>
    </row>
    <row r="190" spans="1:17" ht="15" customHeight="1">
      <c r="A190" s="193"/>
      <c r="B190" s="193"/>
      <c r="C190" s="193"/>
      <c r="D190" s="193"/>
      <c r="E190" s="196"/>
      <c r="F190" s="116" t="s">
        <v>1232</v>
      </c>
      <c r="G190" s="116" t="s">
        <v>177</v>
      </c>
      <c r="H190" s="118">
        <v>200</v>
      </c>
      <c r="I190" s="118">
        <v>26</v>
      </c>
      <c r="J190" s="116"/>
      <c r="K190" s="116"/>
      <c r="L190" s="116"/>
      <c r="M190" s="116"/>
      <c r="N190" s="116"/>
      <c r="O190" s="116"/>
      <c r="P190" s="116"/>
      <c r="Q190" s="116"/>
    </row>
    <row r="191" spans="1:17" ht="15" customHeight="1">
      <c r="A191" s="193"/>
      <c r="B191" s="193"/>
      <c r="C191" s="193"/>
      <c r="D191" s="193"/>
      <c r="E191" s="196"/>
      <c r="F191" s="116" t="s">
        <v>890</v>
      </c>
      <c r="G191" s="116" t="s">
        <v>6</v>
      </c>
      <c r="H191" s="118">
        <v>2</v>
      </c>
      <c r="I191" s="118">
        <v>8.1999999999999993</v>
      </c>
      <c r="J191" s="116"/>
      <c r="K191" s="116"/>
      <c r="L191" s="116"/>
      <c r="M191" s="116"/>
      <c r="N191" s="116"/>
      <c r="O191" s="116"/>
      <c r="P191" s="116"/>
      <c r="Q191" s="116"/>
    </row>
    <row r="192" spans="1:17" ht="15" customHeight="1">
      <c r="A192" s="193"/>
      <c r="B192" s="193"/>
      <c r="C192" s="193"/>
      <c r="D192" s="193"/>
      <c r="E192" s="196"/>
      <c r="F192" s="116" t="s">
        <v>891</v>
      </c>
      <c r="G192" s="116" t="s">
        <v>6</v>
      </c>
      <c r="H192" s="118">
        <v>6</v>
      </c>
      <c r="I192" s="118">
        <v>12</v>
      </c>
      <c r="J192" s="116"/>
      <c r="K192" s="116"/>
      <c r="L192" s="116"/>
      <c r="M192" s="116"/>
      <c r="N192" s="116"/>
      <c r="O192" s="116"/>
      <c r="P192" s="116"/>
      <c r="Q192" s="116"/>
    </row>
    <row r="193" spans="1:17" ht="15" customHeight="1">
      <c r="A193" s="193"/>
      <c r="B193" s="193"/>
      <c r="C193" s="193"/>
      <c r="D193" s="193"/>
      <c r="E193" s="196"/>
      <c r="F193" s="116" t="s">
        <v>1233</v>
      </c>
      <c r="G193" s="116" t="s">
        <v>167</v>
      </c>
      <c r="H193" s="118">
        <v>12.5</v>
      </c>
      <c r="I193" s="118">
        <v>3.75</v>
      </c>
      <c r="J193" s="116"/>
      <c r="K193" s="116"/>
      <c r="L193" s="116"/>
      <c r="M193" s="116"/>
      <c r="N193" s="116"/>
      <c r="O193" s="116"/>
      <c r="P193" s="116"/>
      <c r="Q193" s="116"/>
    </row>
    <row r="194" spans="1:17" ht="15" customHeight="1">
      <c r="A194" s="193"/>
      <c r="B194" s="193"/>
      <c r="C194" s="193"/>
      <c r="D194" s="193"/>
      <c r="E194" s="196"/>
      <c r="F194" s="116" t="s">
        <v>1234</v>
      </c>
      <c r="G194" s="116" t="s">
        <v>167</v>
      </c>
      <c r="H194" s="118">
        <v>38</v>
      </c>
      <c r="I194" s="118">
        <v>7.6</v>
      </c>
      <c r="J194" s="116"/>
      <c r="K194" s="116"/>
      <c r="L194" s="116"/>
      <c r="M194" s="116"/>
      <c r="N194" s="116"/>
      <c r="O194" s="116"/>
      <c r="P194" s="116"/>
      <c r="Q194" s="116"/>
    </row>
    <row r="195" spans="1:17" ht="15" customHeight="1">
      <c r="A195" s="193"/>
      <c r="B195" s="193"/>
      <c r="C195" s="193"/>
      <c r="D195" s="193"/>
      <c r="E195" s="196"/>
      <c r="F195" s="116" t="s">
        <v>890</v>
      </c>
      <c r="G195" s="116" t="s">
        <v>6</v>
      </c>
      <c r="H195" s="118">
        <v>1</v>
      </c>
      <c r="I195" s="118">
        <v>4.0999999999999996</v>
      </c>
      <c r="J195" s="116"/>
      <c r="K195" s="116"/>
      <c r="L195" s="116"/>
      <c r="M195" s="116"/>
      <c r="N195" s="116"/>
      <c r="O195" s="116"/>
      <c r="P195" s="116"/>
      <c r="Q195" s="116"/>
    </row>
    <row r="196" spans="1:17" ht="15" customHeight="1">
      <c r="A196" s="193"/>
      <c r="B196" s="193"/>
      <c r="C196" s="193"/>
      <c r="D196" s="193"/>
      <c r="E196" s="196"/>
      <c r="F196" s="116" t="s">
        <v>1235</v>
      </c>
      <c r="G196" s="116" t="s">
        <v>167</v>
      </c>
      <c r="H196" s="118">
        <v>25</v>
      </c>
      <c r="I196" s="118">
        <v>3.25</v>
      </c>
      <c r="J196" s="116"/>
      <c r="K196" s="116"/>
      <c r="L196" s="116"/>
      <c r="M196" s="116"/>
      <c r="N196" s="116"/>
      <c r="O196" s="116"/>
      <c r="P196" s="116"/>
      <c r="Q196" s="116"/>
    </row>
    <row r="197" spans="1:17" ht="15" customHeight="1">
      <c r="A197" s="193"/>
      <c r="B197" s="193"/>
      <c r="C197" s="193"/>
      <c r="D197" s="193"/>
      <c r="E197" s="196"/>
      <c r="F197" s="116" t="s">
        <v>892</v>
      </c>
      <c r="G197" s="116" t="s">
        <v>6</v>
      </c>
      <c r="H197" s="118">
        <v>2</v>
      </c>
      <c r="I197" s="118">
        <v>4</v>
      </c>
      <c r="J197" s="116"/>
      <c r="K197" s="116"/>
      <c r="L197" s="116"/>
      <c r="M197" s="116"/>
      <c r="N197" s="116"/>
      <c r="O197" s="116"/>
      <c r="P197" s="116"/>
      <c r="Q197" s="116"/>
    </row>
    <row r="198" spans="1:17" ht="15" customHeight="1">
      <c r="A198" s="193"/>
      <c r="B198" s="193"/>
      <c r="C198" s="193"/>
      <c r="D198" s="193"/>
      <c r="E198" s="196"/>
      <c r="F198" s="116" t="s">
        <v>891</v>
      </c>
      <c r="G198" s="116" t="s">
        <v>6</v>
      </c>
      <c r="H198" s="118">
        <v>4</v>
      </c>
      <c r="I198" s="118">
        <v>8</v>
      </c>
      <c r="J198" s="116"/>
      <c r="K198" s="116"/>
      <c r="L198" s="116"/>
      <c r="M198" s="116"/>
      <c r="N198" s="116"/>
      <c r="O198" s="116"/>
      <c r="P198" s="116"/>
      <c r="Q198" s="116"/>
    </row>
    <row r="199" spans="1:17" ht="15" customHeight="1">
      <c r="A199" s="193"/>
      <c r="B199" s="193"/>
      <c r="C199" s="193"/>
      <c r="D199" s="193"/>
      <c r="E199" s="196"/>
      <c r="F199" s="116" t="s">
        <v>890</v>
      </c>
      <c r="G199" s="116" t="s">
        <v>6</v>
      </c>
      <c r="H199" s="118">
        <v>2</v>
      </c>
      <c r="I199" s="118">
        <v>8.1999999999999993</v>
      </c>
      <c r="J199" s="116"/>
      <c r="K199" s="116"/>
      <c r="L199" s="116"/>
      <c r="M199" s="116"/>
      <c r="N199" s="116"/>
      <c r="O199" s="116"/>
      <c r="P199" s="116"/>
      <c r="Q199" s="116"/>
    </row>
    <row r="200" spans="1:17" ht="15" customHeight="1">
      <c r="A200" s="193"/>
      <c r="B200" s="193"/>
      <c r="C200" s="193" t="s">
        <v>504</v>
      </c>
      <c r="D200" s="193" t="s">
        <v>505</v>
      </c>
      <c r="E200" s="196"/>
      <c r="F200" s="116" t="s">
        <v>893</v>
      </c>
      <c r="G200" s="116" t="s">
        <v>6</v>
      </c>
      <c r="H200" s="118">
        <v>4</v>
      </c>
      <c r="I200" s="118">
        <v>164.92</v>
      </c>
      <c r="J200" s="116"/>
      <c r="K200" s="116"/>
      <c r="L200" s="116"/>
      <c r="M200" s="116"/>
      <c r="N200" s="116"/>
      <c r="O200" s="116"/>
      <c r="P200" s="116"/>
      <c r="Q200" s="116"/>
    </row>
    <row r="201" spans="1:17" ht="15" customHeight="1">
      <c r="A201" s="193"/>
      <c r="B201" s="193"/>
      <c r="C201" s="193"/>
      <c r="D201" s="193"/>
      <c r="E201" s="196"/>
      <c r="F201" s="116" t="s">
        <v>894</v>
      </c>
      <c r="G201" s="116" t="s">
        <v>6</v>
      </c>
      <c r="H201" s="118">
        <v>3</v>
      </c>
      <c r="I201" s="118">
        <v>31.2</v>
      </c>
      <c r="J201" s="116"/>
      <c r="K201" s="116"/>
      <c r="L201" s="116"/>
      <c r="M201" s="116"/>
      <c r="N201" s="116"/>
      <c r="O201" s="116"/>
      <c r="P201" s="116"/>
      <c r="Q201" s="116"/>
    </row>
    <row r="202" spans="1:17" ht="15" customHeight="1">
      <c r="A202" s="193"/>
      <c r="B202" s="193"/>
      <c r="C202" s="193"/>
      <c r="D202" s="193"/>
      <c r="E202" s="196"/>
      <c r="F202" s="116" t="s">
        <v>895</v>
      </c>
      <c r="G202" s="116" t="s">
        <v>6</v>
      </c>
      <c r="H202" s="118">
        <v>2</v>
      </c>
      <c r="I202" s="118">
        <v>6.47</v>
      </c>
      <c r="J202" s="116"/>
      <c r="K202" s="116"/>
      <c r="L202" s="116"/>
      <c r="M202" s="116"/>
      <c r="N202" s="116"/>
      <c r="O202" s="116"/>
      <c r="P202" s="116"/>
      <c r="Q202" s="116"/>
    </row>
    <row r="203" spans="1:17" ht="15" customHeight="1">
      <c r="A203" s="193"/>
      <c r="B203" s="193"/>
      <c r="C203" s="193"/>
      <c r="D203" s="193"/>
      <c r="E203" s="196"/>
      <c r="F203" s="116" t="s">
        <v>896</v>
      </c>
      <c r="G203" s="116" t="s">
        <v>6</v>
      </c>
      <c r="H203" s="118">
        <v>2</v>
      </c>
      <c r="I203" s="118">
        <v>2.2000000000000002</v>
      </c>
      <c r="J203" s="116"/>
      <c r="K203" s="116"/>
      <c r="L203" s="116"/>
      <c r="M203" s="116"/>
      <c r="N203" s="116"/>
      <c r="O203" s="116"/>
      <c r="P203" s="116"/>
      <c r="Q203" s="116"/>
    </row>
    <row r="204" spans="1:17" ht="15" customHeight="1">
      <c r="A204" s="193"/>
      <c r="B204" s="193"/>
      <c r="C204" s="193"/>
      <c r="D204" s="193"/>
      <c r="E204" s="196"/>
      <c r="F204" s="116" t="s">
        <v>897</v>
      </c>
      <c r="G204" s="116" t="s">
        <v>6</v>
      </c>
      <c r="H204" s="118">
        <v>4</v>
      </c>
      <c r="I204" s="118">
        <v>12.4</v>
      </c>
      <c r="J204" s="116"/>
      <c r="K204" s="116"/>
      <c r="L204" s="116"/>
      <c r="M204" s="116"/>
      <c r="N204" s="116"/>
      <c r="O204" s="116"/>
      <c r="P204" s="116"/>
      <c r="Q204" s="116"/>
    </row>
    <row r="205" spans="1:17" ht="15" customHeight="1">
      <c r="A205" s="193"/>
      <c r="B205" s="193"/>
      <c r="C205" s="193"/>
      <c r="D205" s="193"/>
      <c r="E205" s="196"/>
      <c r="F205" s="116" t="s">
        <v>898</v>
      </c>
      <c r="G205" s="116" t="s">
        <v>6</v>
      </c>
      <c r="H205" s="118">
        <v>2</v>
      </c>
      <c r="I205" s="118">
        <v>9</v>
      </c>
      <c r="J205" s="116"/>
      <c r="K205" s="116"/>
      <c r="L205" s="116"/>
      <c r="M205" s="116"/>
      <c r="N205" s="116"/>
      <c r="O205" s="116"/>
      <c r="P205" s="116"/>
      <c r="Q205" s="116"/>
    </row>
    <row r="206" spans="1:17" s="117" customFormat="1" ht="15.75">
      <c r="A206" s="194"/>
      <c r="B206" s="194"/>
      <c r="C206" s="194"/>
      <c r="D206" s="194"/>
      <c r="E206" s="197"/>
      <c r="F206" s="189" t="s">
        <v>1202</v>
      </c>
      <c r="G206" s="190"/>
      <c r="H206" s="191"/>
      <c r="I206" s="119"/>
      <c r="J206" s="120"/>
      <c r="K206" s="119"/>
      <c r="L206" s="120"/>
      <c r="M206" s="119"/>
      <c r="N206" s="120"/>
      <c r="O206" s="119"/>
      <c r="P206" s="119">
        <f>I206-O206-K206</f>
        <v>0</v>
      </c>
      <c r="Q206" s="119"/>
    </row>
    <row r="207" spans="1:17" ht="15" customHeight="1">
      <c r="A207" s="192">
        <v>10</v>
      </c>
      <c r="B207" s="192" t="s">
        <v>1247</v>
      </c>
      <c r="C207" s="192" t="s">
        <v>510</v>
      </c>
      <c r="D207" s="192" t="s">
        <v>511</v>
      </c>
      <c r="E207" s="195">
        <v>59.16</v>
      </c>
      <c r="F207" s="116" t="s">
        <v>899</v>
      </c>
      <c r="G207" s="116" t="s">
        <v>6</v>
      </c>
      <c r="H207" s="118">
        <v>1</v>
      </c>
      <c r="I207" s="118">
        <v>25</v>
      </c>
      <c r="J207" s="116"/>
      <c r="K207" s="116"/>
      <c r="L207" s="116"/>
      <c r="M207" s="116"/>
      <c r="N207" s="116"/>
      <c r="O207" s="116"/>
      <c r="P207" s="116"/>
      <c r="Q207" s="116"/>
    </row>
    <row r="208" spans="1:17" ht="15" customHeight="1">
      <c r="A208" s="193"/>
      <c r="B208" s="193"/>
      <c r="C208" s="193"/>
      <c r="D208" s="193"/>
      <c r="E208" s="196"/>
      <c r="F208" s="116" t="s">
        <v>900</v>
      </c>
      <c r="G208" s="116" t="s">
        <v>6</v>
      </c>
      <c r="H208" s="118">
        <v>1</v>
      </c>
      <c r="I208" s="118">
        <v>34.159999999999997</v>
      </c>
      <c r="J208" s="116"/>
      <c r="K208" s="116"/>
      <c r="L208" s="116"/>
      <c r="M208" s="116"/>
      <c r="N208" s="116"/>
      <c r="O208" s="116"/>
      <c r="P208" s="116"/>
      <c r="Q208" s="116"/>
    </row>
    <row r="209" spans="1:17" s="117" customFormat="1" ht="15.75">
      <c r="A209" s="194"/>
      <c r="B209" s="193"/>
      <c r="C209" s="194"/>
      <c r="D209" s="194"/>
      <c r="E209" s="197"/>
      <c r="F209" s="189" t="s">
        <v>1202</v>
      </c>
      <c r="G209" s="190"/>
      <c r="H209" s="191"/>
      <c r="I209" s="119"/>
      <c r="J209" s="120"/>
      <c r="K209" s="119"/>
      <c r="L209" s="120"/>
      <c r="M209" s="119"/>
      <c r="N209" s="120"/>
      <c r="O209" s="119"/>
      <c r="P209" s="119">
        <f>I209-O209-K209</f>
        <v>0</v>
      </c>
      <c r="Q209" s="119"/>
    </row>
    <row r="210" spans="1:17" ht="15.75">
      <c r="A210" s="192">
        <v>11</v>
      </c>
      <c r="B210" s="193"/>
      <c r="C210" s="192" t="s">
        <v>514</v>
      </c>
      <c r="D210" s="192" t="s">
        <v>515</v>
      </c>
      <c r="E210" s="195">
        <v>25</v>
      </c>
      <c r="F210" s="116" t="s">
        <v>899</v>
      </c>
      <c r="G210" s="116" t="s">
        <v>6</v>
      </c>
      <c r="H210" s="118">
        <v>1</v>
      </c>
      <c r="I210" s="118">
        <v>25</v>
      </c>
      <c r="J210" s="116"/>
      <c r="K210" s="116"/>
      <c r="L210" s="116"/>
      <c r="M210" s="116"/>
      <c r="N210" s="116"/>
      <c r="O210" s="116"/>
      <c r="P210" s="116"/>
      <c r="Q210" s="116"/>
    </row>
    <row r="211" spans="1:17" s="117" customFormat="1" ht="15.75">
      <c r="A211" s="194"/>
      <c r="B211" s="193"/>
      <c r="C211" s="194"/>
      <c r="D211" s="194"/>
      <c r="E211" s="197"/>
      <c r="F211" s="189" t="s">
        <v>1202</v>
      </c>
      <c r="G211" s="190"/>
      <c r="H211" s="191"/>
      <c r="I211" s="119"/>
      <c r="J211" s="120"/>
      <c r="K211" s="119"/>
      <c r="L211" s="120"/>
      <c r="M211" s="119"/>
      <c r="N211" s="120"/>
      <c r="O211" s="119"/>
      <c r="P211" s="119">
        <f>I211-O211-K211</f>
        <v>0</v>
      </c>
      <c r="Q211" s="119"/>
    </row>
    <row r="212" spans="1:17" ht="15" customHeight="1">
      <c r="A212" s="192">
        <v>12</v>
      </c>
      <c r="B212" s="193"/>
      <c r="C212" s="192" t="s">
        <v>517</v>
      </c>
      <c r="D212" s="192" t="s">
        <v>580</v>
      </c>
      <c r="E212" s="195">
        <v>32.370159999999998</v>
      </c>
      <c r="F212" s="116" t="s">
        <v>901</v>
      </c>
      <c r="G212" s="116" t="s">
        <v>6</v>
      </c>
      <c r="H212" s="118">
        <v>1.5516126315789474</v>
      </c>
      <c r="I212" s="118">
        <v>7.3701600000000003</v>
      </c>
      <c r="J212" s="116"/>
      <c r="K212" s="116"/>
      <c r="L212" s="116"/>
      <c r="M212" s="116"/>
      <c r="N212" s="116"/>
      <c r="O212" s="116"/>
      <c r="P212" s="116"/>
      <c r="Q212" s="116"/>
    </row>
    <row r="213" spans="1:17" ht="15" customHeight="1">
      <c r="A213" s="193"/>
      <c r="B213" s="193"/>
      <c r="C213" s="193"/>
      <c r="D213" s="193"/>
      <c r="E213" s="196"/>
      <c r="F213" s="116" t="s">
        <v>899</v>
      </c>
      <c r="G213" s="116" t="s">
        <v>6</v>
      </c>
      <c r="H213" s="118">
        <v>1</v>
      </c>
      <c r="I213" s="118">
        <v>25</v>
      </c>
      <c r="J213" s="116"/>
      <c r="K213" s="116"/>
      <c r="L213" s="116"/>
      <c r="M213" s="116"/>
      <c r="N213" s="116"/>
      <c r="O213" s="116"/>
      <c r="P213" s="116"/>
      <c r="Q213" s="116"/>
    </row>
    <row r="214" spans="1:17" s="117" customFormat="1" ht="15.75">
      <c r="A214" s="194"/>
      <c r="B214" s="193"/>
      <c r="C214" s="194"/>
      <c r="D214" s="194"/>
      <c r="E214" s="197"/>
      <c r="F214" s="189" t="s">
        <v>1202</v>
      </c>
      <c r="G214" s="190"/>
      <c r="H214" s="191"/>
      <c r="I214" s="119"/>
      <c r="J214" s="120"/>
      <c r="K214" s="119"/>
      <c r="L214" s="120"/>
      <c r="M214" s="119"/>
      <c r="N214" s="120"/>
      <c r="O214" s="119"/>
      <c r="P214" s="119">
        <f>I214-O214-K214</f>
        <v>0</v>
      </c>
      <c r="Q214" s="119"/>
    </row>
    <row r="215" spans="1:17" ht="15.75">
      <c r="A215" s="192">
        <v>13</v>
      </c>
      <c r="B215" s="193"/>
      <c r="C215" s="192" t="s">
        <v>520</v>
      </c>
      <c r="D215" s="192" t="s">
        <v>515</v>
      </c>
      <c r="E215" s="195">
        <v>25</v>
      </c>
      <c r="F215" s="116" t="s">
        <v>899</v>
      </c>
      <c r="G215" s="116" t="s">
        <v>6</v>
      </c>
      <c r="H215" s="118">
        <v>1</v>
      </c>
      <c r="I215" s="118">
        <v>25</v>
      </c>
      <c r="J215" s="116"/>
      <c r="K215" s="116"/>
      <c r="L215" s="116"/>
      <c r="M215" s="116"/>
      <c r="N215" s="116"/>
      <c r="O215" s="116"/>
      <c r="P215" s="116"/>
      <c r="Q215" s="116"/>
    </row>
    <row r="216" spans="1:17" s="117" customFormat="1" ht="15.75">
      <c r="A216" s="194"/>
      <c r="B216" s="194"/>
      <c r="C216" s="194"/>
      <c r="D216" s="194"/>
      <c r="E216" s="197"/>
      <c r="F216" s="189" t="s">
        <v>1202</v>
      </c>
      <c r="G216" s="190"/>
      <c r="H216" s="191"/>
      <c r="I216" s="119"/>
      <c r="J216" s="120"/>
      <c r="K216" s="119"/>
      <c r="L216" s="120"/>
      <c r="M216" s="119"/>
      <c r="N216" s="120"/>
      <c r="O216" s="119"/>
      <c r="P216" s="119">
        <f>I216-O216-K216</f>
        <v>0</v>
      </c>
      <c r="Q216" s="119"/>
    </row>
    <row r="217" spans="1:17" ht="15" customHeight="1">
      <c r="A217" s="192">
        <v>14</v>
      </c>
      <c r="B217" s="192" t="s">
        <v>1209</v>
      </c>
      <c r="C217" s="192" t="s">
        <v>521</v>
      </c>
      <c r="D217" s="192" t="s">
        <v>522</v>
      </c>
      <c r="E217" s="195">
        <v>474.88</v>
      </c>
      <c r="F217" s="116" t="s">
        <v>902</v>
      </c>
      <c r="G217" s="116" t="s">
        <v>6</v>
      </c>
      <c r="H217" s="118">
        <v>1</v>
      </c>
      <c r="I217" s="118">
        <v>450</v>
      </c>
      <c r="J217" s="116"/>
      <c r="K217" s="116"/>
      <c r="L217" s="116"/>
      <c r="M217" s="116"/>
      <c r="N217" s="116"/>
      <c r="O217" s="116"/>
      <c r="P217" s="116"/>
      <c r="Q217" s="116"/>
    </row>
    <row r="218" spans="1:17" ht="15" customHeight="1">
      <c r="A218" s="193"/>
      <c r="B218" s="193"/>
      <c r="C218" s="193"/>
      <c r="D218" s="193"/>
      <c r="E218" s="196"/>
      <c r="F218" s="116" t="s">
        <v>903</v>
      </c>
      <c r="G218" s="116" t="s">
        <v>6</v>
      </c>
      <c r="H218" s="118">
        <v>2</v>
      </c>
      <c r="I218" s="118">
        <v>8.8800000000000008</v>
      </c>
      <c r="J218" s="116"/>
      <c r="K218" s="116"/>
      <c r="L218" s="116"/>
      <c r="M218" s="116"/>
      <c r="N218" s="116"/>
      <c r="O218" s="116"/>
      <c r="P218" s="116"/>
      <c r="Q218" s="116"/>
    </row>
    <row r="219" spans="1:17" ht="15" customHeight="1">
      <c r="A219" s="193"/>
      <c r="B219" s="193"/>
      <c r="C219" s="193"/>
      <c r="D219" s="193"/>
      <c r="E219" s="196"/>
      <c r="F219" s="116" t="s">
        <v>904</v>
      </c>
      <c r="G219" s="116" t="s">
        <v>6</v>
      </c>
      <c r="H219" s="118">
        <v>2</v>
      </c>
      <c r="I219" s="118">
        <v>7.8</v>
      </c>
      <c r="J219" s="116"/>
      <c r="K219" s="116"/>
      <c r="L219" s="116"/>
      <c r="M219" s="116"/>
      <c r="N219" s="116"/>
      <c r="O219" s="116"/>
      <c r="P219" s="116"/>
      <c r="Q219" s="116"/>
    </row>
    <row r="220" spans="1:17" ht="15" customHeight="1">
      <c r="A220" s="193"/>
      <c r="B220" s="193"/>
      <c r="C220" s="193"/>
      <c r="D220" s="193"/>
      <c r="E220" s="196"/>
      <c r="F220" s="116" t="s">
        <v>905</v>
      </c>
      <c r="G220" s="116" t="s">
        <v>6</v>
      </c>
      <c r="H220" s="118">
        <v>2</v>
      </c>
      <c r="I220" s="118">
        <v>8.1999999999999993</v>
      </c>
      <c r="J220" s="116"/>
      <c r="K220" s="116"/>
      <c r="L220" s="116"/>
      <c r="M220" s="116"/>
      <c r="N220" s="116"/>
      <c r="O220" s="116"/>
      <c r="P220" s="116"/>
      <c r="Q220" s="116"/>
    </row>
    <row r="221" spans="1:17" s="117" customFormat="1" ht="15.75">
      <c r="A221" s="194"/>
      <c r="B221" s="193"/>
      <c r="C221" s="194"/>
      <c r="D221" s="194"/>
      <c r="E221" s="197"/>
      <c r="F221" s="189" t="s">
        <v>1202</v>
      </c>
      <c r="G221" s="190"/>
      <c r="H221" s="191"/>
      <c r="I221" s="119"/>
      <c r="J221" s="120"/>
      <c r="K221" s="119"/>
      <c r="L221" s="120"/>
      <c r="M221" s="119"/>
      <c r="N221" s="120"/>
      <c r="O221" s="119"/>
      <c r="P221" s="119">
        <f>I221-O221-K221</f>
        <v>0</v>
      </c>
      <c r="Q221" s="119"/>
    </row>
    <row r="222" spans="1:17" ht="15" customHeight="1">
      <c r="A222" s="192">
        <v>15</v>
      </c>
      <c r="B222" s="193"/>
      <c r="C222" s="192" t="s">
        <v>525</v>
      </c>
      <c r="D222" s="192" t="s">
        <v>526</v>
      </c>
      <c r="E222" s="195">
        <v>734.74300000000005</v>
      </c>
      <c r="F222" s="116" t="s">
        <v>906</v>
      </c>
      <c r="G222" s="116" t="s">
        <v>216</v>
      </c>
      <c r="H222" s="118">
        <v>340</v>
      </c>
      <c r="I222" s="118">
        <v>62.9</v>
      </c>
      <c r="J222" s="116"/>
      <c r="K222" s="116"/>
      <c r="L222" s="116"/>
      <c r="M222" s="116"/>
      <c r="N222" s="116"/>
      <c r="O222" s="116"/>
      <c r="P222" s="116"/>
      <c r="Q222" s="116"/>
    </row>
    <row r="223" spans="1:17" ht="15" customHeight="1">
      <c r="A223" s="193"/>
      <c r="B223" s="193"/>
      <c r="C223" s="193"/>
      <c r="D223" s="193"/>
      <c r="E223" s="196"/>
      <c r="F223" s="116" t="s">
        <v>907</v>
      </c>
      <c r="G223" s="116" t="s">
        <v>216</v>
      </c>
      <c r="H223" s="118">
        <v>22</v>
      </c>
      <c r="I223" s="118">
        <v>176</v>
      </c>
      <c r="J223" s="116"/>
      <c r="K223" s="116"/>
      <c r="L223" s="116"/>
      <c r="M223" s="116"/>
      <c r="N223" s="116"/>
      <c r="O223" s="116"/>
      <c r="P223" s="116"/>
      <c r="Q223" s="116"/>
    </row>
    <row r="224" spans="1:17" ht="15" customHeight="1">
      <c r="A224" s="193"/>
      <c r="B224" s="193"/>
      <c r="C224" s="193"/>
      <c r="D224" s="193"/>
      <c r="E224" s="196"/>
      <c r="F224" s="116" t="s">
        <v>908</v>
      </c>
      <c r="G224" s="116" t="s">
        <v>216</v>
      </c>
      <c r="H224" s="118">
        <v>24</v>
      </c>
      <c r="I224" s="118">
        <v>180</v>
      </c>
      <c r="J224" s="116"/>
      <c r="K224" s="116"/>
      <c r="L224" s="116"/>
      <c r="M224" s="116"/>
      <c r="N224" s="116"/>
      <c r="O224" s="116"/>
      <c r="P224" s="116"/>
      <c r="Q224" s="116"/>
    </row>
    <row r="225" spans="1:17" ht="15" customHeight="1">
      <c r="A225" s="193"/>
      <c r="B225" s="193"/>
      <c r="C225" s="193"/>
      <c r="D225" s="193"/>
      <c r="E225" s="196"/>
      <c r="F225" s="116" t="s">
        <v>909</v>
      </c>
      <c r="G225" s="116" t="s">
        <v>216</v>
      </c>
      <c r="H225" s="118">
        <v>0.83</v>
      </c>
      <c r="I225" s="118">
        <v>4.1500000000000004</v>
      </c>
      <c r="J225" s="116"/>
      <c r="K225" s="116"/>
      <c r="L225" s="116"/>
      <c r="M225" s="116"/>
      <c r="N225" s="116"/>
      <c r="O225" s="116"/>
      <c r="P225" s="116"/>
      <c r="Q225" s="116"/>
    </row>
    <row r="226" spans="1:17" ht="15" customHeight="1">
      <c r="A226" s="193"/>
      <c r="B226" s="193"/>
      <c r="C226" s="193"/>
      <c r="D226" s="193"/>
      <c r="E226" s="196"/>
      <c r="F226" s="116" t="s">
        <v>910</v>
      </c>
      <c r="G226" s="116" t="s">
        <v>915</v>
      </c>
      <c r="H226" s="118">
        <v>12</v>
      </c>
      <c r="I226" s="118">
        <v>2.88</v>
      </c>
      <c r="J226" s="116"/>
      <c r="K226" s="116"/>
      <c r="L226" s="116"/>
      <c r="M226" s="116"/>
      <c r="N226" s="116"/>
      <c r="O226" s="116"/>
      <c r="P226" s="116"/>
      <c r="Q226" s="116"/>
    </row>
    <row r="227" spans="1:17" ht="15" customHeight="1">
      <c r="A227" s="193"/>
      <c r="B227" s="193"/>
      <c r="C227" s="193"/>
      <c r="D227" s="193"/>
      <c r="E227" s="196"/>
      <c r="F227" s="116" t="s">
        <v>911</v>
      </c>
      <c r="G227" s="116" t="s">
        <v>915</v>
      </c>
      <c r="H227" s="118">
        <v>25.2</v>
      </c>
      <c r="I227" s="118">
        <v>4.5359999999999996</v>
      </c>
      <c r="J227" s="116"/>
      <c r="K227" s="116"/>
      <c r="L227" s="116"/>
      <c r="M227" s="116"/>
      <c r="N227" s="116"/>
      <c r="O227" s="116"/>
      <c r="P227" s="116"/>
      <c r="Q227" s="116"/>
    </row>
    <row r="228" spans="1:17" ht="15" customHeight="1">
      <c r="A228" s="193"/>
      <c r="B228" s="193"/>
      <c r="C228" s="193"/>
      <c r="D228" s="193"/>
      <c r="E228" s="196"/>
      <c r="F228" s="116" t="s">
        <v>912</v>
      </c>
      <c r="G228" s="116" t="s">
        <v>6</v>
      </c>
      <c r="H228" s="118">
        <v>2</v>
      </c>
      <c r="I228" s="118">
        <v>132.97999999999999</v>
      </c>
      <c r="J228" s="116"/>
      <c r="K228" s="116"/>
      <c r="L228" s="116"/>
      <c r="M228" s="116"/>
      <c r="N228" s="116"/>
      <c r="O228" s="116"/>
      <c r="P228" s="116"/>
      <c r="Q228" s="116"/>
    </row>
    <row r="229" spans="1:17" ht="15" customHeight="1">
      <c r="A229" s="193"/>
      <c r="B229" s="193"/>
      <c r="C229" s="193"/>
      <c r="D229" s="193"/>
      <c r="E229" s="196"/>
      <c r="F229" s="116" t="s">
        <v>904</v>
      </c>
      <c r="G229" s="116" t="s">
        <v>6</v>
      </c>
      <c r="H229" s="118">
        <v>2</v>
      </c>
      <c r="I229" s="118">
        <v>7.8</v>
      </c>
      <c r="J229" s="116"/>
      <c r="K229" s="116"/>
      <c r="L229" s="116"/>
      <c r="M229" s="116"/>
      <c r="N229" s="116"/>
      <c r="O229" s="116"/>
      <c r="P229" s="116"/>
      <c r="Q229" s="116"/>
    </row>
    <row r="230" spans="1:17" ht="15" customHeight="1">
      <c r="A230" s="193"/>
      <c r="B230" s="193"/>
      <c r="C230" s="193"/>
      <c r="D230" s="193"/>
      <c r="E230" s="196"/>
      <c r="F230" s="116" t="s">
        <v>1236</v>
      </c>
      <c r="G230" s="116" t="s">
        <v>198</v>
      </c>
      <c r="H230" s="118">
        <v>2.69</v>
      </c>
      <c r="I230" s="118">
        <v>161.66900000000001</v>
      </c>
      <c r="J230" s="116"/>
      <c r="K230" s="116"/>
      <c r="L230" s="116"/>
      <c r="M230" s="116"/>
      <c r="N230" s="116"/>
      <c r="O230" s="116"/>
      <c r="P230" s="116"/>
      <c r="Q230" s="116"/>
    </row>
    <row r="231" spans="1:17" ht="15" customHeight="1">
      <c r="A231" s="193"/>
      <c r="B231" s="193"/>
      <c r="C231" s="193"/>
      <c r="D231" s="193"/>
      <c r="E231" s="196"/>
      <c r="F231" s="116" t="s">
        <v>913</v>
      </c>
      <c r="G231" s="116" t="s">
        <v>6</v>
      </c>
      <c r="H231" s="118">
        <v>4</v>
      </c>
      <c r="I231" s="118">
        <v>0.70799999999999996</v>
      </c>
      <c r="J231" s="116"/>
      <c r="K231" s="116"/>
      <c r="L231" s="116"/>
      <c r="M231" s="116"/>
      <c r="N231" s="116"/>
      <c r="O231" s="116"/>
      <c r="P231" s="116"/>
      <c r="Q231" s="116"/>
    </row>
    <row r="232" spans="1:17" ht="15" customHeight="1">
      <c r="A232" s="193"/>
      <c r="B232" s="193"/>
      <c r="C232" s="193"/>
      <c r="D232" s="193"/>
      <c r="E232" s="196"/>
      <c r="F232" s="116" t="s">
        <v>914</v>
      </c>
      <c r="G232" s="116" t="s">
        <v>6</v>
      </c>
      <c r="H232" s="118">
        <v>4</v>
      </c>
      <c r="I232" s="118">
        <v>1.1200000000000001</v>
      </c>
      <c r="J232" s="116"/>
      <c r="K232" s="116"/>
      <c r="L232" s="116"/>
      <c r="M232" s="116"/>
      <c r="N232" s="116"/>
      <c r="O232" s="116"/>
      <c r="P232" s="116"/>
      <c r="Q232" s="116"/>
    </row>
    <row r="233" spans="1:17" s="117" customFormat="1" ht="15.75">
      <c r="A233" s="194"/>
      <c r="B233" s="193"/>
      <c r="C233" s="194"/>
      <c r="D233" s="194"/>
      <c r="E233" s="197"/>
      <c r="F233" s="189" t="s">
        <v>1202</v>
      </c>
      <c r="G233" s="190"/>
      <c r="H233" s="191"/>
      <c r="I233" s="119"/>
      <c r="J233" s="120"/>
      <c r="K233" s="119"/>
      <c r="L233" s="120"/>
      <c r="M233" s="119"/>
      <c r="N233" s="120"/>
      <c r="O233" s="119"/>
      <c r="P233" s="119">
        <f>I233-O233-K233</f>
        <v>0</v>
      </c>
      <c r="Q233" s="119"/>
    </row>
    <row r="234" spans="1:17" ht="15" customHeight="1">
      <c r="A234" s="192">
        <v>16</v>
      </c>
      <c r="B234" s="193"/>
      <c r="C234" s="192" t="s">
        <v>529</v>
      </c>
      <c r="D234" s="198" t="s">
        <v>530</v>
      </c>
      <c r="E234" s="195">
        <v>181.1</v>
      </c>
      <c r="F234" s="116" t="s">
        <v>916</v>
      </c>
      <c r="G234" s="116" t="s">
        <v>6</v>
      </c>
      <c r="H234" s="118">
        <v>5</v>
      </c>
      <c r="I234" s="118">
        <v>75</v>
      </c>
      <c r="J234" s="116"/>
      <c r="K234" s="116"/>
      <c r="L234" s="116"/>
      <c r="M234" s="116"/>
      <c r="N234" s="116"/>
      <c r="O234" s="116"/>
      <c r="P234" s="116"/>
      <c r="Q234" s="116"/>
    </row>
    <row r="235" spans="1:17" ht="15" customHeight="1">
      <c r="A235" s="193"/>
      <c r="B235" s="193"/>
      <c r="C235" s="193"/>
      <c r="D235" s="199"/>
      <c r="E235" s="196"/>
      <c r="F235" s="116" t="s">
        <v>1237</v>
      </c>
      <c r="G235" s="116" t="s">
        <v>167</v>
      </c>
      <c r="H235" s="118">
        <v>1.6</v>
      </c>
      <c r="I235" s="118">
        <v>80</v>
      </c>
      <c r="J235" s="116"/>
      <c r="K235" s="116"/>
      <c r="L235" s="116"/>
      <c r="M235" s="116"/>
      <c r="N235" s="116"/>
      <c r="O235" s="116"/>
      <c r="P235" s="116"/>
      <c r="Q235" s="116"/>
    </row>
    <row r="236" spans="1:17" ht="15" customHeight="1">
      <c r="A236" s="193"/>
      <c r="B236" s="193"/>
      <c r="C236" s="193"/>
      <c r="D236" s="199"/>
      <c r="E236" s="196"/>
      <c r="F236" s="116" t="s">
        <v>917</v>
      </c>
      <c r="G236" s="116" t="s">
        <v>6</v>
      </c>
      <c r="H236" s="118">
        <v>1</v>
      </c>
      <c r="I236" s="118">
        <v>18</v>
      </c>
      <c r="J236" s="116"/>
      <c r="K236" s="116"/>
      <c r="L236" s="116"/>
      <c r="M236" s="116"/>
      <c r="N236" s="116"/>
      <c r="O236" s="116"/>
      <c r="P236" s="116"/>
      <c r="Q236" s="116"/>
    </row>
    <row r="237" spans="1:17" ht="15" customHeight="1">
      <c r="A237" s="193"/>
      <c r="B237" s="193"/>
      <c r="C237" s="193"/>
      <c r="D237" s="199"/>
      <c r="E237" s="196"/>
      <c r="F237" s="116" t="s">
        <v>918</v>
      </c>
      <c r="G237" s="116" t="s">
        <v>6</v>
      </c>
      <c r="H237" s="118">
        <v>1</v>
      </c>
      <c r="I237" s="118">
        <v>2</v>
      </c>
      <c r="J237" s="116"/>
      <c r="K237" s="116"/>
      <c r="L237" s="116"/>
      <c r="M237" s="116"/>
      <c r="N237" s="116"/>
      <c r="O237" s="116"/>
      <c r="P237" s="116"/>
      <c r="Q237" s="116"/>
    </row>
    <row r="238" spans="1:17" ht="15" customHeight="1">
      <c r="A238" s="193"/>
      <c r="B238" s="193"/>
      <c r="C238" s="193"/>
      <c r="D238" s="199"/>
      <c r="E238" s="196"/>
      <c r="F238" s="116" t="s">
        <v>919</v>
      </c>
      <c r="G238" s="116" t="s">
        <v>6</v>
      </c>
      <c r="H238" s="118">
        <v>1</v>
      </c>
      <c r="I238" s="118">
        <v>1.5</v>
      </c>
      <c r="J238" s="116"/>
      <c r="K238" s="116"/>
      <c r="L238" s="116"/>
      <c r="M238" s="116"/>
      <c r="N238" s="116"/>
      <c r="O238" s="116"/>
      <c r="P238" s="116"/>
      <c r="Q238" s="116"/>
    </row>
    <row r="239" spans="1:17" ht="15" customHeight="1">
      <c r="A239" s="193"/>
      <c r="B239" s="193"/>
      <c r="C239" s="193"/>
      <c r="D239" s="199"/>
      <c r="E239" s="196"/>
      <c r="F239" s="116" t="s">
        <v>920</v>
      </c>
      <c r="G239" s="116" t="s">
        <v>6</v>
      </c>
      <c r="H239" s="118">
        <v>1</v>
      </c>
      <c r="I239" s="118">
        <v>1</v>
      </c>
      <c r="J239" s="116"/>
      <c r="K239" s="116"/>
      <c r="L239" s="116"/>
      <c r="M239" s="116"/>
      <c r="N239" s="116"/>
      <c r="O239" s="116"/>
      <c r="P239" s="116"/>
      <c r="Q239" s="116"/>
    </row>
    <row r="240" spans="1:17" ht="15" customHeight="1">
      <c r="A240" s="193"/>
      <c r="B240" s="193"/>
      <c r="C240" s="193"/>
      <c r="D240" s="199"/>
      <c r="E240" s="196"/>
      <c r="F240" s="116" t="s">
        <v>921</v>
      </c>
      <c r="G240" s="116" t="s">
        <v>6</v>
      </c>
      <c r="H240" s="118">
        <v>1</v>
      </c>
      <c r="I240" s="118">
        <v>1</v>
      </c>
      <c r="J240" s="116"/>
      <c r="K240" s="116"/>
      <c r="L240" s="116"/>
      <c r="M240" s="116"/>
      <c r="N240" s="116"/>
      <c r="O240" s="116"/>
      <c r="P240" s="116"/>
      <c r="Q240" s="116"/>
    </row>
    <row r="241" spans="1:17" ht="15" customHeight="1">
      <c r="A241" s="193"/>
      <c r="B241" s="193"/>
      <c r="C241" s="193"/>
      <c r="D241" s="199"/>
      <c r="E241" s="196"/>
      <c r="F241" s="116" t="s">
        <v>922</v>
      </c>
      <c r="G241" s="116" t="s">
        <v>6</v>
      </c>
      <c r="H241" s="118">
        <v>1</v>
      </c>
      <c r="I241" s="118">
        <v>1</v>
      </c>
      <c r="J241" s="116"/>
      <c r="K241" s="116"/>
      <c r="L241" s="116"/>
      <c r="M241" s="116"/>
      <c r="N241" s="116"/>
      <c r="O241" s="116"/>
      <c r="P241" s="116"/>
      <c r="Q241" s="116"/>
    </row>
    <row r="242" spans="1:17" ht="15" customHeight="1">
      <c r="A242" s="193"/>
      <c r="B242" s="193"/>
      <c r="C242" s="193"/>
      <c r="D242" s="199"/>
      <c r="E242" s="196"/>
      <c r="F242" s="116" t="s">
        <v>923</v>
      </c>
      <c r="G242" s="116" t="s">
        <v>167</v>
      </c>
      <c r="H242" s="118">
        <v>8</v>
      </c>
      <c r="I242" s="118">
        <v>1.6</v>
      </c>
      <c r="J242" s="116"/>
      <c r="K242" s="116"/>
      <c r="L242" s="116"/>
      <c r="M242" s="116"/>
      <c r="N242" s="116"/>
      <c r="O242" s="116"/>
      <c r="P242" s="116"/>
      <c r="Q242" s="116"/>
    </row>
    <row r="243" spans="1:17" s="117" customFormat="1" ht="15.75">
      <c r="A243" s="194"/>
      <c r="B243" s="194"/>
      <c r="C243" s="194"/>
      <c r="D243" s="200"/>
      <c r="E243" s="197"/>
      <c r="F243" s="189" t="s">
        <v>1202</v>
      </c>
      <c r="G243" s="190"/>
      <c r="H243" s="191"/>
      <c r="I243" s="119"/>
      <c r="J243" s="120"/>
      <c r="K243" s="119"/>
      <c r="L243" s="120"/>
      <c r="M243" s="119"/>
      <c r="N243" s="120"/>
      <c r="O243" s="119"/>
      <c r="P243" s="119">
        <f>I243-O243-K243</f>
        <v>0</v>
      </c>
      <c r="Q243" s="119"/>
    </row>
    <row r="244" spans="1:17" ht="15" customHeight="1">
      <c r="A244" s="192">
        <v>17</v>
      </c>
      <c r="B244" s="192" t="s">
        <v>1210</v>
      </c>
      <c r="C244" s="201" t="s">
        <v>531</v>
      </c>
      <c r="D244" s="201" t="s">
        <v>532</v>
      </c>
      <c r="E244" s="195">
        <v>837.43871186440697</v>
      </c>
      <c r="F244" s="116" t="s">
        <v>941</v>
      </c>
      <c r="G244" s="116" t="s">
        <v>6</v>
      </c>
      <c r="H244" s="118">
        <v>1</v>
      </c>
      <c r="I244" s="118">
        <v>4.84</v>
      </c>
      <c r="J244" s="116"/>
      <c r="K244" s="116"/>
      <c r="L244" s="116"/>
      <c r="M244" s="116"/>
      <c r="N244" s="116"/>
      <c r="O244" s="116"/>
      <c r="P244" s="116"/>
      <c r="Q244" s="116"/>
    </row>
    <row r="245" spans="1:17" ht="15" customHeight="1">
      <c r="A245" s="193"/>
      <c r="B245" s="193"/>
      <c r="C245" s="202"/>
      <c r="D245" s="202"/>
      <c r="E245" s="196"/>
      <c r="F245" s="116" t="s">
        <v>942</v>
      </c>
      <c r="G245" s="116" t="s">
        <v>6</v>
      </c>
      <c r="H245" s="118">
        <v>2</v>
      </c>
      <c r="I245" s="118">
        <v>0.86399999999999999</v>
      </c>
      <c r="J245" s="116"/>
      <c r="K245" s="116"/>
      <c r="L245" s="116"/>
      <c r="M245" s="116"/>
      <c r="N245" s="116"/>
      <c r="O245" s="116"/>
      <c r="P245" s="116"/>
      <c r="Q245" s="116"/>
    </row>
    <row r="246" spans="1:17" ht="15" customHeight="1">
      <c r="A246" s="193"/>
      <c r="B246" s="193"/>
      <c r="C246" s="202"/>
      <c r="D246" s="202"/>
      <c r="E246" s="196"/>
      <c r="F246" s="116" t="s">
        <v>943</v>
      </c>
      <c r="G246" s="116" t="s">
        <v>6</v>
      </c>
      <c r="H246" s="118">
        <v>1</v>
      </c>
      <c r="I246" s="118">
        <v>51.292999999999999</v>
      </c>
      <c r="J246" s="116"/>
      <c r="K246" s="116"/>
      <c r="L246" s="116"/>
      <c r="M246" s="116"/>
      <c r="N246" s="116"/>
      <c r="O246" s="116"/>
      <c r="P246" s="116"/>
      <c r="Q246" s="116"/>
    </row>
    <row r="247" spans="1:17" ht="15" customHeight="1">
      <c r="A247" s="193"/>
      <c r="B247" s="193"/>
      <c r="C247" s="202"/>
      <c r="D247" s="202"/>
      <c r="E247" s="196"/>
      <c r="F247" s="116" t="s">
        <v>944</v>
      </c>
      <c r="G247" s="116" t="s">
        <v>6</v>
      </c>
      <c r="H247" s="118">
        <v>1</v>
      </c>
      <c r="I247" s="118">
        <v>135.94300000000001</v>
      </c>
      <c r="J247" s="116"/>
      <c r="K247" s="116"/>
      <c r="L247" s="116"/>
      <c r="M247" s="116"/>
      <c r="N247" s="116"/>
      <c r="O247" s="116"/>
      <c r="P247" s="116"/>
      <c r="Q247" s="116"/>
    </row>
    <row r="248" spans="1:17" ht="15" customHeight="1">
      <c r="A248" s="193"/>
      <c r="B248" s="193"/>
      <c r="C248" s="202"/>
      <c r="D248" s="202"/>
      <c r="E248" s="196"/>
      <c r="F248" s="116" t="s">
        <v>945</v>
      </c>
      <c r="G248" s="116" t="s">
        <v>6</v>
      </c>
      <c r="H248" s="118">
        <v>1</v>
      </c>
      <c r="I248" s="118">
        <v>18.737288135593221</v>
      </c>
      <c r="J248" s="116"/>
      <c r="K248" s="116"/>
      <c r="L248" s="116"/>
      <c r="M248" s="116"/>
      <c r="N248" s="116"/>
      <c r="O248" s="116"/>
      <c r="P248" s="116"/>
      <c r="Q248" s="116"/>
    </row>
    <row r="249" spans="1:17" ht="15" customHeight="1">
      <c r="A249" s="193"/>
      <c r="B249" s="193"/>
      <c r="C249" s="202"/>
      <c r="D249" s="202"/>
      <c r="E249" s="196"/>
      <c r="F249" s="116" t="s">
        <v>945</v>
      </c>
      <c r="G249" s="116" t="s">
        <v>6</v>
      </c>
      <c r="H249" s="118">
        <v>1</v>
      </c>
      <c r="I249" s="118">
        <v>18.737288135593221</v>
      </c>
      <c r="J249" s="116"/>
      <c r="K249" s="116"/>
      <c r="L249" s="116"/>
      <c r="M249" s="116"/>
      <c r="N249" s="116"/>
      <c r="O249" s="116"/>
      <c r="P249" s="116"/>
      <c r="Q249" s="116"/>
    </row>
    <row r="250" spans="1:17" ht="15" customHeight="1">
      <c r="A250" s="193"/>
      <c r="B250" s="193"/>
      <c r="C250" s="202"/>
      <c r="D250" s="202"/>
      <c r="E250" s="196"/>
      <c r="F250" s="116" t="s">
        <v>946</v>
      </c>
      <c r="G250" s="116" t="s">
        <v>6</v>
      </c>
      <c r="H250" s="118">
        <v>1</v>
      </c>
      <c r="I250" s="118">
        <v>18.737288135593221</v>
      </c>
      <c r="J250" s="116"/>
      <c r="K250" s="116"/>
      <c r="L250" s="116"/>
      <c r="M250" s="116"/>
      <c r="N250" s="116"/>
      <c r="O250" s="116"/>
      <c r="P250" s="116"/>
      <c r="Q250" s="116"/>
    </row>
    <row r="251" spans="1:17" ht="15" customHeight="1">
      <c r="A251" s="193"/>
      <c r="B251" s="193"/>
      <c r="C251" s="202"/>
      <c r="D251" s="202"/>
      <c r="E251" s="196"/>
      <c r="F251" s="116" t="s">
        <v>947</v>
      </c>
      <c r="G251" s="116" t="s">
        <v>6</v>
      </c>
      <c r="H251" s="118">
        <v>2</v>
      </c>
      <c r="I251" s="118">
        <v>242.2</v>
      </c>
      <c r="J251" s="116"/>
      <c r="K251" s="116"/>
      <c r="L251" s="116"/>
      <c r="M251" s="116"/>
      <c r="N251" s="116"/>
      <c r="O251" s="116"/>
      <c r="P251" s="116"/>
      <c r="Q251" s="116"/>
    </row>
    <row r="252" spans="1:17" ht="15" customHeight="1">
      <c r="A252" s="193"/>
      <c r="B252" s="193"/>
      <c r="C252" s="202"/>
      <c r="D252" s="202"/>
      <c r="E252" s="196"/>
      <c r="F252" s="116" t="s">
        <v>947</v>
      </c>
      <c r="G252" s="116" t="s">
        <v>6</v>
      </c>
      <c r="H252" s="118">
        <v>2</v>
      </c>
      <c r="I252" s="118">
        <v>242.2</v>
      </c>
      <c r="J252" s="116"/>
      <c r="K252" s="116"/>
      <c r="L252" s="116"/>
      <c r="M252" s="116"/>
      <c r="N252" s="116"/>
      <c r="O252" s="116"/>
      <c r="P252" s="116"/>
      <c r="Q252" s="116"/>
    </row>
    <row r="253" spans="1:17" ht="15" customHeight="1">
      <c r="A253" s="193"/>
      <c r="B253" s="193"/>
      <c r="C253" s="202"/>
      <c r="D253" s="202"/>
      <c r="E253" s="196"/>
      <c r="F253" s="116" t="s">
        <v>948</v>
      </c>
      <c r="G253" s="116" t="s">
        <v>6</v>
      </c>
      <c r="H253" s="118">
        <v>1</v>
      </c>
      <c r="I253" s="118">
        <v>15</v>
      </c>
      <c r="J253" s="116"/>
      <c r="K253" s="116"/>
      <c r="L253" s="116"/>
      <c r="M253" s="116"/>
      <c r="N253" s="116"/>
      <c r="O253" s="116"/>
      <c r="P253" s="116"/>
      <c r="Q253" s="116"/>
    </row>
    <row r="254" spans="1:17" ht="15" customHeight="1">
      <c r="A254" s="193"/>
      <c r="B254" s="193"/>
      <c r="C254" s="202"/>
      <c r="D254" s="202"/>
      <c r="E254" s="196"/>
      <c r="F254" s="116" t="s">
        <v>949</v>
      </c>
      <c r="G254" s="116" t="s">
        <v>6</v>
      </c>
      <c r="H254" s="118">
        <v>2</v>
      </c>
      <c r="I254" s="118">
        <v>0.86399999999999999</v>
      </c>
      <c r="J254" s="116"/>
      <c r="K254" s="116"/>
      <c r="L254" s="116"/>
      <c r="M254" s="116"/>
      <c r="N254" s="116"/>
      <c r="O254" s="116"/>
      <c r="P254" s="116"/>
      <c r="Q254" s="116"/>
    </row>
    <row r="255" spans="1:17" ht="15" customHeight="1">
      <c r="A255" s="193"/>
      <c r="B255" s="193"/>
      <c r="C255" s="202"/>
      <c r="D255" s="202"/>
      <c r="E255" s="196"/>
      <c r="F255" s="116" t="s">
        <v>950</v>
      </c>
      <c r="G255" s="116" t="s">
        <v>6</v>
      </c>
      <c r="H255" s="118">
        <v>2</v>
      </c>
      <c r="I255" s="118">
        <v>1.5940677966101697</v>
      </c>
      <c r="J255" s="116"/>
      <c r="K255" s="116"/>
      <c r="L255" s="116"/>
      <c r="M255" s="116"/>
      <c r="N255" s="116"/>
      <c r="O255" s="116"/>
      <c r="P255" s="116"/>
      <c r="Q255" s="116"/>
    </row>
    <row r="256" spans="1:17" ht="15" customHeight="1">
      <c r="A256" s="193"/>
      <c r="B256" s="193"/>
      <c r="C256" s="202"/>
      <c r="D256" s="202"/>
      <c r="E256" s="196"/>
      <c r="F256" s="116" t="s">
        <v>950</v>
      </c>
      <c r="G256" s="116" t="s">
        <v>6</v>
      </c>
      <c r="H256" s="118">
        <v>2</v>
      </c>
      <c r="I256" s="118">
        <v>1.5940677966101697</v>
      </c>
      <c r="J256" s="116"/>
      <c r="K256" s="116"/>
      <c r="L256" s="116"/>
      <c r="M256" s="116"/>
      <c r="N256" s="116"/>
      <c r="O256" s="116"/>
      <c r="P256" s="116"/>
      <c r="Q256" s="116"/>
    </row>
    <row r="257" spans="1:17" ht="15" customHeight="1">
      <c r="A257" s="193"/>
      <c r="B257" s="193"/>
      <c r="C257" s="202"/>
      <c r="D257" s="202"/>
      <c r="E257" s="196"/>
      <c r="F257" s="116" t="s">
        <v>951</v>
      </c>
      <c r="G257" s="116" t="s">
        <v>177</v>
      </c>
      <c r="H257" s="118">
        <v>2</v>
      </c>
      <c r="I257" s="118">
        <v>0.86399999999999999</v>
      </c>
      <c r="J257" s="116"/>
      <c r="K257" s="116"/>
      <c r="L257" s="116"/>
      <c r="M257" s="116"/>
      <c r="N257" s="116"/>
      <c r="O257" s="116"/>
      <c r="P257" s="116"/>
      <c r="Q257" s="116"/>
    </row>
    <row r="258" spans="1:17" ht="15" customHeight="1">
      <c r="A258" s="193"/>
      <c r="B258" s="193"/>
      <c r="C258" s="202"/>
      <c r="D258" s="202"/>
      <c r="E258" s="196"/>
      <c r="F258" s="116" t="s">
        <v>952</v>
      </c>
      <c r="G258" s="116" t="s">
        <v>6</v>
      </c>
      <c r="H258" s="118">
        <v>1</v>
      </c>
      <c r="I258" s="118">
        <v>40.799999999999997</v>
      </c>
      <c r="J258" s="116"/>
      <c r="K258" s="116"/>
      <c r="L258" s="116"/>
      <c r="M258" s="116"/>
      <c r="N258" s="116"/>
      <c r="O258" s="116"/>
      <c r="P258" s="116"/>
      <c r="Q258" s="116"/>
    </row>
    <row r="259" spans="1:17" ht="15" customHeight="1">
      <c r="A259" s="193"/>
      <c r="B259" s="193"/>
      <c r="C259" s="202"/>
      <c r="D259" s="202"/>
      <c r="E259" s="196"/>
      <c r="F259" s="116" t="s">
        <v>953</v>
      </c>
      <c r="G259" s="116" t="s">
        <v>6</v>
      </c>
      <c r="H259" s="118">
        <v>2</v>
      </c>
      <c r="I259" s="118">
        <v>0.86399999999999999</v>
      </c>
      <c r="J259" s="116"/>
      <c r="K259" s="116"/>
      <c r="L259" s="116"/>
      <c r="M259" s="116"/>
      <c r="N259" s="116"/>
      <c r="O259" s="116"/>
      <c r="P259" s="116"/>
      <c r="Q259" s="116"/>
    </row>
    <row r="260" spans="1:17" ht="15" customHeight="1">
      <c r="A260" s="193"/>
      <c r="B260" s="193"/>
      <c r="C260" s="202"/>
      <c r="D260" s="202"/>
      <c r="E260" s="196"/>
      <c r="F260" s="116" t="s">
        <v>954</v>
      </c>
      <c r="G260" s="116" t="s">
        <v>6</v>
      </c>
      <c r="H260" s="118">
        <v>2</v>
      </c>
      <c r="I260" s="118">
        <v>30</v>
      </c>
      <c r="J260" s="116"/>
      <c r="K260" s="116"/>
      <c r="L260" s="116"/>
      <c r="M260" s="116"/>
      <c r="N260" s="116"/>
      <c r="O260" s="116"/>
      <c r="P260" s="116"/>
      <c r="Q260" s="116"/>
    </row>
    <row r="261" spans="1:17" ht="15" customHeight="1">
      <c r="A261" s="193"/>
      <c r="B261" s="193"/>
      <c r="C261" s="202"/>
      <c r="D261" s="202"/>
      <c r="E261" s="196"/>
      <c r="F261" s="116" t="s">
        <v>955</v>
      </c>
      <c r="G261" s="116" t="s">
        <v>6</v>
      </c>
      <c r="H261" s="118">
        <v>2</v>
      </c>
      <c r="I261" s="118">
        <v>0.86399999999999999</v>
      </c>
      <c r="J261" s="116"/>
      <c r="K261" s="116"/>
      <c r="L261" s="116"/>
      <c r="M261" s="116"/>
      <c r="N261" s="116"/>
      <c r="O261" s="116"/>
      <c r="P261" s="116"/>
      <c r="Q261" s="116"/>
    </row>
    <row r="262" spans="1:17" ht="15" customHeight="1">
      <c r="A262" s="193"/>
      <c r="B262" s="193"/>
      <c r="C262" s="202"/>
      <c r="D262" s="202"/>
      <c r="E262" s="196"/>
      <c r="F262" s="116" t="s">
        <v>956</v>
      </c>
      <c r="G262" s="116" t="s">
        <v>6</v>
      </c>
      <c r="H262" s="118">
        <v>1</v>
      </c>
      <c r="I262" s="118">
        <v>2.1627118644067798</v>
      </c>
      <c r="J262" s="116"/>
      <c r="K262" s="116"/>
      <c r="L262" s="116"/>
      <c r="M262" s="116"/>
      <c r="N262" s="116"/>
      <c r="O262" s="116"/>
      <c r="P262" s="116"/>
      <c r="Q262" s="116"/>
    </row>
    <row r="263" spans="1:17" ht="15" customHeight="1">
      <c r="A263" s="193"/>
      <c r="B263" s="193"/>
      <c r="C263" s="202"/>
      <c r="D263" s="202"/>
      <c r="E263" s="196"/>
      <c r="F263" s="116" t="s">
        <v>957</v>
      </c>
      <c r="G263" s="116" t="s">
        <v>958</v>
      </c>
      <c r="H263" s="118">
        <v>4</v>
      </c>
      <c r="I263" s="118">
        <v>9.2799999999999994</v>
      </c>
      <c r="J263" s="116"/>
      <c r="K263" s="116"/>
      <c r="L263" s="116"/>
      <c r="M263" s="116"/>
      <c r="N263" s="116"/>
      <c r="O263" s="116"/>
      <c r="P263" s="116"/>
      <c r="Q263" s="116"/>
    </row>
    <row r="264" spans="1:17" s="117" customFormat="1" ht="15.75">
      <c r="A264" s="194"/>
      <c r="B264" s="194"/>
      <c r="C264" s="203"/>
      <c r="D264" s="203"/>
      <c r="E264" s="197"/>
      <c r="F264" s="189" t="s">
        <v>1202</v>
      </c>
      <c r="G264" s="190"/>
      <c r="H264" s="191"/>
      <c r="I264" s="119"/>
      <c r="J264" s="120"/>
      <c r="K264" s="119"/>
      <c r="L264" s="120"/>
      <c r="M264" s="119"/>
      <c r="N264" s="120"/>
      <c r="O264" s="119"/>
      <c r="P264" s="119">
        <f>I264-O264-K264</f>
        <v>0</v>
      </c>
      <c r="Q264" s="119"/>
    </row>
    <row r="265" spans="1:17" ht="15.75">
      <c r="A265" s="192">
        <v>18</v>
      </c>
      <c r="B265" s="192" t="s">
        <v>1211</v>
      </c>
      <c r="C265" s="192" t="s">
        <v>534</v>
      </c>
      <c r="D265" s="192" t="s">
        <v>535</v>
      </c>
      <c r="E265" s="195">
        <v>400</v>
      </c>
      <c r="F265" s="116" t="s">
        <v>959</v>
      </c>
      <c r="G265" s="116" t="s">
        <v>6</v>
      </c>
      <c r="H265" s="118">
        <v>1</v>
      </c>
      <c r="I265" s="118">
        <v>400</v>
      </c>
      <c r="J265" s="116"/>
      <c r="K265" s="116"/>
      <c r="L265" s="116"/>
      <c r="M265" s="116"/>
      <c r="N265" s="116"/>
      <c r="O265" s="116"/>
      <c r="P265" s="116"/>
      <c r="Q265" s="116"/>
    </row>
    <row r="266" spans="1:17" s="117" customFormat="1" ht="15.75">
      <c r="A266" s="194"/>
      <c r="B266" s="194"/>
      <c r="C266" s="194"/>
      <c r="D266" s="194"/>
      <c r="E266" s="197"/>
      <c r="F266" s="189" t="s">
        <v>1202</v>
      </c>
      <c r="G266" s="190"/>
      <c r="H266" s="191"/>
      <c r="I266" s="119"/>
      <c r="J266" s="120"/>
      <c r="K266" s="119"/>
      <c r="L266" s="120"/>
      <c r="M266" s="119"/>
      <c r="N266" s="120"/>
      <c r="O266" s="119"/>
      <c r="P266" s="119">
        <f>I266-O266-K266</f>
        <v>0</v>
      </c>
      <c r="Q266" s="119"/>
    </row>
    <row r="267" spans="1:17" ht="15" customHeight="1">
      <c r="A267" s="192">
        <v>19</v>
      </c>
      <c r="B267" s="192" t="s">
        <v>1212</v>
      </c>
      <c r="C267" s="198" t="s">
        <v>780</v>
      </c>
      <c r="D267" s="198" t="s">
        <v>537</v>
      </c>
      <c r="E267" s="195">
        <v>1289.54</v>
      </c>
      <c r="F267" s="116" t="s">
        <v>960</v>
      </c>
      <c r="G267" s="116" t="s">
        <v>167</v>
      </c>
      <c r="H267" s="118">
        <v>165</v>
      </c>
      <c r="I267" s="118">
        <v>107.58</v>
      </c>
      <c r="J267" s="116"/>
      <c r="K267" s="116"/>
      <c r="L267" s="116"/>
      <c r="M267" s="116"/>
      <c r="N267" s="116"/>
      <c r="O267" s="116"/>
      <c r="P267" s="116"/>
      <c r="Q267" s="116"/>
    </row>
    <row r="268" spans="1:17" ht="15" customHeight="1">
      <c r="A268" s="193"/>
      <c r="B268" s="193"/>
      <c r="C268" s="199"/>
      <c r="D268" s="199"/>
      <c r="E268" s="196"/>
      <c r="F268" s="116" t="s">
        <v>960</v>
      </c>
      <c r="G268" s="116" t="s">
        <v>167</v>
      </c>
      <c r="H268" s="118">
        <v>165</v>
      </c>
      <c r="I268" s="118">
        <v>107.58</v>
      </c>
      <c r="J268" s="116"/>
      <c r="K268" s="116"/>
      <c r="L268" s="116"/>
      <c r="M268" s="116"/>
      <c r="N268" s="116"/>
      <c r="O268" s="116"/>
      <c r="P268" s="116"/>
      <c r="Q268" s="116"/>
    </row>
    <row r="269" spans="1:17" ht="15" customHeight="1">
      <c r="A269" s="193"/>
      <c r="B269" s="193"/>
      <c r="C269" s="199"/>
      <c r="D269" s="199"/>
      <c r="E269" s="196"/>
      <c r="F269" s="116" t="s">
        <v>960</v>
      </c>
      <c r="G269" s="116" t="s">
        <v>167</v>
      </c>
      <c r="H269" s="118">
        <v>165</v>
      </c>
      <c r="I269" s="118">
        <v>107.58</v>
      </c>
      <c r="J269" s="116"/>
      <c r="K269" s="116"/>
      <c r="L269" s="116"/>
      <c r="M269" s="116"/>
      <c r="N269" s="116"/>
      <c r="O269" s="116"/>
      <c r="P269" s="116"/>
      <c r="Q269" s="116"/>
    </row>
    <row r="270" spans="1:17" ht="15" customHeight="1">
      <c r="A270" s="193"/>
      <c r="B270" s="193"/>
      <c r="C270" s="199"/>
      <c r="D270" s="199"/>
      <c r="E270" s="196"/>
      <c r="F270" s="116" t="s">
        <v>961</v>
      </c>
      <c r="G270" s="116" t="s">
        <v>965</v>
      </c>
      <c r="H270" s="118">
        <v>8</v>
      </c>
      <c r="I270" s="118">
        <v>524</v>
      </c>
      <c r="J270" s="116"/>
      <c r="K270" s="116"/>
      <c r="L270" s="116"/>
      <c r="M270" s="116"/>
      <c r="N270" s="116"/>
      <c r="O270" s="116"/>
      <c r="P270" s="116"/>
      <c r="Q270" s="116"/>
    </row>
    <row r="271" spans="1:17" ht="15" customHeight="1">
      <c r="A271" s="193"/>
      <c r="B271" s="193"/>
      <c r="C271" s="199"/>
      <c r="D271" s="199"/>
      <c r="E271" s="196"/>
      <c r="F271" s="116" t="s">
        <v>962</v>
      </c>
      <c r="G271" s="116" t="s">
        <v>6</v>
      </c>
      <c r="H271" s="118">
        <v>5</v>
      </c>
      <c r="I271" s="118">
        <v>275</v>
      </c>
      <c r="J271" s="116"/>
      <c r="K271" s="116"/>
      <c r="L271" s="116"/>
      <c r="M271" s="116"/>
      <c r="N271" s="116"/>
      <c r="O271" s="116"/>
      <c r="P271" s="116"/>
      <c r="Q271" s="116"/>
    </row>
    <row r="272" spans="1:17" ht="15" customHeight="1">
      <c r="A272" s="193"/>
      <c r="B272" s="193"/>
      <c r="C272" s="199"/>
      <c r="D272" s="199"/>
      <c r="E272" s="196"/>
      <c r="F272" s="116" t="s">
        <v>963</v>
      </c>
      <c r="G272" s="116" t="s">
        <v>6</v>
      </c>
      <c r="H272" s="118">
        <v>3</v>
      </c>
      <c r="I272" s="118">
        <v>90</v>
      </c>
      <c r="J272" s="116"/>
      <c r="K272" s="116"/>
      <c r="L272" s="116"/>
      <c r="M272" s="116"/>
      <c r="N272" s="116"/>
      <c r="O272" s="116"/>
      <c r="P272" s="116"/>
      <c r="Q272" s="116"/>
    </row>
    <row r="273" spans="1:17" ht="15" customHeight="1">
      <c r="A273" s="193"/>
      <c r="B273" s="193"/>
      <c r="C273" s="199"/>
      <c r="D273" s="199"/>
      <c r="E273" s="196"/>
      <c r="F273" s="116" t="s">
        <v>964</v>
      </c>
      <c r="G273" s="116" t="s">
        <v>6</v>
      </c>
      <c r="H273" s="118">
        <v>1</v>
      </c>
      <c r="I273" s="118">
        <v>77.8</v>
      </c>
      <c r="J273" s="116"/>
      <c r="K273" s="116"/>
      <c r="L273" s="116"/>
      <c r="M273" s="116"/>
      <c r="N273" s="116"/>
      <c r="O273" s="116"/>
      <c r="P273" s="116"/>
      <c r="Q273" s="116"/>
    </row>
    <row r="274" spans="1:17" s="117" customFormat="1" ht="15.75">
      <c r="A274" s="194"/>
      <c r="B274" s="194"/>
      <c r="C274" s="200"/>
      <c r="D274" s="200"/>
      <c r="E274" s="197"/>
      <c r="F274" s="189" t="s">
        <v>1202</v>
      </c>
      <c r="G274" s="190"/>
      <c r="H274" s="191"/>
      <c r="I274" s="119"/>
      <c r="J274" s="120"/>
      <c r="K274" s="119"/>
      <c r="L274" s="120"/>
      <c r="M274" s="119"/>
      <c r="N274" s="120"/>
      <c r="O274" s="119"/>
      <c r="P274" s="119">
        <f>I274-O274-K274</f>
        <v>0</v>
      </c>
      <c r="Q274" s="119"/>
    </row>
    <row r="275" spans="1:17" ht="15" customHeight="1">
      <c r="A275" s="192">
        <v>20</v>
      </c>
      <c r="B275" s="192" t="s">
        <v>1213</v>
      </c>
      <c r="C275" s="192" t="s">
        <v>538</v>
      </c>
      <c r="D275" s="192" t="s">
        <v>539</v>
      </c>
      <c r="E275" s="195">
        <v>362.41</v>
      </c>
      <c r="F275" s="116" t="s">
        <v>966</v>
      </c>
      <c r="G275" s="116" t="s">
        <v>6</v>
      </c>
      <c r="H275" s="118">
        <v>4</v>
      </c>
      <c r="I275" s="118">
        <v>3</v>
      </c>
      <c r="J275" s="116"/>
      <c r="K275" s="116"/>
      <c r="L275" s="116"/>
      <c r="M275" s="116"/>
      <c r="N275" s="116"/>
      <c r="O275" s="116"/>
      <c r="P275" s="116"/>
      <c r="Q275" s="116"/>
    </row>
    <row r="276" spans="1:17" ht="15" customHeight="1">
      <c r="A276" s="193"/>
      <c r="B276" s="193"/>
      <c r="C276" s="193"/>
      <c r="D276" s="193"/>
      <c r="E276" s="196"/>
      <c r="F276" s="116" t="s">
        <v>967</v>
      </c>
      <c r="G276" s="116" t="s">
        <v>6</v>
      </c>
      <c r="H276" s="118">
        <v>4</v>
      </c>
      <c r="I276" s="118">
        <v>2</v>
      </c>
      <c r="J276" s="116"/>
      <c r="K276" s="116"/>
      <c r="L276" s="116"/>
      <c r="M276" s="116"/>
      <c r="N276" s="116"/>
      <c r="O276" s="116"/>
      <c r="P276" s="116"/>
      <c r="Q276" s="116"/>
    </row>
    <row r="277" spans="1:17" ht="15" customHeight="1">
      <c r="A277" s="193"/>
      <c r="B277" s="193"/>
      <c r="C277" s="193"/>
      <c r="D277" s="193"/>
      <c r="E277" s="196"/>
      <c r="F277" s="116" t="s">
        <v>968</v>
      </c>
      <c r="G277" s="116" t="s">
        <v>6</v>
      </c>
      <c r="H277" s="118">
        <v>2</v>
      </c>
      <c r="I277" s="118">
        <v>1.2</v>
      </c>
      <c r="J277" s="116"/>
      <c r="K277" s="116"/>
      <c r="L277" s="116"/>
      <c r="M277" s="116"/>
      <c r="N277" s="116"/>
      <c r="O277" s="116"/>
      <c r="P277" s="116"/>
      <c r="Q277" s="116"/>
    </row>
    <row r="278" spans="1:17" ht="15" customHeight="1">
      <c r="A278" s="193"/>
      <c r="B278" s="193"/>
      <c r="C278" s="193"/>
      <c r="D278" s="193"/>
      <c r="E278" s="196"/>
      <c r="F278" s="116" t="s">
        <v>969</v>
      </c>
      <c r="G278" s="116" t="s">
        <v>6</v>
      </c>
      <c r="H278" s="118">
        <v>4</v>
      </c>
      <c r="I278" s="118">
        <v>39.200000000000003</v>
      </c>
      <c r="J278" s="116"/>
      <c r="K278" s="116"/>
      <c r="L278" s="116"/>
      <c r="M278" s="116"/>
      <c r="N278" s="116"/>
      <c r="O278" s="116"/>
      <c r="P278" s="116"/>
      <c r="Q278" s="116"/>
    </row>
    <row r="279" spans="1:17" ht="15" customHeight="1">
      <c r="A279" s="193"/>
      <c r="B279" s="193"/>
      <c r="C279" s="193"/>
      <c r="D279" s="193"/>
      <c r="E279" s="196"/>
      <c r="F279" s="116" t="s">
        <v>970</v>
      </c>
      <c r="G279" s="116" t="s">
        <v>6</v>
      </c>
      <c r="H279" s="118">
        <v>7</v>
      </c>
      <c r="I279" s="118">
        <v>57.4</v>
      </c>
      <c r="J279" s="116"/>
      <c r="K279" s="116"/>
      <c r="L279" s="116"/>
      <c r="M279" s="116"/>
      <c r="N279" s="116"/>
      <c r="O279" s="116"/>
      <c r="P279" s="116"/>
      <c r="Q279" s="116"/>
    </row>
    <row r="280" spans="1:17" ht="15" customHeight="1">
      <c r="A280" s="193"/>
      <c r="B280" s="193"/>
      <c r="C280" s="193"/>
      <c r="D280" s="193"/>
      <c r="E280" s="196"/>
      <c r="F280" s="116" t="s">
        <v>971</v>
      </c>
      <c r="G280" s="116" t="s">
        <v>6</v>
      </c>
      <c r="H280" s="118">
        <v>6</v>
      </c>
      <c r="I280" s="118">
        <v>9.6</v>
      </c>
      <c r="J280" s="116"/>
      <c r="K280" s="116"/>
      <c r="L280" s="116"/>
      <c r="M280" s="116"/>
      <c r="N280" s="116"/>
      <c r="O280" s="116"/>
      <c r="P280" s="116"/>
      <c r="Q280" s="116"/>
    </row>
    <row r="281" spans="1:17" ht="15" customHeight="1">
      <c r="A281" s="193"/>
      <c r="B281" s="193"/>
      <c r="C281" s="193"/>
      <c r="D281" s="193"/>
      <c r="E281" s="196"/>
      <c r="F281" s="116" t="s">
        <v>1238</v>
      </c>
      <c r="G281" s="116" t="s">
        <v>217</v>
      </c>
      <c r="H281" s="118">
        <v>60</v>
      </c>
      <c r="I281" s="118">
        <v>198.36</v>
      </c>
      <c r="J281" s="116"/>
      <c r="K281" s="116"/>
      <c r="L281" s="116"/>
      <c r="M281" s="116"/>
      <c r="N281" s="116"/>
      <c r="O281" s="116"/>
      <c r="P281" s="116"/>
      <c r="Q281" s="116"/>
    </row>
    <row r="282" spans="1:17" ht="15" customHeight="1">
      <c r="A282" s="193"/>
      <c r="B282" s="193"/>
      <c r="C282" s="193"/>
      <c r="D282" s="193"/>
      <c r="E282" s="196"/>
      <c r="F282" s="116" t="s">
        <v>972</v>
      </c>
      <c r="G282" s="116" t="s">
        <v>6</v>
      </c>
      <c r="H282" s="118">
        <v>8</v>
      </c>
      <c r="I282" s="118">
        <v>20</v>
      </c>
      <c r="J282" s="116"/>
      <c r="K282" s="116"/>
      <c r="L282" s="116"/>
      <c r="M282" s="116"/>
      <c r="N282" s="116"/>
      <c r="O282" s="116"/>
      <c r="P282" s="116"/>
      <c r="Q282" s="116"/>
    </row>
    <row r="283" spans="1:17" ht="15" customHeight="1">
      <c r="A283" s="193"/>
      <c r="B283" s="193"/>
      <c r="C283" s="193"/>
      <c r="D283" s="193"/>
      <c r="E283" s="196"/>
      <c r="F283" s="116" t="s">
        <v>973</v>
      </c>
      <c r="G283" s="116" t="s">
        <v>6</v>
      </c>
      <c r="H283" s="118">
        <v>4</v>
      </c>
      <c r="I283" s="118">
        <v>6</v>
      </c>
      <c r="J283" s="116"/>
      <c r="K283" s="116"/>
      <c r="L283" s="116"/>
      <c r="M283" s="116"/>
      <c r="N283" s="116"/>
      <c r="O283" s="116"/>
      <c r="P283" s="116"/>
      <c r="Q283" s="116"/>
    </row>
    <row r="284" spans="1:17" ht="15" customHeight="1">
      <c r="A284" s="193"/>
      <c r="B284" s="193"/>
      <c r="C284" s="193"/>
      <c r="D284" s="193"/>
      <c r="E284" s="196"/>
      <c r="F284" s="116" t="s">
        <v>974</v>
      </c>
      <c r="G284" s="116" t="s">
        <v>6</v>
      </c>
      <c r="H284" s="118">
        <v>3</v>
      </c>
      <c r="I284" s="118">
        <v>3</v>
      </c>
      <c r="J284" s="116"/>
      <c r="K284" s="116"/>
      <c r="L284" s="116"/>
      <c r="M284" s="116"/>
      <c r="N284" s="116"/>
      <c r="O284" s="116"/>
      <c r="P284" s="116"/>
      <c r="Q284" s="116"/>
    </row>
    <row r="285" spans="1:17" ht="15" customHeight="1">
      <c r="A285" s="193"/>
      <c r="B285" s="193"/>
      <c r="C285" s="193"/>
      <c r="D285" s="193"/>
      <c r="E285" s="196"/>
      <c r="F285" s="116" t="s">
        <v>975</v>
      </c>
      <c r="G285" s="116" t="s">
        <v>6</v>
      </c>
      <c r="H285" s="118">
        <v>3</v>
      </c>
      <c r="I285" s="118">
        <v>18.899999999999999</v>
      </c>
      <c r="J285" s="116"/>
      <c r="K285" s="116"/>
      <c r="L285" s="116"/>
      <c r="M285" s="116"/>
      <c r="N285" s="116"/>
      <c r="O285" s="116"/>
      <c r="P285" s="116"/>
      <c r="Q285" s="116"/>
    </row>
    <row r="286" spans="1:17" ht="15" customHeight="1">
      <c r="A286" s="193"/>
      <c r="B286" s="193"/>
      <c r="C286" s="193"/>
      <c r="D286" s="193"/>
      <c r="E286" s="196"/>
      <c r="F286" s="116" t="s">
        <v>976</v>
      </c>
      <c r="G286" s="116" t="s">
        <v>6</v>
      </c>
      <c r="H286" s="118">
        <v>15</v>
      </c>
      <c r="I286" s="118">
        <v>3.75</v>
      </c>
      <c r="J286" s="116"/>
      <c r="K286" s="116"/>
      <c r="L286" s="116"/>
      <c r="M286" s="116"/>
      <c r="N286" s="116"/>
      <c r="O286" s="116"/>
      <c r="P286" s="116"/>
      <c r="Q286" s="116"/>
    </row>
    <row r="287" spans="1:17" s="117" customFormat="1" ht="15.75">
      <c r="A287" s="194"/>
      <c r="B287" s="193"/>
      <c r="C287" s="194"/>
      <c r="D287" s="194"/>
      <c r="E287" s="197"/>
      <c r="F287" s="189" t="s">
        <v>1202</v>
      </c>
      <c r="G287" s="190"/>
      <c r="H287" s="191"/>
      <c r="I287" s="119"/>
      <c r="J287" s="120"/>
      <c r="K287" s="119"/>
      <c r="L287" s="120"/>
      <c r="M287" s="119"/>
      <c r="N287" s="120"/>
      <c r="O287" s="119"/>
      <c r="P287" s="119">
        <f>I287-O287-K287</f>
        <v>0</v>
      </c>
      <c r="Q287" s="119"/>
    </row>
    <row r="288" spans="1:17" ht="15" customHeight="1">
      <c r="A288" s="192">
        <v>21</v>
      </c>
      <c r="B288" s="193"/>
      <c r="C288" s="192" t="s">
        <v>538</v>
      </c>
      <c r="D288" s="192" t="s">
        <v>541</v>
      </c>
      <c r="E288" s="195">
        <v>1503.3050000000001</v>
      </c>
      <c r="F288" s="116" t="s">
        <v>977</v>
      </c>
      <c r="G288" s="116" t="s">
        <v>6</v>
      </c>
      <c r="H288" s="118">
        <v>1</v>
      </c>
      <c r="I288" s="118">
        <v>430.06</v>
      </c>
      <c r="J288" s="116"/>
      <c r="K288" s="116"/>
      <c r="L288" s="116"/>
      <c r="M288" s="116"/>
      <c r="N288" s="116"/>
      <c r="O288" s="116"/>
      <c r="P288" s="116"/>
      <c r="Q288" s="116"/>
    </row>
    <row r="289" spans="1:17" ht="15" customHeight="1">
      <c r="A289" s="193"/>
      <c r="B289" s="193"/>
      <c r="C289" s="193"/>
      <c r="D289" s="193"/>
      <c r="E289" s="196"/>
      <c r="F289" s="116" t="s">
        <v>978</v>
      </c>
      <c r="G289" s="116" t="s">
        <v>6</v>
      </c>
      <c r="H289" s="118">
        <v>1</v>
      </c>
      <c r="I289" s="118">
        <v>100.5</v>
      </c>
      <c r="J289" s="116"/>
      <c r="K289" s="116"/>
      <c r="L289" s="116"/>
      <c r="M289" s="116"/>
      <c r="N289" s="116"/>
      <c r="O289" s="116"/>
      <c r="P289" s="116"/>
      <c r="Q289" s="116"/>
    </row>
    <row r="290" spans="1:17" ht="15" customHeight="1">
      <c r="A290" s="193"/>
      <c r="B290" s="193"/>
      <c r="C290" s="193"/>
      <c r="D290" s="193"/>
      <c r="E290" s="196"/>
      <c r="F290" s="116" t="s">
        <v>979</v>
      </c>
      <c r="G290" s="116" t="s">
        <v>6</v>
      </c>
      <c r="H290" s="118">
        <v>2</v>
      </c>
      <c r="I290" s="118">
        <v>30</v>
      </c>
      <c r="J290" s="116"/>
      <c r="K290" s="116"/>
      <c r="L290" s="116"/>
      <c r="M290" s="116"/>
      <c r="N290" s="116"/>
      <c r="O290" s="116"/>
      <c r="P290" s="116"/>
      <c r="Q290" s="116"/>
    </row>
    <row r="291" spans="1:17" ht="15" customHeight="1">
      <c r="A291" s="193"/>
      <c r="B291" s="193"/>
      <c r="C291" s="193"/>
      <c r="D291" s="193"/>
      <c r="E291" s="196"/>
      <c r="F291" s="116" t="s">
        <v>980</v>
      </c>
      <c r="G291" s="116" t="s">
        <v>6</v>
      </c>
      <c r="H291" s="118">
        <v>2</v>
      </c>
      <c r="I291" s="118">
        <v>9</v>
      </c>
      <c r="J291" s="116"/>
      <c r="K291" s="116"/>
      <c r="L291" s="116"/>
      <c r="M291" s="116"/>
      <c r="N291" s="116"/>
      <c r="O291" s="116"/>
      <c r="P291" s="116"/>
      <c r="Q291" s="116"/>
    </row>
    <row r="292" spans="1:17" ht="15" customHeight="1">
      <c r="A292" s="193"/>
      <c r="B292" s="193"/>
      <c r="C292" s="193"/>
      <c r="D292" s="193"/>
      <c r="E292" s="196"/>
      <c r="F292" s="116" t="s">
        <v>976</v>
      </c>
      <c r="G292" s="116" t="s">
        <v>6</v>
      </c>
      <c r="H292" s="118">
        <v>6</v>
      </c>
      <c r="I292" s="118">
        <v>1.5</v>
      </c>
      <c r="J292" s="116"/>
      <c r="K292" s="116"/>
      <c r="L292" s="116"/>
      <c r="M292" s="116"/>
      <c r="N292" s="116"/>
      <c r="O292" s="116"/>
      <c r="P292" s="116"/>
      <c r="Q292" s="116"/>
    </row>
    <row r="293" spans="1:17" ht="15" customHeight="1">
      <c r="A293" s="193"/>
      <c r="B293" s="193"/>
      <c r="C293" s="193"/>
      <c r="D293" s="193"/>
      <c r="E293" s="196"/>
      <c r="F293" s="116" t="s">
        <v>981</v>
      </c>
      <c r="G293" s="116" t="s">
        <v>6</v>
      </c>
      <c r="H293" s="118">
        <v>4</v>
      </c>
      <c r="I293" s="118">
        <v>760.76800000000003</v>
      </c>
      <c r="J293" s="116"/>
      <c r="K293" s="116"/>
      <c r="L293" s="116"/>
      <c r="M293" s="116"/>
      <c r="N293" s="116"/>
      <c r="O293" s="116"/>
      <c r="P293" s="116"/>
      <c r="Q293" s="116"/>
    </row>
    <row r="294" spans="1:17" ht="15" customHeight="1">
      <c r="A294" s="193"/>
      <c r="B294" s="193"/>
      <c r="C294" s="193"/>
      <c r="D294" s="193"/>
      <c r="E294" s="196"/>
      <c r="F294" s="116" t="s">
        <v>982</v>
      </c>
      <c r="G294" s="116" t="s">
        <v>6</v>
      </c>
      <c r="H294" s="118">
        <v>6</v>
      </c>
      <c r="I294" s="118">
        <v>33.479999999999997</v>
      </c>
      <c r="J294" s="116"/>
      <c r="K294" s="116"/>
      <c r="L294" s="116"/>
      <c r="M294" s="116"/>
      <c r="N294" s="116"/>
      <c r="O294" s="116"/>
      <c r="P294" s="116"/>
      <c r="Q294" s="116"/>
    </row>
    <row r="295" spans="1:17" ht="15" customHeight="1">
      <c r="A295" s="193"/>
      <c r="B295" s="193"/>
      <c r="C295" s="193"/>
      <c r="D295" s="193"/>
      <c r="E295" s="196"/>
      <c r="F295" s="116" t="s">
        <v>983</v>
      </c>
      <c r="G295" s="116" t="s">
        <v>6</v>
      </c>
      <c r="H295" s="118">
        <v>8</v>
      </c>
      <c r="I295" s="118">
        <v>120</v>
      </c>
      <c r="J295" s="116"/>
      <c r="K295" s="116"/>
      <c r="L295" s="116"/>
      <c r="M295" s="116"/>
      <c r="N295" s="116"/>
      <c r="O295" s="116"/>
      <c r="P295" s="116"/>
      <c r="Q295" s="116"/>
    </row>
    <row r="296" spans="1:17" ht="15" customHeight="1">
      <c r="A296" s="193"/>
      <c r="B296" s="193"/>
      <c r="C296" s="193"/>
      <c r="D296" s="193"/>
      <c r="E296" s="196"/>
      <c r="F296" s="116" t="s">
        <v>984</v>
      </c>
      <c r="G296" s="116" t="s">
        <v>6</v>
      </c>
      <c r="H296" s="118">
        <v>2</v>
      </c>
      <c r="I296" s="118">
        <v>9</v>
      </c>
      <c r="J296" s="116"/>
      <c r="K296" s="116"/>
      <c r="L296" s="116"/>
      <c r="M296" s="116"/>
      <c r="N296" s="116"/>
      <c r="O296" s="116"/>
      <c r="P296" s="116"/>
      <c r="Q296" s="116"/>
    </row>
    <row r="297" spans="1:17" ht="15" customHeight="1">
      <c r="A297" s="193"/>
      <c r="B297" s="193"/>
      <c r="C297" s="193"/>
      <c r="D297" s="193"/>
      <c r="E297" s="196"/>
      <c r="F297" s="116" t="s">
        <v>985</v>
      </c>
      <c r="G297" s="116" t="s">
        <v>6</v>
      </c>
      <c r="H297" s="118">
        <v>2</v>
      </c>
      <c r="I297" s="118">
        <v>9</v>
      </c>
      <c r="J297" s="116"/>
      <c r="K297" s="116"/>
      <c r="L297" s="116"/>
      <c r="M297" s="116"/>
      <c r="N297" s="116"/>
      <c r="O297" s="116"/>
      <c r="P297" s="116"/>
      <c r="Q297" s="116"/>
    </row>
    <row r="298" spans="1:17" s="117" customFormat="1" ht="15.75">
      <c r="A298" s="194"/>
      <c r="B298" s="194"/>
      <c r="C298" s="194"/>
      <c r="D298" s="194"/>
      <c r="E298" s="197"/>
      <c r="F298" s="189" t="s">
        <v>1202</v>
      </c>
      <c r="G298" s="190"/>
      <c r="H298" s="191"/>
      <c r="I298" s="119"/>
      <c r="J298" s="120"/>
      <c r="K298" s="119"/>
      <c r="L298" s="120"/>
      <c r="M298" s="119"/>
      <c r="N298" s="120"/>
      <c r="O298" s="119"/>
      <c r="P298" s="119">
        <f>I298-O298-K298</f>
        <v>0</v>
      </c>
      <c r="Q298" s="119"/>
    </row>
    <row r="299" spans="1:17" ht="15" customHeight="1">
      <c r="A299" s="192">
        <v>22</v>
      </c>
      <c r="B299" s="192" t="s">
        <v>1214</v>
      </c>
      <c r="C299" s="192" t="s">
        <v>543</v>
      </c>
      <c r="D299" s="192" t="s">
        <v>545</v>
      </c>
      <c r="E299" s="195">
        <v>172.95804999999999</v>
      </c>
      <c r="F299" s="116" t="s">
        <v>986</v>
      </c>
      <c r="G299" s="116" t="s">
        <v>198</v>
      </c>
      <c r="H299" s="118">
        <v>7.8E-2</v>
      </c>
      <c r="I299" s="118">
        <v>2.8781999999999996</v>
      </c>
      <c r="J299" s="116"/>
      <c r="K299" s="116"/>
      <c r="L299" s="116"/>
      <c r="M299" s="116"/>
      <c r="N299" s="116"/>
      <c r="O299" s="116"/>
      <c r="P299" s="116"/>
      <c r="Q299" s="116"/>
    </row>
    <row r="300" spans="1:17" ht="15" customHeight="1">
      <c r="A300" s="193"/>
      <c r="B300" s="193"/>
      <c r="C300" s="193"/>
      <c r="D300" s="193"/>
      <c r="E300" s="196"/>
      <c r="F300" s="116" t="s">
        <v>987</v>
      </c>
      <c r="G300" s="116" t="s">
        <v>198</v>
      </c>
      <c r="H300" s="118">
        <v>0.82399999999999995</v>
      </c>
      <c r="I300" s="118">
        <v>27.027199999999997</v>
      </c>
      <c r="J300" s="116"/>
      <c r="K300" s="116"/>
      <c r="L300" s="116"/>
      <c r="M300" s="116"/>
      <c r="N300" s="116"/>
      <c r="O300" s="116"/>
      <c r="P300" s="116"/>
      <c r="Q300" s="116"/>
    </row>
    <row r="301" spans="1:17" ht="15" customHeight="1">
      <c r="A301" s="193"/>
      <c r="B301" s="193"/>
      <c r="C301" s="193"/>
      <c r="D301" s="193"/>
      <c r="E301" s="196"/>
      <c r="F301" s="116" t="s">
        <v>988</v>
      </c>
      <c r="G301" s="116" t="s">
        <v>6</v>
      </c>
      <c r="H301" s="118">
        <v>10</v>
      </c>
      <c r="I301" s="118">
        <v>3.45</v>
      </c>
      <c r="J301" s="116"/>
      <c r="K301" s="116"/>
      <c r="L301" s="116"/>
      <c r="M301" s="116"/>
      <c r="N301" s="116"/>
      <c r="O301" s="116"/>
      <c r="P301" s="116"/>
      <c r="Q301" s="116"/>
    </row>
    <row r="302" spans="1:17" ht="15" customHeight="1">
      <c r="A302" s="193"/>
      <c r="B302" s="193"/>
      <c r="C302" s="193"/>
      <c r="D302" s="193"/>
      <c r="E302" s="196"/>
      <c r="F302" s="116" t="s">
        <v>989</v>
      </c>
      <c r="G302" s="116" t="s">
        <v>6</v>
      </c>
      <c r="H302" s="118">
        <v>2</v>
      </c>
      <c r="I302" s="118">
        <v>0.65</v>
      </c>
      <c r="J302" s="116"/>
      <c r="K302" s="116"/>
      <c r="L302" s="116"/>
      <c r="M302" s="116"/>
      <c r="N302" s="116"/>
      <c r="O302" s="116"/>
      <c r="P302" s="116"/>
      <c r="Q302" s="116"/>
    </row>
    <row r="303" spans="1:17" ht="15" customHeight="1">
      <c r="A303" s="193"/>
      <c r="B303" s="193"/>
      <c r="C303" s="193"/>
      <c r="D303" s="193"/>
      <c r="E303" s="196"/>
      <c r="F303" s="116" t="s">
        <v>990</v>
      </c>
      <c r="G303" s="116" t="s">
        <v>6</v>
      </c>
      <c r="H303" s="118">
        <v>2</v>
      </c>
      <c r="I303" s="118">
        <v>0.69</v>
      </c>
      <c r="J303" s="116"/>
      <c r="K303" s="116"/>
      <c r="L303" s="116"/>
      <c r="M303" s="116"/>
      <c r="N303" s="116"/>
      <c r="O303" s="116"/>
      <c r="P303" s="116"/>
      <c r="Q303" s="116"/>
    </row>
    <row r="304" spans="1:17" ht="15" customHeight="1">
      <c r="A304" s="193"/>
      <c r="B304" s="193"/>
      <c r="C304" s="193"/>
      <c r="D304" s="193"/>
      <c r="E304" s="196"/>
      <c r="F304" s="116" t="s">
        <v>991</v>
      </c>
      <c r="G304" s="116" t="s">
        <v>6</v>
      </c>
      <c r="H304" s="118">
        <v>4</v>
      </c>
      <c r="I304" s="118">
        <v>2.2559999999999998</v>
      </c>
      <c r="J304" s="116"/>
      <c r="K304" s="116"/>
      <c r="L304" s="116"/>
      <c r="M304" s="116"/>
      <c r="N304" s="116"/>
      <c r="O304" s="116"/>
      <c r="P304" s="116"/>
      <c r="Q304" s="116"/>
    </row>
    <row r="305" spans="1:17" ht="15" customHeight="1">
      <c r="A305" s="193"/>
      <c r="B305" s="193"/>
      <c r="C305" s="193"/>
      <c r="D305" s="193"/>
      <c r="E305" s="196"/>
      <c r="F305" s="116" t="s">
        <v>992</v>
      </c>
      <c r="G305" s="116" t="s">
        <v>6</v>
      </c>
      <c r="H305" s="118">
        <v>4</v>
      </c>
      <c r="I305" s="118">
        <v>1.38</v>
      </c>
      <c r="J305" s="116"/>
      <c r="K305" s="116"/>
      <c r="L305" s="116"/>
      <c r="M305" s="116"/>
      <c r="N305" s="116"/>
      <c r="O305" s="116"/>
      <c r="P305" s="116"/>
      <c r="Q305" s="116"/>
    </row>
    <row r="306" spans="1:17" ht="15" customHeight="1">
      <c r="A306" s="193"/>
      <c r="B306" s="193"/>
      <c r="C306" s="193" t="s">
        <v>543</v>
      </c>
      <c r="D306" s="193" t="s">
        <v>545</v>
      </c>
      <c r="E306" s="196"/>
      <c r="F306" s="116" t="s">
        <v>993</v>
      </c>
      <c r="G306" s="116" t="s">
        <v>6</v>
      </c>
      <c r="H306" s="118">
        <v>4</v>
      </c>
      <c r="I306" s="118">
        <v>1.38</v>
      </c>
      <c r="J306" s="116"/>
      <c r="K306" s="116"/>
      <c r="L306" s="116"/>
      <c r="M306" s="116"/>
      <c r="N306" s="116"/>
      <c r="O306" s="116"/>
      <c r="P306" s="116"/>
      <c r="Q306" s="116"/>
    </row>
    <row r="307" spans="1:17" ht="15" customHeight="1">
      <c r="A307" s="193"/>
      <c r="B307" s="193"/>
      <c r="C307" s="193"/>
      <c r="D307" s="193"/>
      <c r="E307" s="196"/>
      <c r="F307" s="116" t="s">
        <v>994</v>
      </c>
      <c r="G307" s="116" t="s">
        <v>6</v>
      </c>
      <c r="H307" s="118">
        <v>4</v>
      </c>
      <c r="I307" s="118">
        <v>2.1920000000000002</v>
      </c>
      <c r="J307" s="116"/>
      <c r="K307" s="116"/>
      <c r="L307" s="116"/>
      <c r="M307" s="116"/>
      <c r="N307" s="116"/>
      <c r="O307" s="116"/>
      <c r="P307" s="116"/>
      <c r="Q307" s="116"/>
    </row>
    <row r="308" spans="1:17" ht="15" customHeight="1">
      <c r="A308" s="193"/>
      <c r="B308" s="193"/>
      <c r="C308" s="193"/>
      <c r="D308" s="193"/>
      <c r="E308" s="196"/>
      <c r="F308" s="116" t="s">
        <v>995</v>
      </c>
      <c r="G308" s="116" t="s">
        <v>6</v>
      </c>
      <c r="H308" s="118">
        <v>1</v>
      </c>
      <c r="I308" s="118">
        <v>42.98</v>
      </c>
      <c r="J308" s="116"/>
      <c r="K308" s="116"/>
      <c r="L308" s="116"/>
      <c r="M308" s="116"/>
      <c r="N308" s="116"/>
      <c r="O308" s="116"/>
      <c r="P308" s="116"/>
      <c r="Q308" s="116"/>
    </row>
    <row r="309" spans="1:17" ht="15" customHeight="1">
      <c r="A309" s="193"/>
      <c r="B309" s="193"/>
      <c r="C309" s="193"/>
      <c r="D309" s="193"/>
      <c r="E309" s="196"/>
      <c r="F309" s="116" t="s">
        <v>996</v>
      </c>
      <c r="G309" s="116" t="s">
        <v>6</v>
      </c>
      <c r="H309" s="118">
        <v>9</v>
      </c>
      <c r="I309" s="118">
        <v>0.72899999999999998</v>
      </c>
      <c r="J309" s="116"/>
      <c r="K309" s="116"/>
      <c r="L309" s="116"/>
      <c r="M309" s="116"/>
      <c r="N309" s="116"/>
      <c r="O309" s="116"/>
      <c r="P309" s="116"/>
      <c r="Q309" s="116"/>
    </row>
    <row r="310" spans="1:17" ht="15" customHeight="1">
      <c r="A310" s="193"/>
      <c r="B310" s="193"/>
      <c r="C310" s="193"/>
      <c r="D310" s="193"/>
      <c r="E310" s="196"/>
      <c r="F310" s="116" t="s">
        <v>997</v>
      </c>
      <c r="G310" s="116" t="s">
        <v>6</v>
      </c>
      <c r="H310" s="118">
        <v>5</v>
      </c>
      <c r="I310" s="118">
        <v>1.1212499999999999</v>
      </c>
      <c r="J310" s="116"/>
      <c r="K310" s="116"/>
      <c r="L310" s="116"/>
      <c r="M310" s="116"/>
      <c r="N310" s="116"/>
      <c r="O310" s="116"/>
      <c r="P310" s="116"/>
      <c r="Q310" s="116"/>
    </row>
    <row r="311" spans="1:17" ht="15" customHeight="1">
      <c r="A311" s="193"/>
      <c r="B311" s="193"/>
      <c r="C311" s="193"/>
      <c r="D311" s="193"/>
      <c r="E311" s="196"/>
      <c r="F311" s="116" t="s">
        <v>998</v>
      </c>
      <c r="G311" s="116" t="s">
        <v>6</v>
      </c>
      <c r="H311" s="118">
        <v>4</v>
      </c>
      <c r="I311" s="118">
        <v>2.2999999999999998</v>
      </c>
      <c r="J311" s="116"/>
      <c r="K311" s="116"/>
      <c r="L311" s="116"/>
      <c r="M311" s="116"/>
      <c r="N311" s="116"/>
      <c r="O311" s="116"/>
      <c r="P311" s="116"/>
      <c r="Q311" s="116"/>
    </row>
    <row r="312" spans="1:17" ht="15" customHeight="1">
      <c r="A312" s="193"/>
      <c r="B312" s="193"/>
      <c r="C312" s="193"/>
      <c r="D312" s="193"/>
      <c r="E312" s="196"/>
      <c r="F312" s="116" t="s">
        <v>999</v>
      </c>
      <c r="G312" s="116" t="s">
        <v>6</v>
      </c>
      <c r="H312" s="118">
        <v>2</v>
      </c>
      <c r="I312" s="118">
        <v>1.6099999999999999</v>
      </c>
      <c r="J312" s="116"/>
      <c r="K312" s="116"/>
      <c r="L312" s="116"/>
      <c r="M312" s="116"/>
      <c r="N312" s="116"/>
      <c r="O312" s="116"/>
      <c r="P312" s="116"/>
      <c r="Q312" s="116"/>
    </row>
    <row r="313" spans="1:17" ht="15" customHeight="1">
      <c r="A313" s="193"/>
      <c r="B313" s="193"/>
      <c r="C313" s="193"/>
      <c r="D313" s="193"/>
      <c r="E313" s="196"/>
      <c r="F313" s="116" t="s">
        <v>1000</v>
      </c>
      <c r="G313" s="116" t="s">
        <v>6</v>
      </c>
      <c r="H313" s="118">
        <v>5</v>
      </c>
      <c r="I313" s="118">
        <v>4.5999999999999988</v>
      </c>
      <c r="J313" s="116"/>
      <c r="K313" s="116"/>
      <c r="L313" s="116"/>
      <c r="M313" s="116"/>
      <c r="N313" s="116"/>
      <c r="O313" s="116"/>
      <c r="P313" s="116"/>
      <c r="Q313" s="116"/>
    </row>
    <row r="314" spans="1:17" ht="15" customHeight="1">
      <c r="A314" s="193"/>
      <c r="B314" s="193"/>
      <c r="C314" s="193"/>
      <c r="D314" s="193"/>
      <c r="E314" s="196"/>
      <c r="F314" s="116" t="s">
        <v>1001</v>
      </c>
      <c r="G314" s="116" t="s">
        <v>6</v>
      </c>
      <c r="H314" s="118">
        <v>3</v>
      </c>
      <c r="I314" s="118">
        <v>4.1399999999999997</v>
      </c>
      <c r="J314" s="116"/>
      <c r="K314" s="116"/>
      <c r="L314" s="116"/>
      <c r="M314" s="116"/>
      <c r="N314" s="116"/>
      <c r="O314" s="116"/>
      <c r="P314" s="116"/>
      <c r="Q314" s="116"/>
    </row>
    <row r="315" spans="1:17" ht="15" customHeight="1">
      <c r="A315" s="193"/>
      <c r="B315" s="193"/>
      <c r="C315" s="193"/>
      <c r="D315" s="193"/>
      <c r="E315" s="196"/>
      <c r="F315" s="116" t="s">
        <v>1002</v>
      </c>
      <c r="G315" s="116" t="s">
        <v>6</v>
      </c>
      <c r="H315" s="118">
        <v>4</v>
      </c>
      <c r="I315" s="118">
        <v>8.4</v>
      </c>
      <c r="J315" s="116"/>
      <c r="K315" s="116"/>
      <c r="L315" s="116"/>
      <c r="M315" s="116"/>
      <c r="N315" s="116"/>
      <c r="O315" s="116"/>
      <c r="P315" s="116"/>
      <c r="Q315" s="116"/>
    </row>
    <row r="316" spans="1:17" ht="15" customHeight="1">
      <c r="A316" s="193"/>
      <c r="B316" s="193"/>
      <c r="C316" s="193"/>
      <c r="D316" s="193"/>
      <c r="E316" s="196"/>
      <c r="F316" s="116" t="s">
        <v>1003</v>
      </c>
      <c r="G316" s="116" t="s">
        <v>6</v>
      </c>
      <c r="H316" s="118">
        <v>2</v>
      </c>
      <c r="I316" s="118">
        <v>6.2</v>
      </c>
      <c r="J316" s="116"/>
      <c r="K316" s="116"/>
      <c r="L316" s="116"/>
      <c r="M316" s="116"/>
      <c r="N316" s="116"/>
      <c r="O316" s="116"/>
      <c r="P316" s="116"/>
      <c r="Q316" s="116"/>
    </row>
    <row r="317" spans="1:17" ht="15" customHeight="1">
      <c r="A317" s="193"/>
      <c r="B317" s="193"/>
      <c r="C317" s="193"/>
      <c r="D317" s="193"/>
      <c r="E317" s="196"/>
      <c r="F317" s="116" t="s">
        <v>1004</v>
      </c>
      <c r="G317" s="116" t="s">
        <v>6</v>
      </c>
      <c r="H317" s="118">
        <v>10</v>
      </c>
      <c r="I317" s="118">
        <v>1.86</v>
      </c>
      <c r="J317" s="116"/>
      <c r="K317" s="116"/>
      <c r="L317" s="116"/>
      <c r="M317" s="116"/>
      <c r="N317" s="116"/>
      <c r="O317" s="116"/>
      <c r="P317" s="116"/>
      <c r="Q317" s="116"/>
    </row>
    <row r="318" spans="1:17" ht="15" customHeight="1">
      <c r="A318" s="193"/>
      <c r="B318" s="193"/>
      <c r="C318" s="193"/>
      <c r="D318" s="193"/>
      <c r="E318" s="196"/>
      <c r="F318" s="116" t="s">
        <v>1005</v>
      </c>
      <c r="G318" s="116" t="s">
        <v>6</v>
      </c>
      <c r="H318" s="118">
        <v>1</v>
      </c>
      <c r="I318" s="118">
        <v>4.5</v>
      </c>
      <c r="J318" s="116"/>
      <c r="K318" s="116"/>
      <c r="L318" s="116"/>
      <c r="M318" s="116"/>
      <c r="N318" s="116"/>
      <c r="O318" s="116"/>
      <c r="P318" s="116"/>
      <c r="Q318" s="116"/>
    </row>
    <row r="319" spans="1:17" ht="15" customHeight="1">
      <c r="A319" s="193"/>
      <c r="B319" s="193"/>
      <c r="C319" s="193"/>
      <c r="D319" s="193"/>
      <c r="E319" s="196"/>
      <c r="F319" s="116" t="s">
        <v>1006</v>
      </c>
      <c r="G319" s="116" t="s">
        <v>6</v>
      </c>
      <c r="H319" s="118">
        <v>1</v>
      </c>
      <c r="I319" s="118">
        <v>9.1</v>
      </c>
      <c r="J319" s="116"/>
      <c r="K319" s="116"/>
      <c r="L319" s="116"/>
      <c r="M319" s="116"/>
      <c r="N319" s="116"/>
      <c r="O319" s="116"/>
      <c r="P319" s="116"/>
      <c r="Q319" s="116"/>
    </row>
    <row r="320" spans="1:17" ht="15" customHeight="1">
      <c r="A320" s="193"/>
      <c r="B320" s="193"/>
      <c r="C320" s="193"/>
      <c r="D320" s="193"/>
      <c r="E320" s="196"/>
      <c r="F320" s="116" t="s">
        <v>1007</v>
      </c>
      <c r="G320" s="116" t="s">
        <v>6</v>
      </c>
      <c r="H320" s="118">
        <v>2</v>
      </c>
      <c r="I320" s="118">
        <v>4.5999999999999996</v>
      </c>
      <c r="J320" s="116"/>
      <c r="K320" s="116"/>
      <c r="L320" s="116"/>
      <c r="M320" s="116"/>
      <c r="N320" s="116"/>
      <c r="O320" s="116"/>
      <c r="P320" s="116"/>
      <c r="Q320" s="116"/>
    </row>
    <row r="321" spans="1:17" ht="15" customHeight="1">
      <c r="A321" s="193"/>
      <c r="B321" s="193"/>
      <c r="C321" s="193"/>
      <c r="D321" s="193"/>
      <c r="E321" s="196"/>
      <c r="F321" s="116" t="s">
        <v>1008</v>
      </c>
      <c r="G321" s="116" t="s">
        <v>167</v>
      </c>
      <c r="H321" s="118">
        <v>60</v>
      </c>
      <c r="I321" s="118">
        <v>6.8999999999999995</v>
      </c>
      <c r="J321" s="116"/>
      <c r="K321" s="116"/>
      <c r="L321" s="116"/>
      <c r="M321" s="116"/>
      <c r="N321" s="116"/>
      <c r="O321" s="116"/>
      <c r="P321" s="116"/>
      <c r="Q321" s="116"/>
    </row>
    <row r="322" spans="1:17" ht="15" customHeight="1">
      <c r="A322" s="193"/>
      <c r="B322" s="193"/>
      <c r="C322" s="193"/>
      <c r="D322" s="193"/>
      <c r="E322" s="196"/>
      <c r="F322" s="116" t="s">
        <v>1239</v>
      </c>
      <c r="G322" s="116" t="s">
        <v>198</v>
      </c>
      <c r="H322" s="118">
        <v>0.128</v>
      </c>
      <c r="I322" s="118">
        <v>5.9264000000000001</v>
      </c>
      <c r="J322" s="116"/>
      <c r="K322" s="116"/>
      <c r="L322" s="116"/>
      <c r="M322" s="116"/>
      <c r="N322" s="116"/>
      <c r="O322" s="116"/>
      <c r="P322" s="116"/>
      <c r="Q322" s="116"/>
    </row>
    <row r="323" spans="1:17" ht="15" customHeight="1">
      <c r="A323" s="193"/>
      <c r="B323" s="193"/>
      <c r="C323" s="193"/>
      <c r="D323" s="193"/>
      <c r="E323" s="196"/>
      <c r="F323" s="116" t="s">
        <v>1009</v>
      </c>
      <c r="G323" s="116" t="s">
        <v>6</v>
      </c>
      <c r="H323" s="118">
        <v>2</v>
      </c>
      <c r="I323" s="118">
        <v>2.2000000000000002</v>
      </c>
      <c r="J323" s="116"/>
      <c r="K323" s="116"/>
      <c r="L323" s="116"/>
      <c r="M323" s="116"/>
      <c r="N323" s="116"/>
      <c r="O323" s="116"/>
      <c r="P323" s="116"/>
      <c r="Q323" s="116"/>
    </row>
    <row r="324" spans="1:17" ht="15" customHeight="1">
      <c r="A324" s="193"/>
      <c r="B324" s="193"/>
      <c r="C324" s="193"/>
      <c r="D324" s="193"/>
      <c r="E324" s="196"/>
      <c r="F324" s="116" t="s">
        <v>1010</v>
      </c>
      <c r="G324" s="116" t="s">
        <v>6</v>
      </c>
      <c r="H324" s="118">
        <v>4</v>
      </c>
      <c r="I324" s="118">
        <v>1.6</v>
      </c>
      <c r="J324" s="116"/>
      <c r="K324" s="116"/>
      <c r="L324" s="116"/>
      <c r="M324" s="116"/>
      <c r="N324" s="116"/>
      <c r="O324" s="116"/>
      <c r="P324" s="116"/>
      <c r="Q324" s="116"/>
    </row>
    <row r="325" spans="1:17" ht="15" customHeight="1">
      <c r="A325" s="193"/>
      <c r="B325" s="193"/>
      <c r="C325" s="193"/>
      <c r="D325" s="193"/>
      <c r="E325" s="196"/>
      <c r="F325" s="116" t="s">
        <v>1011</v>
      </c>
      <c r="G325" s="116" t="s">
        <v>6</v>
      </c>
      <c r="H325" s="118">
        <v>8</v>
      </c>
      <c r="I325" s="118">
        <v>0.64800000000000002</v>
      </c>
      <c r="J325" s="116"/>
      <c r="K325" s="116"/>
      <c r="L325" s="116"/>
      <c r="M325" s="116"/>
      <c r="N325" s="116"/>
      <c r="O325" s="116"/>
      <c r="P325" s="116"/>
      <c r="Q325" s="116"/>
    </row>
    <row r="326" spans="1:17" ht="15" customHeight="1">
      <c r="A326" s="193"/>
      <c r="B326" s="193"/>
      <c r="C326" s="193"/>
      <c r="D326" s="193"/>
      <c r="E326" s="196"/>
      <c r="F326" s="116" t="s">
        <v>1012</v>
      </c>
      <c r="G326" s="116" t="s">
        <v>6</v>
      </c>
      <c r="H326" s="118">
        <v>1</v>
      </c>
      <c r="I326" s="118">
        <v>21.64</v>
      </c>
      <c r="J326" s="116"/>
      <c r="K326" s="116"/>
      <c r="L326" s="116"/>
      <c r="M326" s="116"/>
      <c r="N326" s="116"/>
      <c r="O326" s="116"/>
      <c r="P326" s="116"/>
      <c r="Q326" s="116"/>
    </row>
    <row r="327" spans="1:17" s="117" customFormat="1" ht="15.75">
      <c r="A327" s="194"/>
      <c r="B327" s="193"/>
      <c r="C327" s="194"/>
      <c r="D327" s="194"/>
      <c r="E327" s="197"/>
      <c r="F327" s="189" t="s">
        <v>1202</v>
      </c>
      <c r="G327" s="190"/>
      <c r="H327" s="191"/>
      <c r="I327" s="119"/>
      <c r="J327" s="120"/>
      <c r="K327" s="119"/>
      <c r="L327" s="120"/>
      <c r="M327" s="119"/>
      <c r="N327" s="120"/>
      <c r="O327" s="119"/>
      <c r="P327" s="119">
        <f>I327-O327-K327</f>
        <v>0</v>
      </c>
      <c r="Q327" s="119"/>
    </row>
    <row r="328" spans="1:17" ht="15" customHeight="1">
      <c r="A328" s="192">
        <v>23</v>
      </c>
      <c r="B328" s="193"/>
      <c r="C328" s="192" t="s">
        <v>547</v>
      </c>
      <c r="D328" s="192" t="s">
        <v>548</v>
      </c>
      <c r="E328" s="195">
        <v>309.51100000000002</v>
      </c>
      <c r="F328" s="116" t="s">
        <v>1013</v>
      </c>
      <c r="G328" s="116" t="s">
        <v>6</v>
      </c>
      <c r="H328" s="118">
        <v>1</v>
      </c>
      <c r="I328" s="118">
        <v>42.98</v>
      </c>
      <c r="J328" s="116"/>
      <c r="K328" s="116"/>
      <c r="L328" s="116"/>
      <c r="M328" s="116"/>
      <c r="N328" s="116"/>
      <c r="O328" s="116"/>
      <c r="P328" s="116"/>
      <c r="Q328" s="116"/>
    </row>
    <row r="329" spans="1:17" ht="15" customHeight="1">
      <c r="A329" s="193"/>
      <c r="B329" s="193"/>
      <c r="C329" s="193"/>
      <c r="D329" s="193"/>
      <c r="E329" s="196"/>
      <c r="F329" s="116" t="s">
        <v>1014</v>
      </c>
      <c r="G329" s="116" t="s">
        <v>6</v>
      </c>
      <c r="H329" s="118">
        <v>1</v>
      </c>
      <c r="I329" s="118">
        <v>38.9</v>
      </c>
      <c r="J329" s="116"/>
      <c r="K329" s="116"/>
      <c r="L329" s="116"/>
      <c r="M329" s="116"/>
      <c r="N329" s="116"/>
      <c r="O329" s="116"/>
      <c r="P329" s="116"/>
      <c r="Q329" s="116"/>
    </row>
    <row r="330" spans="1:17" ht="15" customHeight="1">
      <c r="A330" s="193"/>
      <c r="B330" s="193"/>
      <c r="C330" s="193"/>
      <c r="D330" s="193"/>
      <c r="E330" s="196"/>
      <c r="F330" s="116" t="s">
        <v>1015</v>
      </c>
      <c r="G330" s="116" t="s">
        <v>6</v>
      </c>
      <c r="H330" s="118">
        <v>1</v>
      </c>
      <c r="I330" s="118">
        <v>76</v>
      </c>
      <c r="J330" s="116"/>
      <c r="K330" s="116"/>
      <c r="L330" s="116"/>
      <c r="M330" s="116"/>
      <c r="N330" s="116"/>
      <c r="O330" s="116"/>
      <c r="P330" s="116"/>
      <c r="Q330" s="116"/>
    </row>
    <row r="331" spans="1:17" ht="15" customHeight="1">
      <c r="A331" s="193"/>
      <c r="B331" s="193"/>
      <c r="C331" s="193"/>
      <c r="D331" s="193"/>
      <c r="E331" s="196"/>
      <c r="F331" s="116" t="s">
        <v>1012</v>
      </c>
      <c r="G331" s="116" t="s">
        <v>6</v>
      </c>
      <c r="H331" s="118">
        <v>1</v>
      </c>
      <c r="I331" s="118">
        <v>21.64</v>
      </c>
      <c r="J331" s="116"/>
      <c r="K331" s="116"/>
      <c r="L331" s="116"/>
      <c r="M331" s="116"/>
      <c r="N331" s="116"/>
      <c r="O331" s="116"/>
      <c r="P331" s="116"/>
      <c r="Q331" s="116"/>
    </row>
    <row r="332" spans="1:17" ht="15" customHeight="1">
      <c r="A332" s="193"/>
      <c r="B332" s="193"/>
      <c r="C332" s="193"/>
      <c r="D332" s="193"/>
      <c r="E332" s="196"/>
      <c r="F332" s="116" t="s">
        <v>1016</v>
      </c>
      <c r="G332" s="116" t="s">
        <v>6</v>
      </c>
      <c r="H332" s="118">
        <v>1</v>
      </c>
      <c r="I332" s="118">
        <v>84</v>
      </c>
      <c r="J332" s="116"/>
      <c r="K332" s="116"/>
      <c r="L332" s="116"/>
      <c r="M332" s="116"/>
      <c r="N332" s="116"/>
      <c r="O332" s="116"/>
      <c r="P332" s="116"/>
      <c r="Q332" s="116"/>
    </row>
    <row r="333" spans="1:17" ht="15" customHeight="1">
      <c r="A333" s="193"/>
      <c r="B333" s="193"/>
      <c r="C333" s="193"/>
      <c r="D333" s="193"/>
      <c r="E333" s="196"/>
      <c r="F333" s="116" t="s">
        <v>1017</v>
      </c>
      <c r="G333" s="116" t="s">
        <v>6</v>
      </c>
      <c r="H333" s="118">
        <v>1</v>
      </c>
      <c r="I333" s="118">
        <v>20.401</v>
      </c>
      <c r="J333" s="116"/>
      <c r="K333" s="116"/>
      <c r="L333" s="116"/>
      <c r="M333" s="116"/>
      <c r="N333" s="116"/>
      <c r="O333" s="116"/>
      <c r="P333" s="116"/>
      <c r="Q333" s="116"/>
    </row>
    <row r="334" spans="1:17" ht="15" customHeight="1">
      <c r="A334" s="193"/>
      <c r="B334" s="193"/>
      <c r="C334" s="193"/>
      <c r="D334" s="193"/>
      <c r="E334" s="196"/>
      <c r="F334" s="116" t="s">
        <v>1018</v>
      </c>
      <c r="G334" s="116" t="s">
        <v>6</v>
      </c>
      <c r="H334" s="118">
        <v>2</v>
      </c>
      <c r="I334" s="118">
        <v>18.86</v>
      </c>
      <c r="J334" s="116"/>
      <c r="K334" s="116"/>
      <c r="L334" s="116"/>
      <c r="M334" s="116"/>
      <c r="N334" s="116"/>
      <c r="O334" s="116"/>
      <c r="P334" s="116"/>
      <c r="Q334" s="116"/>
    </row>
    <row r="335" spans="1:17" ht="15" customHeight="1">
      <c r="A335" s="193"/>
      <c r="B335" s="193"/>
      <c r="C335" s="193"/>
      <c r="D335" s="193"/>
      <c r="E335" s="196"/>
      <c r="F335" s="116" t="s">
        <v>1019</v>
      </c>
      <c r="G335" s="116" t="s">
        <v>6</v>
      </c>
      <c r="H335" s="118">
        <v>1</v>
      </c>
      <c r="I335" s="118">
        <v>6.73</v>
      </c>
      <c r="J335" s="116"/>
      <c r="K335" s="116"/>
      <c r="L335" s="116"/>
      <c r="M335" s="116"/>
      <c r="N335" s="116"/>
      <c r="O335" s="116"/>
      <c r="P335" s="116"/>
      <c r="Q335" s="116"/>
    </row>
    <row r="336" spans="1:17" s="117" customFormat="1" ht="15.75">
      <c r="A336" s="194"/>
      <c r="B336" s="194"/>
      <c r="C336" s="194"/>
      <c r="D336" s="194"/>
      <c r="E336" s="197"/>
      <c r="F336" s="189" t="s">
        <v>1202</v>
      </c>
      <c r="G336" s="190"/>
      <c r="H336" s="191"/>
      <c r="I336" s="119"/>
      <c r="J336" s="120"/>
      <c r="K336" s="119"/>
      <c r="L336" s="120"/>
      <c r="M336" s="119"/>
      <c r="N336" s="120"/>
      <c r="O336" s="119"/>
      <c r="P336" s="119">
        <f>I336-O336-K336</f>
        <v>0</v>
      </c>
      <c r="Q336" s="119"/>
    </row>
    <row r="337" spans="1:17" ht="48.75" customHeight="1">
      <c r="A337" s="192">
        <v>24</v>
      </c>
      <c r="B337" s="192" t="s">
        <v>1215</v>
      </c>
      <c r="C337" s="192" t="s">
        <v>550</v>
      </c>
      <c r="D337" s="192" t="s">
        <v>551</v>
      </c>
      <c r="E337" s="195">
        <v>1280</v>
      </c>
      <c r="F337" s="116" t="s">
        <v>1240</v>
      </c>
      <c r="G337" s="116" t="s">
        <v>6</v>
      </c>
      <c r="H337" s="118">
        <v>2</v>
      </c>
      <c r="I337" s="118">
        <v>1280</v>
      </c>
      <c r="J337" s="116"/>
      <c r="K337" s="116"/>
      <c r="L337" s="116"/>
      <c r="M337" s="116"/>
      <c r="N337" s="116"/>
      <c r="O337" s="116"/>
      <c r="P337" s="116"/>
      <c r="Q337" s="116"/>
    </row>
    <row r="338" spans="1:17" s="117" customFormat="1" ht="15.75">
      <c r="A338" s="194"/>
      <c r="B338" s="194"/>
      <c r="C338" s="194"/>
      <c r="D338" s="194"/>
      <c r="E338" s="197"/>
      <c r="F338" s="189" t="s">
        <v>1202</v>
      </c>
      <c r="G338" s="190"/>
      <c r="H338" s="191"/>
      <c r="I338" s="119"/>
      <c r="J338" s="120"/>
      <c r="K338" s="119"/>
      <c r="L338" s="120"/>
      <c r="M338" s="119"/>
      <c r="N338" s="120"/>
      <c r="O338" s="119"/>
      <c r="P338" s="119">
        <f>I338-O338-K338</f>
        <v>0</v>
      </c>
      <c r="Q338" s="119"/>
    </row>
    <row r="339" spans="1:17" ht="15" customHeight="1">
      <c r="A339" s="192">
        <v>25</v>
      </c>
      <c r="B339" s="192" t="s">
        <v>1248</v>
      </c>
      <c r="C339" s="192" t="s">
        <v>554</v>
      </c>
      <c r="D339" s="192" t="s">
        <v>555</v>
      </c>
      <c r="E339" s="195">
        <v>2129.06</v>
      </c>
      <c r="F339" s="116" t="s">
        <v>1241</v>
      </c>
      <c r="G339" s="116" t="s">
        <v>6</v>
      </c>
      <c r="H339" s="118">
        <v>1</v>
      </c>
      <c r="I339" s="118">
        <v>1902.5600000000002</v>
      </c>
      <c r="J339" s="116"/>
      <c r="K339" s="116"/>
      <c r="L339" s="116"/>
      <c r="M339" s="116"/>
      <c r="N339" s="116"/>
      <c r="O339" s="116"/>
      <c r="P339" s="116"/>
      <c r="Q339" s="116"/>
    </row>
    <row r="340" spans="1:17" ht="15" customHeight="1">
      <c r="A340" s="193"/>
      <c r="B340" s="193"/>
      <c r="C340" s="193"/>
      <c r="D340" s="193"/>
      <c r="E340" s="196"/>
      <c r="F340" s="116" t="s">
        <v>1020</v>
      </c>
      <c r="G340" s="116" t="s">
        <v>1025</v>
      </c>
      <c r="H340" s="118">
        <v>20</v>
      </c>
      <c r="I340" s="118">
        <v>5</v>
      </c>
      <c r="J340" s="116"/>
      <c r="K340" s="116"/>
      <c r="L340" s="116"/>
      <c r="M340" s="116"/>
      <c r="N340" s="116"/>
      <c r="O340" s="116"/>
      <c r="P340" s="116"/>
      <c r="Q340" s="116"/>
    </row>
    <row r="341" spans="1:17" ht="15" customHeight="1">
      <c r="A341" s="193"/>
      <c r="B341" s="193"/>
      <c r="C341" s="193"/>
      <c r="D341" s="193"/>
      <c r="E341" s="196"/>
      <c r="F341" s="116" t="s">
        <v>1021</v>
      </c>
      <c r="G341" s="116" t="s">
        <v>1025</v>
      </c>
      <c r="H341" s="118">
        <v>10</v>
      </c>
      <c r="I341" s="118">
        <v>75</v>
      </c>
      <c r="J341" s="116"/>
      <c r="K341" s="116"/>
      <c r="L341" s="116"/>
      <c r="M341" s="116"/>
      <c r="N341" s="116"/>
      <c r="O341" s="116"/>
      <c r="P341" s="116"/>
      <c r="Q341" s="116"/>
    </row>
    <row r="342" spans="1:17" ht="15" customHeight="1">
      <c r="A342" s="193"/>
      <c r="B342" s="193"/>
      <c r="C342" s="193" t="s">
        <v>554</v>
      </c>
      <c r="D342" s="193" t="s">
        <v>555</v>
      </c>
      <c r="E342" s="196"/>
      <c r="F342" s="116" t="s">
        <v>1022</v>
      </c>
      <c r="G342" s="116" t="s">
        <v>1025</v>
      </c>
      <c r="H342" s="118">
        <v>10</v>
      </c>
      <c r="I342" s="118">
        <v>60</v>
      </c>
      <c r="J342" s="116"/>
      <c r="K342" s="116"/>
      <c r="L342" s="116"/>
      <c r="M342" s="116"/>
      <c r="N342" s="116"/>
      <c r="O342" s="116"/>
      <c r="P342" s="116"/>
      <c r="Q342" s="116"/>
    </row>
    <row r="343" spans="1:17" ht="15" customHeight="1">
      <c r="A343" s="193"/>
      <c r="B343" s="193"/>
      <c r="C343" s="193"/>
      <c r="D343" s="193"/>
      <c r="E343" s="196"/>
      <c r="F343" s="116" t="s">
        <v>1023</v>
      </c>
      <c r="G343" s="116" t="s">
        <v>1025</v>
      </c>
      <c r="H343" s="118">
        <v>10</v>
      </c>
      <c r="I343" s="118">
        <v>55</v>
      </c>
      <c r="J343" s="116"/>
      <c r="K343" s="116"/>
      <c r="L343" s="116"/>
      <c r="M343" s="116"/>
      <c r="N343" s="116"/>
      <c r="O343" s="116"/>
      <c r="P343" s="116"/>
      <c r="Q343" s="116"/>
    </row>
    <row r="344" spans="1:17" ht="15" customHeight="1">
      <c r="A344" s="193"/>
      <c r="B344" s="193"/>
      <c r="C344" s="193"/>
      <c r="D344" s="193"/>
      <c r="E344" s="196"/>
      <c r="F344" s="116" t="s">
        <v>1024</v>
      </c>
      <c r="G344" s="116" t="s">
        <v>6</v>
      </c>
      <c r="H344" s="118">
        <v>5</v>
      </c>
      <c r="I344" s="118">
        <v>31.5</v>
      </c>
      <c r="J344" s="116"/>
      <c r="K344" s="116"/>
      <c r="L344" s="116"/>
      <c r="M344" s="116"/>
      <c r="N344" s="116"/>
      <c r="O344" s="116"/>
      <c r="P344" s="116"/>
      <c r="Q344" s="116"/>
    </row>
    <row r="345" spans="1:17" s="117" customFormat="1" ht="15.75">
      <c r="A345" s="194"/>
      <c r="B345" s="194"/>
      <c r="C345" s="194"/>
      <c r="D345" s="194"/>
      <c r="E345" s="197"/>
      <c r="F345" s="189" t="s">
        <v>1202</v>
      </c>
      <c r="G345" s="190"/>
      <c r="H345" s="191"/>
      <c r="I345" s="119"/>
      <c r="J345" s="120"/>
      <c r="K345" s="119"/>
      <c r="L345" s="120"/>
      <c r="M345" s="119"/>
      <c r="N345" s="120"/>
      <c r="O345" s="119"/>
      <c r="P345" s="119">
        <f>I345-O345-K345</f>
        <v>0</v>
      </c>
      <c r="Q345" s="119"/>
    </row>
    <row r="346" spans="1:17" ht="15" customHeight="1">
      <c r="A346" s="192">
        <v>26</v>
      </c>
      <c r="B346" s="192" t="s">
        <v>1216</v>
      </c>
      <c r="C346" s="192" t="s">
        <v>558</v>
      </c>
      <c r="D346" s="192" t="s">
        <v>560</v>
      </c>
      <c r="E346" s="195">
        <v>230.577</v>
      </c>
      <c r="F346" s="116" t="s">
        <v>1026</v>
      </c>
      <c r="G346" s="116" t="s">
        <v>6</v>
      </c>
      <c r="H346" s="118">
        <v>1</v>
      </c>
      <c r="I346" s="118">
        <v>59.7</v>
      </c>
      <c r="J346" s="116"/>
      <c r="K346" s="116"/>
      <c r="L346" s="116"/>
      <c r="M346" s="116"/>
      <c r="N346" s="116"/>
      <c r="O346" s="116"/>
      <c r="P346" s="116"/>
      <c r="Q346" s="116"/>
    </row>
    <row r="347" spans="1:17" ht="15" customHeight="1">
      <c r="A347" s="193"/>
      <c r="B347" s="193"/>
      <c r="C347" s="193"/>
      <c r="D347" s="193"/>
      <c r="E347" s="196"/>
      <c r="F347" s="116" t="s">
        <v>1027</v>
      </c>
      <c r="G347" s="116" t="s">
        <v>6</v>
      </c>
      <c r="H347" s="118">
        <v>15</v>
      </c>
      <c r="I347" s="118">
        <v>132.22499999999999</v>
      </c>
      <c r="J347" s="116"/>
      <c r="K347" s="116"/>
      <c r="L347" s="116"/>
      <c r="M347" s="116"/>
      <c r="N347" s="116"/>
      <c r="O347" s="116"/>
      <c r="P347" s="116"/>
      <c r="Q347" s="116"/>
    </row>
    <row r="348" spans="1:17" ht="15" customHeight="1">
      <c r="A348" s="193"/>
      <c r="B348" s="193"/>
      <c r="C348" s="193"/>
      <c r="D348" s="193"/>
      <c r="E348" s="196"/>
      <c r="F348" s="116" t="s">
        <v>1242</v>
      </c>
      <c r="G348" s="116" t="s">
        <v>198</v>
      </c>
      <c r="H348" s="118">
        <v>1</v>
      </c>
      <c r="I348" s="118">
        <v>37.9</v>
      </c>
      <c r="J348" s="116"/>
      <c r="K348" s="116"/>
      <c r="L348" s="116"/>
      <c r="M348" s="116"/>
      <c r="N348" s="116"/>
      <c r="O348" s="116"/>
      <c r="P348" s="116"/>
      <c r="Q348" s="116"/>
    </row>
    <row r="349" spans="1:17" ht="15" customHeight="1">
      <c r="A349" s="193"/>
      <c r="B349" s="193"/>
      <c r="C349" s="193"/>
      <c r="D349" s="193"/>
      <c r="E349" s="196"/>
      <c r="F349" s="116" t="s">
        <v>1028</v>
      </c>
      <c r="G349" s="116" t="s">
        <v>6</v>
      </c>
      <c r="H349" s="118">
        <v>8</v>
      </c>
      <c r="I349" s="118">
        <v>0.752</v>
      </c>
      <c r="J349" s="116"/>
      <c r="K349" s="116"/>
      <c r="L349" s="116"/>
      <c r="M349" s="116"/>
      <c r="N349" s="116"/>
      <c r="O349" s="116"/>
      <c r="P349" s="116"/>
      <c r="Q349" s="116"/>
    </row>
    <row r="350" spans="1:17" s="117" customFormat="1" ht="15.75">
      <c r="A350" s="194"/>
      <c r="B350" s="193"/>
      <c r="C350" s="194"/>
      <c r="D350" s="194"/>
      <c r="E350" s="197"/>
      <c r="F350" s="189" t="s">
        <v>1202</v>
      </c>
      <c r="G350" s="190"/>
      <c r="H350" s="191"/>
      <c r="I350" s="119"/>
      <c r="J350" s="120"/>
      <c r="K350" s="119"/>
      <c r="L350" s="120"/>
      <c r="M350" s="119"/>
      <c r="N350" s="120"/>
      <c r="O350" s="119"/>
      <c r="P350" s="119">
        <f>I350-O350-K350</f>
        <v>0</v>
      </c>
      <c r="Q350" s="119"/>
    </row>
    <row r="351" spans="1:17" ht="15" customHeight="1">
      <c r="A351" s="192">
        <v>27</v>
      </c>
      <c r="B351" s="193"/>
      <c r="C351" s="192" t="s">
        <v>1167</v>
      </c>
      <c r="D351" s="192" t="s">
        <v>1168</v>
      </c>
      <c r="E351" s="195">
        <v>0</v>
      </c>
      <c r="F351" s="116" t="s">
        <v>1178</v>
      </c>
      <c r="G351" s="116" t="s">
        <v>198</v>
      </c>
      <c r="H351" s="118">
        <v>3.5</v>
      </c>
      <c r="I351" s="118">
        <v>157.5</v>
      </c>
      <c r="J351" s="116"/>
      <c r="K351" s="116"/>
      <c r="L351" s="116"/>
      <c r="M351" s="116"/>
      <c r="N351" s="116"/>
      <c r="O351" s="116"/>
      <c r="P351" s="116"/>
      <c r="Q351" s="116"/>
    </row>
    <row r="352" spans="1:17" ht="15" customHeight="1">
      <c r="A352" s="193"/>
      <c r="B352" s="193"/>
      <c r="C352" s="193"/>
      <c r="D352" s="193"/>
      <c r="E352" s="196"/>
      <c r="F352" s="116" t="s">
        <v>1179</v>
      </c>
      <c r="G352" s="116" t="s">
        <v>6</v>
      </c>
      <c r="H352" s="118">
        <v>10</v>
      </c>
      <c r="I352" s="118">
        <v>20</v>
      </c>
      <c r="J352" s="116"/>
      <c r="K352" s="116"/>
      <c r="L352" s="116"/>
      <c r="M352" s="116"/>
      <c r="N352" s="116"/>
      <c r="O352" s="116"/>
      <c r="P352" s="116"/>
      <c r="Q352" s="116"/>
    </row>
    <row r="353" spans="1:17" ht="15" customHeight="1">
      <c r="A353" s="193"/>
      <c r="B353" s="193"/>
      <c r="C353" s="193"/>
      <c r="D353" s="193"/>
      <c r="E353" s="196"/>
      <c r="F353" s="116" t="s">
        <v>1185</v>
      </c>
      <c r="G353" s="116" t="s">
        <v>6</v>
      </c>
      <c r="H353" s="118">
        <v>6</v>
      </c>
      <c r="I353" s="118">
        <v>101.39999999999999</v>
      </c>
      <c r="J353" s="116"/>
      <c r="K353" s="116"/>
      <c r="L353" s="116"/>
      <c r="M353" s="116"/>
      <c r="N353" s="116"/>
      <c r="O353" s="116"/>
      <c r="P353" s="116"/>
      <c r="Q353" s="116"/>
    </row>
    <row r="354" spans="1:17" ht="15" customHeight="1">
      <c r="A354" s="193"/>
      <c r="B354" s="193"/>
      <c r="C354" s="193"/>
      <c r="D354" s="193"/>
      <c r="E354" s="196"/>
      <c r="F354" s="116" t="s">
        <v>1186</v>
      </c>
      <c r="G354" s="116" t="s">
        <v>180</v>
      </c>
      <c r="H354" s="118">
        <v>7</v>
      </c>
      <c r="I354" s="118">
        <v>8.4</v>
      </c>
      <c r="J354" s="116"/>
      <c r="K354" s="116"/>
      <c r="L354" s="116"/>
      <c r="M354" s="116"/>
      <c r="N354" s="116"/>
      <c r="O354" s="116"/>
      <c r="P354" s="116"/>
      <c r="Q354" s="116"/>
    </row>
    <row r="355" spans="1:17" ht="15" customHeight="1">
      <c r="A355" s="193"/>
      <c r="B355" s="193"/>
      <c r="C355" s="193"/>
      <c r="D355" s="193"/>
      <c r="E355" s="196"/>
      <c r="F355" s="116" t="s">
        <v>1180</v>
      </c>
      <c r="G355" s="116" t="s">
        <v>6</v>
      </c>
      <c r="H355" s="118">
        <v>35</v>
      </c>
      <c r="I355" s="118">
        <v>4.2</v>
      </c>
      <c r="J355" s="116"/>
      <c r="K355" s="116"/>
      <c r="L355" s="116"/>
      <c r="M355" s="116"/>
      <c r="N355" s="116"/>
      <c r="O355" s="116"/>
      <c r="P355" s="116"/>
      <c r="Q355" s="116"/>
    </row>
    <row r="356" spans="1:17" s="117" customFormat="1" ht="31.5">
      <c r="A356" s="194"/>
      <c r="B356" s="193"/>
      <c r="C356" s="194"/>
      <c r="D356" s="194"/>
      <c r="E356" s="197"/>
      <c r="F356" s="189" t="s">
        <v>1202</v>
      </c>
      <c r="G356" s="190"/>
      <c r="H356" s="191"/>
      <c r="I356" s="119"/>
      <c r="J356" s="120"/>
      <c r="K356" s="119"/>
      <c r="L356" s="120"/>
      <c r="M356" s="119"/>
      <c r="N356" s="120"/>
      <c r="O356" s="119"/>
      <c r="P356" s="119" t="s">
        <v>1251</v>
      </c>
      <c r="Q356" s="119"/>
    </row>
    <row r="357" spans="1:17" ht="15" customHeight="1">
      <c r="A357" s="192">
        <v>28</v>
      </c>
      <c r="B357" s="193"/>
      <c r="C357" s="192" t="s">
        <v>1171</v>
      </c>
      <c r="D357" s="192" t="s">
        <v>515</v>
      </c>
      <c r="E357" s="195">
        <v>0</v>
      </c>
      <c r="F357" s="116" t="s">
        <v>1182</v>
      </c>
      <c r="G357" s="116" t="s">
        <v>6</v>
      </c>
      <c r="H357" s="118">
        <v>1</v>
      </c>
      <c r="I357" s="118">
        <v>260</v>
      </c>
      <c r="J357" s="116"/>
      <c r="K357" s="116"/>
      <c r="L357" s="116"/>
      <c r="M357" s="116"/>
      <c r="N357" s="116"/>
      <c r="O357" s="116"/>
      <c r="P357" s="116"/>
      <c r="Q357" s="116"/>
    </row>
    <row r="358" spans="1:17" ht="15" customHeight="1">
      <c r="A358" s="193"/>
      <c r="B358" s="193"/>
      <c r="C358" s="193"/>
      <c r="D358" s="193"/>
      <c r="E358" s="196"/>
      <c r="F358" s="116" t="s">
        <v>1187</v>
      </c>
      <c r="G358" s="116" t="s">
        <v>180</v>
      </c>
      <c r="H358" s="118">
        <v>15</v>
      </c>
      <c r="I358" s="118">
        <v>18</v>
      </c>
      <c r="J358" s="116"/>
      <c r="K358" s="116"/>
      <c r="L358" s="116"/>
      <c r="M358" s="116"/>
      <c r="N358" s="116"/>
      <c r="O358" s="116"/>
      <c r="P358" s="116"/>
      <c r="Q358" s="116"/>
    </row>
    <row r="359" spans="1:17" ht="15" customHeight="1">
      <c r="A359" s="193"/>
      <c r="B359" s="193"/>
      <c r="C359" s="193"/>
      <c r="D359" s="193"/>
      <c r="E359" s="196"/>
      <c r="F359" s="116" t="s">
        <v>1188</v>
      </c>
      <c r="G359" s="116" t="s">
        <v>216</v>
      </c>
      <c r="H359" s="118">
        <v>320</v>
      </c>
      <c r="I359" s="118">
        <v>80</v>
      </c>
      <c r="J359" s="116"/>
      <c r="K359" s="116"/>
      <c r="L359" s="116"/>
      <c r="M359" s="116"/>
      <c r="N359" s="116"/>
      <c r="O359" s="116"/>
      <c r="P359" s="116"/>
      <c r="Q359" s="116"/>
    </row>
    <row r="360" spans="1:17" s="117" customFormat="1" ht="31.5">
      <c r="A360" s="194"/>
      <c r="B360" s="193"/>
      <c r="C360" s="194"/>
      <c r="D360" s="194"/>
      <c r="E360" s="197"/>
      <c r="F360" s="189" t="s">
        <v>1202</v>
      </c>
      <c r="G360" s="190"/>
      <c r="H360" s="191"/>
      <c r="I360" s="119"/>
      <c r="J360" s="120"/>
      <c r="K360" s="119"/>
      <c r="L360" s="120"/>
      <c r="M360" s="119"/>
      <c r="N360" s="120"/>
      <c r="O360" s="119"/>
      <c r="P360" s="119" t="s">
        <v>1251</v>
      </c>
      <c r="Q360" s="119"/>
    </row>
    <row r="361" spans="1:17" ht="52.5" customHeight="1">
      <c r="A361" s="192">
        <v>29</v>
      </c>
      <c r="B361" s="193"/>
      <c r="C361" s="192" t="s">
        <v>1174</v>
      </c>
      <c r="D361" s="192" t="s">
        <v>1175</v>
      </c>
      <c r="E361" s="195">
        <v>0</v>
      </c>
      <c r="F361" s="116" t="s">
        <v>1184</v>
      </c>
      <c r="G361" s="116" t="s">
        <v>6</v>
      </c>
      <c r="H361" s="118">
        <v>1</v>
      </c>
      <c r="I361" s="118">
        <v>25</v>
      </c>
      <c r="J361" s="116"/>
      <c r="K361" s="116"/>
      <c r="L361" s="116"/>
      <c r="M361" s="116"/>
      <c r="N361" s="116"/>
      <c r="O361" s="116"/>
      <c r="P361" s="116"/>
      <c r="Q361" s="116"/>
    </row>
    <row r="362" spans="1:17" s="117" customFormat="1" ht="31.5">
      <c r="A362" s="194"/>
      <c r="B362" s="194"/>
      <c r="C362" s="194"/>
      <c r="D362" s="194"/>
      <c r="E362" s="197"/>
      <c r="F362" s="189" t="s">
        <v>1202</v>
      </c>
      <c r="G362" s="190"/>
      <c r="H362" s="191"/>
      <c r="I362" s="119"/>
      <c r="J362" s="120"/>
      <c r="K362" s="119"/>
      <c r="L362" s="120"/>
      <c r="M362" s="119"/>
      <c r="N362" s="120"/>
      <c r="O362" s="119"/>
      <c r="P362" s="119" t="s">
        <v>1251</v>
      </c>
      <c r="Q362" s="119"/>
    </row>
    <row r="363" spans="1:17" ht="15" customHeight="1">
      <c r="A363" s="192">
        <v>30</v>
      </c>
      <c r="B363" s="192" t="s">
        <v>1249</v>
      </c>
      <c r="C363" s="192" t="s">
        <v>564</v>
      </c>
      <c r="D363" s="192" t="s">
        <v>559</v>
      </c>
      <c r="E363" s="195">
        <v>656.29</v>
      </c>
      <c r="F363" s="116" t="s">
        <v>1243</v>
      </c>
      <c r="G363" s="116" t="s">
        <v>198</v>
      </c>
      <c r="H363" s="118">
        <v>0.13900000000000001</v>
      </c>
      <c r="I363" s="118">
        <v>15.290000000000003</v>
      </c>
      <c r="J363" s="116"/>
      <c r="K363" s="116"/>
      <c r="L363" s="116"/>
      <c r="M363" s="116"/>
      <c r="N363" s="116"/>
      <c r="O363" s="116"/>
      <c r="P363" s="116"/>
      <c r="Q363" s="116"/>
    </row>
    <row r="364" spans="1:17" ht="15" customHeight="1">
      <c r="A364" s="193"/>
      <c r="B364" s="193"/>
      <c r="C364" s="193"/>
      <c r="D364" s="193"/>
      <c r="E364" s="196"/>
      <c r="F364" s="116" t="s">
        <v>1029</v>
      </c>
      <c r="G364" s="116" t="s">
        <v>6</v>
      </c>
      <c r="H364" s="118">
        <v>1</v>
      </c>
      <c r="I364" s="118">
        <v>68</v>
      </c>
      <c r="J364" s="116"/>
      <c r="K364" s="116"/>
      <c r="L364" s="116"/>
      <c r="M364" s="116"/>
      <c r="N364" s="116"/>
      <c r="O364" s="116"/>
      <c r="P364" s="116"/>
      <c r="Q364" s="116"/>
    </row>
    <row r="365" spans="1:17" ht="15" customHeight="1">
      <c r="A365" s="193"/>
      <c r="B365" s="193"/>
      <c r="C365" s="193"/>
      <c r="D365" s="193"/>
      <c r="E365" s="196"/>
      <c r="F365" s="116" t="s">
        <v>1030</v>
      </c>
      <c r="G365" s="116" t="s">
        <v>6</v>
      </c>
      <c r="H365" s="118">
        <v>2</v>
      </c>
      <c r="I365" s="118">
        <v>124</v>
      </c>
      <c r="J365" s="116"/>
      <c r="K365" s="116"/>
      <c r="L365" s="116"/>
      <c r="M365" s="116"/>
      <c r="N365" s="116"/>
      <c r="O365" s="116"/>
      <c r="P365" s="116"/>
      <c r="Q365" s="116"/>
    </row>
    <row r="366" spans="1:17" ht="15" customHeight="1">
      <c r="A366" s="193"/>
      <c r="B366" s="193"/>
      <c r="C366" s="193"/>
      <c r="D366" s="193"/>
      <c r="E366" s="196"/>
      <c r="F366" s="116" t="s">
        <v>1031</v>
      </c>
      <c r="G366" s="116" t="s">
        <v>6</v>
      </c>
      <c r="H366" s="118">
        <v>1</v>
      </c>
      <c r="I366" s="118">
        <v>22</v>
      </c>
      <c r="J366" s="116"/>
      <c r="K366" s="116"/>
      <c r="L366" s="116"/>
      <c r="M366" s="116"/>
      <c r="N366" s="116"/>
      <c r="O366" s="116"/>
      <c r="P366" s="116"/>
      <c r="Q366" s="116"/>
    </row>
    <row r="367" spans="1:17" ht="15" customHeight="1">
      <c r="A367" s="193"/>
      <c r="B367" s="193"/>
      <c r="C367" s="193"/>
      <c r="D367" s="193"/>
      <c r="E367" s="196"/>
      <c r="F367" s="116" t="s">
        <v>1032</v>
      </c>
      <c r="G367" s="116" t="s">
        <v>6</v>
      </c>
      <c r="H367" s="118">
        <v>3</v>
      </c>
      <c r="I367" s="118">
        <v>357</v>
      </c>
      <c r="J367" s="116"/>
      <c r="K367" s="116"/>
      <c r="L367" s="116"/>
      <c r="M367" s="116"/>
      <c r="N367" s="116"/>
      <c r="O367" s="116"/>
      <c r="P367" s="116"/>
      <c r="Q367" s="116"/>
    </row>
    <row r="368" spans="1:17" ht="15" customHeight="1">
      <c r="A368" s="193"/>
      <c r="B368" s="193"/>
      <c r="C368" s="193"/>
      <c r="D368" s="193"/>
      <c r="E368" s="196"/>
      <c r="F368" s="116" t="s">
        <v>1033</v>
      </c>
      <c r="G368" s="116" t="s">
        <v>6</v>
      </c>
      <c r="H368" s="118">
        <v>4</v>
      </c>
      <c r="I368" s="118">
        <v>70</v>
      </c>
      <c r="J368" s="116"/>
      <c r="K368" s="116"/>
      <c r="L368" s="116"/>
      <c r="M368" s="116"/>
      <c r="N368" s="116"/>
      <c r="O368" s="116"/>
      <c r="P368" s="116"/>
      <c r="Q368" s="116"/>
    </row>
    <row r="369" spans="1:17" s="117" customFormat="1" ht="15.75">
      <c r="A369" s="194"/>
      <c r="B369" s="194"/>
      <c r="C369" s="194"/>
      <c r="D369" s="194"/>
      <c r="E369" s="197"/>
      <c r="F369" s="189" t="s">
        <v>1202</v>
      </c>
      <c r="G369" s="190"/>
      <c r="H369" s="191"/>
      <c r="I369" s="119"/>
      <c r="J369" s="120"/>
      <c r="K369" s="119"/>
      <c r="L369" s="120"/>
      <c r="M369" s="119"/>
      <c r="N369" s="120"/>
      <c r="O369" s="119"/>
      <c r="P369" s="119">
        <f>I369-O369-K369</f>
        <v>0</v>
      </c>
      <c r="Q369" s="119"/>
    </row>
    <row r="370" spans="1:17" ht="15" customHeight="1">
      <c r="A370" s="192">
        <v>31</v>
      </c>
      <c r="B370" s="192" t="s">
        <v>1250</v>
      </c>
      <c r="C370" s="192" t="s">
        <v>567</v>
      </c>
      <c r="D370" s="192" t="s">
        <v>566</v>
      </c>
      <c r="E370" s="195">
        <v>706.85</v>
      </c>
      <c r="F370" s="116" t="s">
        <v>1034</v>
      </c>
      <c r="G370" s="116" t="s">
        <v>6</v>
      </c>
      <c r="H370" s="118">
        <v>14</v>
      </c>
      <c r="I370" s="118">
        <v>260.70800000000003</v>
      </c>
      <c r="J370" s="116"/>
      <c r="K370" s="116"/>
      <c r="L370" s="116"/>
      <c r="M370" s="116"/>
      <c r="N370" s="116"/>
      <c r="O370" s="116"/>
      <c r="P370" s="116"/>
      <c r="Q370" s="116"/>
    </row>
    <row r="371" spans="1:17" ht="15" customHeight="1">
      <c r="A371" s="193"/>
      <c r="B371" s="193"/>
      <c r="C371" s="193"/>
      <c r="D371" s="193"/>
      <c r="E371" s="196"/>
      <c r="F371" s="116" t="s">
        <v>1035</v>
      </c>
      <c r="G371" s="116" t="s">
        <v>6</v>
      </c>
      <c r="H371" s="118">
        <v>1</v>
      </c>
      <c r="I371" s="118">
        <v>20.88</v>
      </c>
      <c r="J371" s="116"/>
      <c r="K371" s="116"/>
      <c r="L371" s="116"/>
      <c r="M371" s="116"/>
      <c r="N371" s="116"/>
      <c r="O371" s="116"/>
      <c r="P371" s="116"/>
      <c r="Q371" s="116"/>
    </row>
    <row r="372" spans="1:17" ht="15" customHeight="1">
      <c r="A372" s="193"/>
      <c r="B372" s="193"/>
      <c r="C372" s="193"/>
      <c r="D372" s="193"/>
      <c r="E372" s="196"/>
      <c r="F372" s="116" t="s">
        <v>1036</v>
      </c>
      <c r="G372" s="116" t="s">
        <v>6</v>
      </c>
      <c r="H372" s="118">
        <v>1</v>
      </c>
      <c r="I372" s="118">
        <v>39</v>
      </c>
      <c r="J372" s="116"/>
      <c r="K372" s="116"/>
      <c r="L372" s="116"/>
      <c r="M372" s="116"/>
      <c r="N372" s="116"/>
      <c r="O372" s="116"/>
      <c r="P372" s="116"/>
      <c r="Q372" s="116"/>
    </row>
    <row r="373" spans="1:17" ht="15" customHeight="1">
      <c r="A373" s="193"/>
      <c r="B373" s="193"/>
      <c r="C373" s="193"/>
      <c r="D373" s="193"/>
      <c r="E373" s="196"/>
      <c r="F373" s="116" t="s">
        <v>1244</v>
      </c>
      <c r="G373" s="116" t="s">
        <v>198</v>
      </c>
      <c r="H373" s="118">
        <v>5.4</v>
      </c>
      <c r="I373" s="118">
        <v>386.262</v>
      </c>
      <c r="J373" s="116"/>
      <c r="K373" s="116"/>
      <c r="L373" s="116"/>
      <c r="M373" s="116"/>
      <c r="N373" s="116"/>
      <c r="O373" s="116"/>
      <c r="P373" s="116"/>
      <c r="Q373" s="116"/>
    </row>
    <row r="374" spans="1:17" s="117" customFormat="1" ht="15.75">
      <c r="A374" s="194"/>
      <c r="B374" s="194"/>
      <c r="C374" s="194"/>
      <c r="D374" s="194"/>
      <c r="E374" s="197"/>
      <c r="F374" s="189" t="s">
        <v>1202</v>
      </c>
      <c r="G374" s="190"/>
      <c r="H374" s="191"/>
      <c r="I374" s="119"/>
      <c r="J374" s="120"/>
      <c r="K374" s="119"/>
      <c r="L374" s="120"/>
      <c r="M374" s="119"/>
      <c r="N374" s="120"/>
      <c r="O374" s="119"/>
      <c r="P374" s="119">
        <f>I374-O374-K374</f>
        <v>0</v>
      </c>
      <c r="Q374" s="119"/>
    </row>
    <row r="375" spans="1:17" ht="15" customHeight="1">
      <c r="A375" s="192">
        <v>32</v>
      </c>
      <c r="B375" s="251" t="s">
        <v>1217</v>
      </c>
      <c r="C375" s="192" t="s">
        <v>571</v>
      </c>
      <c r="D375" s="192" t="s">
        <v>569</v>
      </c>
      <c r="E375" s="195">
        <v>63.052799999999998</v>
      </c>
      <c r="F375" s="116" t="s">
        <v>1037</v>
      </c>
      <c r="G375" s="116" t="s">
        <v>6</v>
      </c>
      <c r="H375" s="118">
        <v>1</v>
      </c>
      <c r="I375" s="118">
        <v>7.8</v>
      </c>
      <c r="J375" s="116"/>
      <c r="K375" s="116"/>
      <c r="L375" s="116"/>
      <c r="M375" s="116"/>
      <c r="N375" s="116"/>
      <c r="O375" s="116"/>
      <c r="P375" s="116"/>
      <c r="Q375" s="116"/>
    </row>
    <row r="376" spans="1:17" ht="15" customHeight="1">
      <c r="A376" s="193"/>
      <c r="B376" s="251"/>
      <c r="C376" s="193"/>
      <c r="D376" s="193"/>
      <c r="E376" s="196"/>
      <c r="F376" s="116" t="s">
        <v>1038</v>
      </c>
      <c r="G376" s="116" t="s">
        <v>6</v>
      </c>
      <c r="H376" s="118">
        <v>1</v>
      </c>
      <c r="I376" s="118">
        <v>45.152799999999999</v>
      </c>
      <c r="J376" s="116"/>
      <c r="K376" s="116"/>
      <c r="L376" s="116"/>
      <c r="M376" s="116"/>
      <c r="N376" s="116"/>
      <c r="O376" s="116"/>
      <c r="P376" s="116"/>
      <c r="Q376" s="116"/>
    </row>
    <row r="377" spans="1:17" ht="15" customHeight="1">
      <c r="A377" s="193"/>
      <c r="B377" s="251"/>
      <c r="C377" s="193"/>
      <c r="D377" s="193"/>
      <c r="E377" s="196"/>
      <c r="F377" s="116" t="s">
        <v>1039</v>
      </c>
      <c r="G377" s="116" t="s">
        <v>6</v>
      </c>
      <c r="H377" s="118">
        <v>2</v>
      </c>
      <c r="I377" s="118">
        <v>10.1</v>
      </c>
      <c r="J377" s="116"/>
      <c r="K377" s="116"/>
      <c r="L377" s="116"/>
      <c r="M377" s="116"/>
      <c r="N377" s="116"/>
      <c r="O377" s="116"/>
      <c r="P377" s="116"/>
      <c r="Q377" s="116"/>
    </row>
    <row r="378" spans="1:17" s="117" customFormat="1" ht="15.75">
      <c r="A378" s="194"/>
      <c r="B378" s="251"/>
      <c r="C378" s="194"/>
      <c r="D378" s="194"/>
      <c r="E378" s="197"/>
      <c r="F378" s="189" t="s">
        <v>1202</v>
      </c>
      <c r="G378" s="190"/>
      <c r="H378" s="191"/>
      <c r="I378" s="119"/>
      <c r="J378" s="120"/>
      <c r="K378" s="119"/>
      <c r="L378" s="120"/>
      <c r="M378" s="119"/>
      <c r="N378" s="120"/>
      <c r="O378" s="119"/>
      <c r="P378" s="119">
        <f>I378-O378-K378</f>
        <v>0</v>
      </c>
      <c r="Q378" s="119"/>
    </row>
    <row r="379" spans="1:17" ht="15" customHeight="1">
      <c r="A379" s="192">
        <v>33</v>
      </c>
      <c r="B379" s="251" t="s">
        <v>1218</v>
      </c>
      <c r="C379" s="192" t="s">
        <v>573</v>
      </c>
      <c r="D379" s="192" t="s">
        <v>574</v>
      </c>
      <c r="E379" s="195">
        <v>1601.8</v>
      </c>
      <c r="F379" s="116" t="s">
        <v>1040</v>
      </c>
      <c r="G379" s="116" t="s">
        <v>6</v>
      </c>
      <c r="H379" s="118">
        <v>1</v>
      </c>
      <c r="I379" s="118">
        <v>1300</v>
      </c>
      <c r="J379" s="116"/>
      <c r="K379" s="116"/>
      <c r="L379" s="116"/>
      <c r="M379" s="116"/>
      <c r="N379" s="116"/>
      <c r="O379" s="116"/>
      <c r="P379" s="116"/>
      <c r="Q379" s="116"/>
    </row>
    <row r="380" spans="1:17" ht="15" customHeight="1">
      <c r="A380" s="193"/>
      <c r="B380" s="251"/>
      <c r="C380" s="193"/>
      <c r="D380" s="193"/>
      <c r="E380" s="196"/>
      <c r="F380" s="116" t="s">
        <v>1041</v>
      </c>
      <c r="G380" s="116" t="s">
        <v>198</v>
      </c>
      <c r="H380" s="118">
        <v>1</v>
      </c>
      <c r="I380" s="118">
        <v>68</v>
      </c>
      <c r="J380" s="116"/>
      <c r="K380" s="116"/>
      <c r="L380" s="116"/>
      <c r="M380" s="116"/>
      <c r="N380" s="116"/>
      <c r="O380" s="116"/>
      <c r="P380" s="116"/>
      <c r="Q380" s="116"/>
    </row>
    <row r="381" spans="1:17" ht="15" customHeight="1">
      <c r="A381" s="193"/>
      <c r="B381" s="251"/>
      <c r="C381" s="193"/>
      <c r="D381" s="193"/>
      <c r="E381" s="196"/>
      <c r="F381" s="116" t="s">
        <v>1042</v>
      </c>
      <c r="G381" s="116" t="s">
        <v>198</v>
      </c>
      <c r="H381" s="118">
        <v>1</v>
      </c>
      <c r="I381" s="118">
        <v>68</v>
      </c>
      <c r="J381" s="116"/>
      <c r="K381" s="116"/>
      <c r="L381" s="116"/>
      <c r="M381" s="116"/>
      <c r="N381" s="116"/>
      <c r="O381" s="116"/>
      <c r="P381" s="116"/>
      <c r="Q381" s="116"/>
    </row>
    <row r="382" spans="1:17" ht="15" customHeight="1">
      <c r="A382" s="193"/>
      <c r="B382" s="251"/>
      <c r="C382" s="193"/>
      <c r="D382" s="193"/>
      <c r="E382" s="196"/>
      <c r="F382" s="116" t="s">
        <v>1043</v>
      </c>
      <c r="G382" s="116" t="s">
        <v>198</v>
      </c>
      <c r="H382" s="118">
        <v>0.25</v>
      </c>
      <c r="I382" s="118">
        <v>15.25</v>
      </c>
      <c r="J382" s="116"/>
      <c r="K382" s="116"/>
      <c r="L382" s="116"/>
      <c r="M382" s="116"/>
      <c r="N382" s="116"/>
      <c r="O382" s="116"/>
      <c r="P382" s="116"/>
      <c r="Q382" s="116"/>
    </row>
    <row r="383" spans="1:17" ht="15" customHeight="1">
      <c r="A383" s="193"/>
      <c r="B383" s="251"/>
      <c r="C383" s="193"/>
      <c r="D383" s="193"/>
      <c r="E383" s="196"/>
      <c r="F383" s="116" t="s">
        <v>1044</v>
      </c>
      <c r="G383" s="116" t="s">
        <v>167</v>
      </c>
      <c r="H383" s="118">
        <v>50</v>
      </c>
      <c r="I383" s="118">
        <v>16.649999999999999</v>
      </c>
      <c r="J383" s="116"/>
      <c r="K383" s="116"/>
      <c r="L383" s="116"/>
      <c r="M383" s="116"/>
      <c r="N383" s="116"/>
      <c r="O383" s="116"/>
      <c r="P383" s="116"/>
      <c r="Q383" s="116"/>
    </row>
    <row r="384" spans="1:17" ht="15" customHeight="1">
      <c r="A384" s="193"/>
      <c r="B384" s="251"/>
      <c r="C384" s="193"/>
      <c r="D384" s="193"/>
      <c r="E384" s="196"/>
      <c r="F384" s="116" t="s">
        <v>1045</v>
      </c>
      <c r="G384" s="116" t="s">
        <v>167</v>
      </c>
      <c r="H384" s="118">
        <v>50</v>
      </c>
      <c r="I384" s="118">
        <v>10.5</v>
      </c>
      <c r="J384" s="116"/>
      <c r="K384" s="116"/>
      <c r="L384" s="116"/>
      <c r="M384" s="116"/>
      <c r="N384" s="116"/>
      <c r="O384" s="116"/>
      <c r="P384" s="116"/>
      <c r="Q384" s="116"/>
    </row>
    <row r="385" spans="1:17" ht="15" customHeight="1">
      <c r="A385" s="193"/>
      <c r="B385" s="251"/>
      <c r="C385" s="193"/>
      <c r="D385" s="193"/>
      <c r="E385" s="196"/>
      <c r="F385" s="116" t="s">
        <v>1046</v>
      </c>
      <c r="G385" s="116" t="s">
        <v>6</v>
      </c>
      <c r="H385" s="118">
        <v>2</v>
      </c>
      <c r="I385" s="118">
        <v>3</v>
      </c>
      <c r="J385" s="116"/>
      <c r="K385" s="116"/>
      <c r="L385" s="116"/>
      <c r="M385" s="116"/>
      <c r="N385" s="116"/>
      <c r="O385" s="116"/>
      <c r="P385" s="116"/>
      <c r="Q385" s="116"/>
    </row>
    <row r="386" spans="1:17" ht="15" customHeight="1">
      <c r="A386" s="193"/>
      <c r="B386" s="251"/>
      <c r="C386" s="193"/>
      <c r="D386" s="193"/>
      <c r="E386" s="196"/>
      <c r="F386" s="116" t="s">
        <v>1047</v>
      </c>
      <c r="G386" s="116" t="s">
        <v>6</v>
      </c>
      <c r="H386" s="118">
        <v>6</v>
      </c>
      <c r="I386" s="118">
        <v>5.4</v>
      </c>
      <c r="J386" s="116"/>
      <c r="K386" s="116"/>
      <c r="L386" s="116"/>
      <c r="M386" s="116"/>
      <c r="N386" s="116"/>
      <c r="O386" s="116"/>
      <c r="P386" s="116"/>
      <c r="Q386" s="116"/>
    </row>
    <row r="387" spans="1:17" ht="15" customHeight="1">
      <c r="A387" s="193"/>
      <c r="B387" s="251"/>
      <c r="C387" s="193"/>
      <c r="D387" s="193"/>
      <c r="E387" s="196"/>
      <c r="F387" s="116" t="s">
        <v>1048</v>
      </c>
      <c r="G387" s="116" t="s">
        <v>6</v>
      </c>
      <c r="H387" s="118">
        <v>1</v>
      </c>
      <c r="I387" s="118">
        <v>7.2</v>
      </c>
      <c r="J387" s="116"/>
      <c r="K387" s="116"/>
      <c r="L387" s="116"/>
      <c r="M387" s="116"/>
      <c r="N387" s="116"/>
      <c r="O387" s="116"/>
      <c r="P387" s="116"/>
      <c r="Q387" s="116"/>
    </row>
    <row r="388" spans="1:17" ht="15" customHeight="1">
      <c r="A388" s="193"/>
      <c r="B388" s="251"/>
      <c r="C388" s="193"/>
      <c r="D388" s="193"/>
      <c r="E388" s="196"/>
      <c r="F388" s="116" t="s">
        <v>1049</v>
      </c>
      <c r="G388" s="116" t="s">
        <v>6</v>
      </c>
      <c r="H388" s="118">
        <v>1</v>
      </c>
      <c r="I388" s="118">
        <v>3.8</v>
      </c>
      <c r="J388" s="116"/>
      <c r="K388" s="116"/>
      <c r="L388" s="116"/>
      <c r="M388" s="116"/>
      <c r="N388" s="116"/>
      <c r="O388" s="116"/>
      <c r="P388" s="116"/>
      <c r="Q388" s="116"/>
    </row>
    <row r="389" spans="1:17" ht="15" customHeight="1">
      <c r="A389" s="193"/>
      <c r="B389" s="251"/>
      <c r="C389" s="193"/>
      <c r="D389" s="193"/>
      <c r="E389" s="196"/>
      <c r="F389" s="116" t="s">
        <v>1050</v>
      </c>
      <c r="G389" s="116" t="s">
        <v>6</v>
      </c>
      <c r="H389" s="118">
        <v>13</v>
      </c>
      <c r="I389" s="118">
        <v>52</v>
      </c>
      <c r="J389" s="116"/>
      <c r="K389" s="116"/>
      <c r="L389" s="116"/>
      <c r="M389" s="116"/>
      <c r="N389" s="116"/>
      <c r="O389" s="116"/>
      <c r="P389" s="116"/>
      <c r="Q389" s="116"/>
    </row>
    <row r="390" spans="1:17" ht="15" customHeight="1">
      <c r="A390" s="193"/>
      <c r="B390" s="251"/>
      <c r="C390" s="193"/>
      <c r="D390" s="193"/>
      <c r="E390" s="196"/>
      <c r="F390" s="116" t="s">
        <v>1050</v>
      </c>
      <c r="G390" s="116" t="s">
        <v>6</v>
      </c>
      <c r="H390" s="118">
        <v>13</v>
      </c>
      <c r="I390" s="118">
        <v>52</v>
      </c>
      <c r="J390" s="116"/>
      <c r="K390" s="116"/>
      <c r="L390" s="116"/>
      <c r="M390" s="116"/>
      <c r="N390" s="116"/>
      <c r="O390" s="116"/>
      <c r="P390" s="116"/>
      <c r="Q390" s="116"/>
    </row>
    <row r="391" spans="1:17" s="117" customFormat="1" ht="15.75">
      <c r="A391" s="194"/>
      <c r="B391" s="251"/>
      <c r="C391" s="194"/>
      <c r="D391" s="194"/>
      <c r="E391" s="197"/>
      <c r="F391" s="189" t="s">
        <v>1202</v>
      </c>
      <c r="G391" s="190"/>
      <c r="H391" s="191"/>
      <c r="I391" s="119"/>
      <c r="J391" s="120"/>
      <c r="K391" s="119"/>
      <c r="L391" s="120"/>
      <c r="M391" s="119"/>
      <c r="N391" s="120"/>
      <c r="O391" s="119"/>
      <c r="P391" s="119">
        <f>I391-O391-K391</f>
        <v>0</v>
      </c>
      <c r="Q391" s="119"/>
    </row>
    <row r="392" spans="1:17" ht="18.75">
      <c r="A392" s="252" t="s">
        <v>1252</v>
      </c>
      <c r="B392" s="253"/>
      <c r="C392" s="253"/>
      <c r="D392" s="254"/>
      <c r="E392" s="131">
        <f>SUM(E4:E391)</f>
        <v>18869.499961864407</v>
      </c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</row>
  </sheetData>
  <customSheetViews>
    <customSheetView guid="{CAAFC7DA-DF33-43D7-A0D5-50CE9ABC9CD2}" scale="60" state="hidden">
      <pane ySplit="3" topLeftCell="A4" activePane="bottomLeft" state="frozen"/>
      <selection pane="bottomLeft" activeCell="K49" sqref="K49"/>
      <pageMargins left="0.7" right="0.7" top="0.75" bottom="0.75" header="0.3" footer="0.3"/>
      <pageSetup paperSize="9" orientation="portrait" r:id="rId1"/>
    </customSheetView>
    <customSheetView guid="{4275F83B-F43E-40DD-9D4E-CA00C280E52B}" scale="60" state="hidden">
      <pane ySplit="3" topLeftCell="A4" activePane="bottomLeft" state="frozen"/>
      <selection pane="bottomLeft" activeCell="K49" sqref="K49"/>
      <pageMargins left="0.7" right="0.7" top="0.75" bottom="0.75" header="0.3" footer="0.3"/>
      <pageSetup paperSize="9" orientation="portrait" r:id="rId2"/>
    </customSheetView>
  </customSheetViews>
  <mergeCells count="201">
    <mergeCell ref="P1:P3"/>
    <mergeCell ref="Q1:Q3"/>
    <mergeCell ref="J2:K2"/>
    <mergeCell ref="L2:L3"/>
    <mergeCell ref="M2:M3"/>
    <mergeCell ref="A1:A3"/>
    <mergeCell ref="B1:B3"/>
    <mergeCell ref="C1:C3"/>
    <mergeCell ref="D1:D3"/>
    <mergeCell ref="E1:E3"/>
    <mergeCell ref="F1:F3"/>
    <mergeCell ref="F59:H59"/>
    <mergeCell ref="F65:H65"/>
    <mergeCell ref="F77:H77"/>
    <mergeCell ref="C4:C46"/>
    <mergeCell ref="D4:D46"/>
    <mergeCell ref="G1:G3"/>
    <mergeCell ref="H1:I2"/>
    <mergeCell ref="J1:M1"/>
    <mergeCell ref="N1:O2"/>
    <mergeCell ref="E66:E77"/>
    <mergeCell ref="F391:H391"/>
    <mergeCell ref="F356:H356"/>
    <mergeCell ref="F360:H360"/>
    <mergeCell ref="F298:H298"/>
    <mergeCell ref="F327:H327"/>
    <mergeCell ref="F336:H336"/>
    <mergeCell ref="F338:H338"/>
    <mergeCell ref="F345:H345"/>
    <mergeCell ref="F362:H362"/>
    <mergeCell ref="F350:H350"/>
    <mergeCell ref="A4:A46"/>
    <mergeCell ref="E4:E46"/>
    <mergeCell ref="E47:E59"/>
    <mergeCell ref="A47:A59"/>
    <mergeCell ref="C47:C59"/>
    <mergeCell ref="D47:D59"/>
    <mergeCell ref="F369:H369"/>
    <mergeCell ref="F374:H374"/>
    <mergeCell ref="F378:H378"/>
    <mergeCell ref="F221:H221"/>
    <mergeCell ref="F233:H233"/>
    <mergeCell ref="F243:H243"/>
    <mergeCell ref="F264:H264"/>
    <mergeCell ref="F266:H266"/>
    <mergeCell ref="F274:H274"/>
    <mergeCell ref="F106:H106"/>
    <mergeCell ref="F121:H121"/>
    <mergeCell ref="F178:H178"/>
    <mergeCell ref="F188:H188"/>
    <mergeCell ref="F206:H206"/>
    <mergeCell ref="F216:H216"/>
    <mergeCell ref="F211:H211"/>
    <mergeCell ref="F214:H214"/>
    <mergeCell ref="F46:H46"/>
    <mergeCell ref="A66:A77"/>
    <mergeCell ref="C66:C77"/>
    <mergeCell ref="D66:D77"/>
    <mergeCell ref="E78:E106"/>
    <mergeCell ref="A78:A106"/>
    <mergeCell ref="C78:C106"/>
    <mergeCell ref="D78:D106"/>
    <mergeCell ref="E60:E65"/>
    <mergeCell ref="A60:A65"/>
    <mergeCell ref="C60:C65"/>
    <mergeCell ref="D60:D65"/>
    <mergeCell ref="E122:E178"/>
    <mergeCell ref="D122:D178"/>
    <mergeCell ref="A122:A178"/>
    <mergeCell ref="C122:C178"/>
    <mergeCell ref="E179:E188"/>
    <mergeCell ref="A179:A188"/>
    <mergeCell ref="C179:C188"/>
    <mergeCell ref="D179:D188"/>
    <mergeCell ref="E107:E121"/>
    <mergeCell ref="D107:D121"/>
    <mergeCell ref="C107:C121"/>
    <mergeCell ref="A107:A121"/>
    <mergeCell ref="E189:E206"/>
    <mergeCell ref="A189:A206"/>
    <mergeCell ref="C189:C206"/>
    <mergeCell ref="D189:D206"/>
    <mergeCell ref="F209:H209"/>
    <mergeCell ref="E207:E209"/>
    <mergeCell ref="A207:A209"/>
    <mergeCell ref="C207:C209"/>
    <mergeCell ref="D207:D209"/>
    <mergeCell ref="E217:E221"/>
    <mergeCell ref="A217:A221"/>
    <mergeCell ref="C217:C221"/>
    <mergeCell ref="D217:D221"/>
    <mergeCell ref="E210:E211"/>
    <mergeCell ref="D210:D211"/>
    <mergeCell ref="C210:C211"/>
    <mergeCell ref="A210:A211"/>
    <mergeCell ref="E215:E216"/>
    <mergeCell ref="D215:D216"/>
    <mergeCell ref="C215:C216"/>
    <mergeCell ref="A215:A216"/>
    <mergeCell ref="E212:E214"/>
    <mergeCell ref="D212:D214"/>
    <mergeCell ref="E244:E264"/>
    <mergeCell ref="A244:A264"/>
    <mergeCell ref="C244:C264"/>
    <mergeCell ref="D244:D264"/>
    <mergeCell ref="E222:E233"/>
    <mergeCell ref="A222:A233"/>
    <mergeCell ref="C222:C233"/>
    <mergeCell ref="D222:D233"/>
    <mergeCell ref="E234:E243"/>
    <mergeCell ref="A234:A243"/>
    <mergeCell ref="C234:C243"/>
    <mergeCell ref="D234:D243"/>
    <mergeCell ref="E265:E266"/>
    <mergeCell ref="D265:D266"/>
    <mergeCell ref="C265:C266"/>
    <mergeCell ref="A265:A266"/>
    <mergeCell ref="E267:E274"/>
    <mergeCell ref="B267:B274"/>
    <mergeCell ref="A267:A274"/>
    <mergeCell ref="C267:C274"/>
    <mergeCell ref="D267:D274"/>
    <mergeCell ref="F287:H287"/>
    <mergeCell ref="E275:E287"/>
    <mergeCell ref="A275:A287"/>
    <mergeCell ref="C275:C287"/>
    <mergeCell ref="D275:D287"/>
    <mergeCell ref="E288:E298"/>
    <mergeCell ref="A288:A298"/>
    <mergeCell ref="C288:C298"/>
    <mergeCell ref="D288:D298"/>
    <mergeCell ref="E299:E327"/>
    <mergeCell ref="A299:A327"/>
    <mergeCell ref="C299:C327"/>
    <mergeCell ref="D299:D327"/>
    <mergeCell ref="E328:E336"/>
    <mergeCell ref="A328:A336"/>
    <mergeCell ref="C328:C336"/>
    <mergeCell ref="D328:D336"/>
    <mergeCell ref="B299:B336"/>
    <mergeCell ref="E337:E338"/>
    <mergeCell ref="A337:A338"/>
    <mergeCell ref="C337:C338"/>
    <mergeCell ref="D337:D338"/>
    <mergeCell ref="E339:E345"/>
    <mergeCell ref="A339:A345"/>
    <mergeCell ref="C339:C345"/>
    <mergeCell ref="D339:D345"/>
    <mergeCell ref="B337:B338"/>
    <mergeCell ref="B339:B345"/>
    <mergeCell ref="E361:E362"/>
    <mergeCell ref="D361:D362"/>
    <mergeCell ref="C361:C362"/>
    <mergeCell ref="A361:A362"/>
    <mergeCell ref="B346:B362"/>
    <mergeCell ref="E346:E350"/>
    <mergeCell ref="A346:A350"/>
    <mergeCell ref="C346:C350"/>
    <mergeCell ref="D346:D350"/>
    <mergeCell ref="E351:E356"/>
    <mergeCell ref="D351:D356"/>
    <mergeCell ref="C351:C356"/>
    <mergeCell ref="A351:A356"/>
    <mergeCell ref="E379:E391"/>
    <mergeCell ref="D379:D391"/>
    <mergeCell ref="C379:C391"/>
    <mergeCell ref="A379:A391"/>
    <mergeCell ref="B4:B59"/>
    <mergeCell ref="B60:B65"/>
    <mergeCell ref="B66:B106"/>
    <mergeCell ref="B107:B178"/>
    <mergeCell ref="B179:B188"/>
    <mergeCell ref="E375:E378"/>
    <mergeCell ref="D375:D378"/>
    <mergeCell ref="C375:C378"/>
    <mergeCell ref="E363:E369"/>
    <mergeCell ref="D363:D369"/>
    <mergeCell ref="C363:C369"/>
    <mergeCell ref="A363:A369"/>
    <mergeCell ref="E370:E374"/>
    <mergeCell ref="D370:D374"/>
    <mergeCell ref="C370:C374"/>
    <mergeCell ref="A370:A374"/>
    <mergeCell ref="B363:B369"/>
    <mergeCell ref="B370:B374"/>
    <mergeCell ref="E357:E360"/>
    <mergeCell ref="D357:D360"/>
    <mergeCell ref="B375:B378"/>
    <mergeCell ref="B379:B391"/>
    <mergeCell ref="A392:D392"/>
    <mergeCell ref="B189:B206"/>
    <mergeCell ref="B207:B216"/>
    <mergeCell ref="B217:B243"/>
    <mergeCell ref="B244:B264"/>
    <mergeCell ref="B265:B266"/>
    <mergeCell ref="B275:B298"/>
    <mergeCell ref="A375:A378"/>
    <mergeCell ref="C357:C360"/>
    <mergeCell ref="A357:A360"/>
    <mergeCell ref="C212:C214"/>
    <mergeCell ref="A212:A214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Y24"/>
  <sheetViews>
    <sheetView zoomScale="60" zoomScaleNormal="60" workbookViewId="0">
      <selection activeCell="A25" sqref="A25:XFD28"/>
    </sheetView>
  </sheetViews>
  <sheetFormatPr defaultRowHeight="18.75"/>
  <cols>
    <col min="1" max="1" width="8.5703125" style="36" customWidth="1"/>
    <col min="2" max="2" width="37.140625" style="36" customWidth="1"/>
    <col min="3" max="4" width="20.85546875" style="36" customWidth="1"/>
    <col min="5" max="5" width="22.7109375" style="36" customWidth="1"/>
    <col min="6" max="6" width="21.28515625" style="36" bestFit="1" customWidth="1"/>
    <col min="7" max="7" width="22.7109375" style="36" bestFit="1" customWidth="1"/>
    <col min="8" max="8" width="20.85546875" style="36" customWidth="1"/>
    <col min="9" max="9" width="25.28515625" style="36" customWidth="1"/>
    <col min="10" max="10" width="21.28515625" style="36" bestFit="1" customWidth="1"/>
    <col min="11" max="11" width="22.7109375" style="36" bestFit="1" customWidth="1"/>
    <col min="12" max="16384" width="9.140625" style="36"/>
  </cols>
  <sheetData>
    <row r="1" spans="1:25" s="75" customFormat="1" ht="91.5" customHeight="1">
      <c r="A1" s="261" t="s">
        <v>1065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 s="37" customFormat="1" ht="19.5" customHeight="1">
      <c r="A2" s="227" t="s">
        <v>13</v>
      </c>
      <c r="B2" s="227" t="s">
        <v>14</v>
      </c>
      <c r="C2" s="228" t="s">
        <v>15</v>
      </c>
      <c r="D2" s="229"/>
      <c r="E2" s="229"/>
      <c r="F2" s="226" t="s">
        <v>28</v>
      </c>
      <c r="G2" s="226"/>
      <c r="H2" s="227" t="s">
        <v>29</v>
      </c>
      <c r="I2" s="227"/>
      <c r="J2" s="235" t="s">
        <v>30</v>
      </c>
      <c r="K2" s="235"/>
    </row>
    <row r="3" spans="1:25" s="37" customFormat="1" ht="35.25" customHeight="1">
      <c r="A3" s="227"/>
      <c r="B3" s="227"/>
      <c r="C3" s="5" t="s">
        <v>1053</v>
      </c>
      <c r="D3" s="5" t="s">
        <v>1054</v>
      </c>
      <c r="E3" s="5" t="s">
        <v>1055</v>
      </c>
      <c r="F3" s="5" t="s">
        <v>1053</v>
      </c>
      <c r="G3" s="5" t="s">
        <v>1055</v>
      </c>
      <c r="H3" s="5" t="s">
        <v>1053</v>
      </c>
      <c r="I3" s="5" t="s">
        <v>1055</v>
      </c>
      <c r="J3" s="5" t="s">
        <v>1054</v>
      </c>
      <c r="K3" s="5" t="s">
        <v>1055</v>
      </c>
    </row>
    <row r="4" spans="1:25" s="42" customFormat="1" ht="56.25">
      <c r="A4" s="38">
        <v>1</v>
      </c>
      <c r="B4" s="39" t="s">
        <v>603</v>
      </c>
      <c r="C4" s="40">
        <f>F4+H4</f>
        <v>30</v>
      </c>
      <c r="D4" s="40">
        <f>J4</f>
        <v>0</v>
      </c>
      <c r="E4" s="41">
        <f>G4+I4+K4</f>
        <v>18869.499961864403</v>
      </c>
      <c r="F4" s="40">
        <f>SUM(F5:F24)</f>
        <v>26</v>
      </c>
      <c r="G4" s="41">
        <f t="shared" ref="G4:K4" si="0">SUM(G5:G24)</f>
        <v>15625.782511864403</v>
      </c>
      <c r="H4" s="40">
        <f t="shared" si="0"/>
        <v>4</v>
      </c>
      <c r="I4" s="41">
        <f t="shared" si="0"/>
        <v>3243.7174500000001</v>
      </c>
      <c r="J4" s="40">
        <f t="shared" si="0"/>
        <v>0</v>
      </c>
      <c r="K4" s="41">
        <f t="shared" si="0"/>
        <v>0</v>
      </c>
    </row>
    <row r="5" spans="1:25" s="37" customFormat="1">
      <c r="A5" s="43" t="s">
        <v>23</v>
      </c>
      <c r="B5" s="44" t="s">
        <v>453</v>
      </c>
      <c r="C5" s="45">
        <f t="shared" ref="C5:C24" si="1">F5+H5</f>
        <v>2</v>
      </c>
      <c r="D5" s="45">
        <f t="shared" ref="D5:D24" si="2">J5</f>
        <v>0</v>
      </c>
      <c r="E5" s="46">
        <f t="shared" ref="E5:E24" si="3">G5+I5+K5</f>
        <v>553.68079</v>
      </c>
      <c r="F5" s="47">
        <v>2</v>
      </c>
      <c r="G5" s="46">
        <v>553.68079</v>
      </c>
      <c r="H5" s="47">
        <v>0</v>
      </c>
      <c r="I5" s="47">
        <v>0</v>
      </c>
      <c r="J5" s="47">
        <v>0</v>
      </c>
      <c r="K5" s="47">
        <v>0</v>
      </c>
    </row>
    <row r="6" spans="1:25" s="37" customFormat="1">
      <c r="A6" s="43" t="s">
        <v>24</v>
      </c>
      <c r="B6" s="44" t="s">
        <v>454</v>
      </c>
      <c r="C6" s="45">
        <f t="shared" si="1"/>
        <v>1</v>
      </c>
      <c r="D6" s="45">
        <f t="shared" si="2"/>
        <v>0</v>
      </c>
      <c r="E6" s="46">
        <f t="shared" si="3"/>
        <v>1124.0190000000002</v>
      </c>
      <c r="F6" s="47">
        <v>1</v>
      </c>
      <c r="G6" s="46">
        <v>1124.0190000000002</v>
      </c>
      <c r="H6" s="47">
        <v>0</v>
      </c>
      <c r="I6" s="47">
        <v>0</v>
      </c>
      <c r="J6" s="47">
        <v>0</v>
      </c>
      <c r="K6" s="47">
        <v>0</v>
      </c>
    </row>
    <row r="7" spans="1:25" s="37" customFormat="1">
      <c r="A7" s="43" t="s">
        <v>25</v>
      </c>
      <c r="B7" s="44" t="s">
        <v>455</v>
      </c>
      <c r="C7" s="45">
        <f t="shared" si="1"/>
        <v>2</v>
      </c>
      <c r="D7" s="45">
        <f t="shared" si="2"/>
        <v>0</v>
      </c>
      <c r="E7" s="46">
        <f t="shared" si="3"/>
        <v>1049.0594500000002</v>
      </c>
      <c r="F7" s="47">
        <v>1</v>
      </c>
      <c r="G7" s="46">
        <v>443.39000000000004</v>
      </c>
      <c r="H7" s="47">
        <v>1</v>
      </c>
      <c r="I7" s="46">
        <v>605.6694500000001</v>
      </c>
      <c r="J7" s="47">
        <v>0</v>
      </c>
      <c r="K7" s="47">
        <v>0</v>
      </c>
    </row>
    <row r="8" spans="1:25" s="37" customFormat="1">
      <c r="A8" s="43" t="s">
        <v>26</v>
      </c>
      <c r="B8" s="44" t="s">
        <v>456</v>
      </c>
      <c r="C8" s="45">
        <f t="shared" si="1"/>
        <v>2</v>
      </c>
      <c r="D8" s="45">
        <f t="shared" si="2"/>
        <v>0</v>
      </c>
      <c r="E8" s="46">
        <f t="shared" si="3"/>
        <v>1860.46</v>
      </c>
      <c r="F8" s="47">
        <v>2</v>
      </c>
      <c r="G8" s="46">
        <v>1860.46</v>
      </c>
      <c r="H8" s="47">
        <v>0</v>
      </c>
      <c r="I8" s="47">
        <v>0</v>
      </c>
      <c r="J8" s="47">
        <v>0</v>
      </c>
      <c r="K8" s="47">
        <v>0</v>
      </c>
    </row>
    <row r="9" spans="1:25" s="37" customFormat="1">
      <c r="A9" s="43" t="s">
        <v>27</v>
      </c>
      <c r="B9" s="44" t="s">
        <v>457</v>
      </c>
      <c r="C9" s="45">
        <f t="shared" si="1"/>
        <v>1</v>
      </c>
      <c r="D9" s="45">
        <f t="shared" si="2"/>
        <v>0</v>
      </c>
      <c r="E9" s="46">
        <f t="shared" si="3"/>
        <v>895.9</v>
      </c>
      <c r="F9" s="47">
        <v>1</v>
      </c>
      <c r="G9" s="46">
        <v>895.9</v>
      </c>
      <c r="H9" s="47">
        <v>0</v>
      </c>
      <c r="I9" s="47">
        <v>0</v>
      </c>
      <c r="J9" s="47">
        <v>0</v>
      </c>
      <c r="K9" s="47">
        <v>0</v>
      </c>
    </row>
    <row r="10" spans="1:25">
      <c r="A10" s="43" t="s">
        <v>458</v>
      </c>
      <c r="B10" s="44" t="s">
        <v>595</v>
      </c>
      <c r="C10" s="45">
        <f t="shared" si="1"/>
        <v>1</v>
      </c>
      <c r="D10" s="45">
        <f t="shared" si="2"/>
        <v>0</v>
      </c>
      <c r="E10" s="46">
        <f t="shared" si="3"/>
        <v>311.33500000000004</v>
      </c>
      <c r="F10" s="47">
        <v>1</v>
      </c>
      <c r="G10" s="46">
        <v>311.33500000000004</v>
      </c>
      <c r="H10" s="47">
        <v>0</v>
      </c>
      <c r="I10" s="47">
        <v>0</v>
      </c>
      <c r="J10" s="47">
        <v>0</v>
      </c>
      <c r="K10" s="47">
        <v>0</v>
      </c>
    </row>
    <row r="11" spans="1:25">
      <c r="A11" s="43" t="s">
        <v>459</v>
      </c>
      <c r="B11" s="44" t="s">
        <v>596</v>
      </c>
      <c r="C11" s="45">
        <f t="shared" si="1"/>
        <v>4</v>
      </c>
      <c r="D11" s="45">
        <f t="shared" si="2"/>
        <v>0</v>
      </c>
      <c r="E11" s="46">
        <f t="shared" si="3"/>
        <v>141.53016</v>
      </c>
      <c r="F11" s="47">
        <v>4</v>
      </c>
      <c r="G11" s="46">
        <v>141.53016</v>
      </c>
      <c r="H11" s="47">
        <v>0</v>
      </c>
      <c r="I11" s="47">
        <v>0</v>
      </c>
      <c r="J11" s="47">
        <v>0</v>
      </c>
      <c r="K11" s="47">
        <v>0</v>
      </c>
    </row>
    <row r="12" spans="1:25">
      <c r="A12" s="43" t="s">
        <v>460</v>
      </c>
      <c r="B12" s="44" t="s">
        <v>461</v>
      </c>
      <c r="C12" s="45">
        <f t="shared" si="1"/>
        <v>3</v>
      </c>
      <c r="D12" s="45">
        <f t="shared" si="2"/>
        <v>0</v>
      </c>
      <c r="E12" s="46">
        <f t="shared" si="3"/>
        <v>1390.723</v>
      </c>
      <c r="F12" s="47">
        <v>2</v>
      </c>
      <c r="G12" s="46">
        <v>655.98</v>
      </c>
      <c r="H12" s="47">
        <v>1</v>
      </c>
      <c r="I12" s="46">
        <v>734.74299999999994</v>
      </c>
      <c r="J12" s="47">
        <v>0</v>
      </c>
      <c r="K12" s="47">
        <v>0</v>
      </c>
    </row>
    <row r="13" spans="1:25">
      <c r="A13" s="43" t="s">
        <v>462</v>
      </c>
      <c r="B13" s="44" t="s">
        <v>463</v>
      </c>
      <c r="C13" s="45">
        <f t="shared" si="1"/>
        <v>1</v>
      </c>
      <c r="D13" s="45">
        <f t="shared" si="2"/>
        <v>0</v>
      </c>
      <c r="E13" s="46">
        <f t="shared" si="3"/>
        <v>837.43871186440686</v>
      </c>
      <c r="F13" s="47">
        <v>1</v>
      </c>
      <c r="G13" s="46">
        <v>837.43871186440686</v>
      </c>
      <c r="H13" s="47">
        <v>0</v>
      </c>
      <c r="I13" s="47">
        <v>0</v>
      </c>
      <c r="J13" s="47">
        <v>0</v>
      </c>
      <c r="K13" s="47">
        <v>0</v>
      </c>
    </row>
    <row r="14" spans="1:25">
      <c r="A14" s="43" t="s">
        <v>464</v>
      </c>
      <c r="B14" s="44" t="s">
        <v>465</v>
      </c>
      <c r="C14" s="45">
        <f t="shared" si="1"/>
        <v>1</v>
      </c>
      <c r="D14" s="45">
        <f t="shared" si="2"/>
        <v>0</v>
      </c>
      <c r="E14" s="46">
        <f t="shared" si="3"/>
        <v>400</v>
      </c>
      <c r="F14" s="47">
        <v>0</v>
      </c>
      <c r="G14" s="47">
        <v>0</v>
      </c>
      <c r="H14" s="47">
        <v>1</v>
      </c>
      <c r="I14" s="46">
        <v>400</v>
      </c>
      <c r="J14" s="47">
        <v>0</v>
      </c>
      <c r="K14" s="47">
        <v>0</v>
      </c>
    </row>
    <row r="15" spans="1:25">
      <c r="A15" s="43" t="s">
        <v>466</v>
      </c>
      <c r="B15" s="44" t="s">
        <v>467</v>
      </c>
      <c r="C15" s="45">
        <f t="shared" si="1"/>
        <v>1</v>
      </c>
      <c r="D15" s="45">
        <f t="shared" si="2"/>
        <v>0</v>
      </c>
      <c r="E15" s="46">
        <f t="shared" si="3"/>
        <v>1289.54</v>
      </c>
      <c r="F15" s="47">
        <v>1</v>
      </c>
      <c r="G15" s="46">
        <v>1289.54</v>
      </c>
      <c r="H15" s="47">
        <v>0</v>
      </c>
      <c r="I15" s="47">
        <v>0</v>
      </c>
      <c r="J15" s="47">
        <v>0</v>
      </c>
      <c r="K15" s="47">
        <v>0</v>
      </c>
    </row>
    <row r="16" spans="1:25">
      <c r="A16" s="43" t="s">
        <v>468</v>
      </c>
      <c r="B16" s="44" t="s">
        <v>469</v>
      </c>
      <c r="C16" s="45">
        <f t="shared" si="1"/>
        <v>2</v>
      </c>
      <c r="D16" s="45">
        <f t="shared" si="2"/>
        <v>0</v>
      </c>
      <c r="E16" s="46">
        <f t="shared" si="3"/>
        <v>1865.7150000000001</v>
      </c>
      <c r="F16" s="47">
        <v>1</v>
      </c>
      <c r="G16" s="46">
        <v>362.40999999999997</v>
      </c>
      <c r="H16" s="47">
        <v>1</v>
      </c>
      <c r="I16" s="46">
        <v>1503.3050000000001</v>
      </c>
      <c r="J16" s="47">
        <v>0</v>
      </c>
      <c r="K16" s="47">
        <v>0</v>
      </c>
    </row>
    <row r="17" spans="1:11">
      <c r="A17" s="43" t="s">
        <v>470</v>
      </c>
      <c r="B17" s="44" t="s">
        <v>471</v>
      </c>
      <c r="C17" s="45">
        <f t="shared" si="1"/>
        <v>2</v>
      </c>
      <c r="D17" s="45">
        <f t="shared" si="2"/>
        <v>0</v>
      </c>
      <c r="E17" s="46">
        <f t="shared" si="3"/>
        <v>482.46904999999998</v>
      </c>
      <c r="F17" s="47">
        <v>2</v>
      </c>
      <c r="G17" s="46">
        <v>482.46904999999998</v>
      </c>
      <c r="H17" s="47">
        <v>0</v>
      </c>
      <c r="I17" s="47">
        <v>0</v>
      </c>
      <c r="J17" s="47">
        <v>0</v>
      </c>
      <c r="K17" s="47">
        <v>0</v>
      </c>
    </row>
    <row r="18" spans="1:11">
      <c r="A18" s="43" t="s">
        <v>472</v>
      </c>
      <c r="B18" s="44" t="s">
        <v>473</v>
      </c>
      <c r="C18" s="45">
        <f t="shared" si="1"/>
        <v>1</v>
      </c>
      <c r="D18" s="45">
        <f t="shared" si="2"/>
        <v>0</v>
      </c>
      <c r="E18" s="46">
        <f t="shared" si="3"/>
        <v>1280</v>
      </c>
      <c r="F18" s="47">
        <v>1</v>
      </c>
      <c r="G18" s="46">
        <v>1280</v>
      </c>
      <c r="H18" s="47">
        <v>0</v>
      </c>
      <c r="I18" s="47">
        <v>0</v>
      </c>
      <c r="J18" s="47">
        <v>0</v>
      </c>
      <c r="K18" s="47">
        <v>0</v>
      </c>
    </row>
    <row r="19" spans="1:11">
      <c r="A19" s="43" t="s">
        <v>474</v>
      </c>
      <c r="B19" s="44" t="s">
        <v>597</v>
      </c>
      <c r="C19" s="45">
        <f t="shared" si="1"/>
        <v>1</v>
      </c>
      <c r="D19" s="45">
        <f t="shared" si="2"/>
        <v>0</v>
      </c>
      <c r="E19" s="46">
        <f t="shared" si="3"/>
        <v>2129.0600000000004</v>
      </c>
      <c r="F19" s="47">
        <v>1</v>
      </c>
      <c r="G19" s="46">
        <v>2129.0600000000004</v>
      </c>
      <c r="H19" s="47">
        <v>0</v>
      </c>
      <c r="I19" s="47">
        <v>0</v>
      </c>
      <c r="J19" s="47">
        <v>0</v>
      </c>
      <c r="K19" s="47">
        <v>0</v>
      </c>
    </row>
    <row r="20" spans="1:11">
      <c r="A20" s="43" t="s">
        <v>475</v>
      </c>
      <c r="B20" s="44" t="s">
        <v>476</v>
      </c>
      <c r="C20" s="45">
        <f t="shared" si="1"/>
        <v>1</v>
      </c>
      <c r="D20" s="45">
        <f t="shared" si="2"/>
        <v>0</v>
      </c>
      <c r="E20" s="46">
        <f t="shared" si="3"/>
        <v>230.577</v>
      </c>
      <c r="F20" s="47">
        <v>1</v>
      </c>
      <c r="G20" s="46">
        <v>230.577</v>
      </c>
      <c r="H20" s="47">
        <v>0</v>
      </c>
      <c r="I20" s="47">
        <v>0</v>
      </c>
      <c r="J20" s="47">
        <v>0</v>
      </c>
      <c r="K20" s="47">
        <v>0</v>
      </c>
    </row>
    <row r="21" spans="1:11">
      <c r="A21" s="43" t="s">
        <v>598</v>
      </c>
      <c r="B21" s="44" t="s">
        <v>599</v>
      </c>
      <c r="C21" s="45">
        <f t="shared" si="1"/>
        <v>1</v>
      </c>
      <c r="D21" s="45">
        <f t="shared" si="2"/>
        <v>0</v>
      </c>
      <c r="E21" s="46">
        <f t="shared" si="3"/>
        <v>656.29</v>
      </c>
      <c r="F21" s="47">
        <v>1</v>
      </c>
      <c r="G21" s="46">
        <v>656.29</v>
      </c>
      <c r="H21" s="47">
        <v>0</v>
      </c>
      <c r="I21" s="47">
        <v>0</v>
      </c>
      <c r="J21" s="47">
        <v>0</v>
      </c>
      <c r="K21" s="47">
        <v>0</v>
      </c>
    </row>
    <row r="22" spans="1:11">
      <c r="A22" s="43" t="s">
        <v>600</v>
      </c>
      <c r="B22" s="44" t="s">
        <v>477</v>
      </c>
      <c r="C22" s="45">
        <f t="shared" si="1"/>
        <v>1</v>
      </c>
      <c r="D22" s="45">
        <f t="shared" si="2"/>
        <v>0</v>
      </c>
      <c r="E22" s="46">
        <f t="shared" si="3"/>
        <v>706.85</v>
      </c>
      <c r="F22" s="47">
        <v>1</v>
      </c>
      <c r="G22" s="46">
        <v>706.85</v>
      </c>
      <c r="H22" s="47">
        <v>0</v>
      </c>
      <c r="I22" s="47">
        <v>0</v>
      </c>
      <c r="J22" s="47">
        <v>0</v>
      </c>
      <c r="K22" s="47">
        <v>0</v>
      </c>
    </row>
    <row r="23" spans="1:11">
      <c r="A23" s="43" t="s">
        <v>601</v>
      </c>
      <c r="B23" s="44" t="s">
        <v>478</v>
      </c>
      <c r="C23" s="45">
        <f t="shared" si="1"/>
        <v>1</v>
      </c>
      <c r="D23" s="45">
        <f t="shared" si="2"/>
        <v>0</v>
      </c>
      <c r="E23" s="46">
        <f t="shared" si="3"/>
        <v>63.052799999999991</v>
      </c>
      <c r="F23" s="47">
        <v>1</v>
      </c>
      <c r="G23" s="46">
        <v>63.052799999999991</v>
      </c>
      <c r="H23" s="47">
        <v>0</v>
      </c>
      <c r="I23" s="47">
        <v>0</v>
      </c>
      <c r="J23" s="47">
        <v>0</v>
      </c>
      <c r="K23" s="47">
        <v>0</v>
      </c>
    </row>
    <row r="24" spans="1:11">
      <c r="A24" s="43" t="s">
        <v>602</v>
      </c>
      <c r="B24" s="44" t="s">
        <v>479</v>
      </c>
      <c r="C24" s="45">
        <f t="shared" si="1"/>
        <v>1</v>
      </c>
      <c r="D24" s="45">
        <f t="shared" si="2"/>
        <v>0</v>
      </c>
      <c r="E24" s="46">
        <f t="shared" si="3"/>
        <v>1601.8</v>
      </c>
      <c r="F24" s="47">
        <v>1</v>
      </c>
      <c r="G24" s="46">
        <v>1601.8</v>
      </c>
      <c r="H24" s="47">
        <v>0</v>
      </c>
      <c r="I24" s="47">
        <v>0</v>
      </c>
      <c r="J24" s="47">
        <v>0</v>
      </c>
      <c r="K24" s="47">
        <v>0</v>
      </c>
    </row>
  </sheetData>
  <customSheetViews>
    <customSheetView guid="{CAAFC7DA-DF33-43D7-A0D5-50CE9ABC9CD2}" scale="60" showPageBreaks="1" fitToPage="1" printArea="1" state="hidden">
      <selection activeCell="A25" sqref="A25:XFD28"/>
      <pageMargins left="0.7" right="0.7" top="0.75" bottom="0.75" header="0.3" footer="0.3"/>
      <pageSetup paperSize="9" scale="53" fitToHeight="0" orientation="landscape" r:id="rId1"/>
    </customSheetView>
    <customSheetView guid="{4275F83B-F43E-40DD-9D4E-CA00C280E52B}" scale="60" showPageBreaks="1" fitToPage="1" printArea="1" state="hidden">
      <selection activeCell="A25" sqref="A25:XFD28"/>
      <pageMargins left="0.7" right="0.7" top="0.75" bottom="0.75" header="0.3" footer="0.3"/>
      <pageSetup paperSize="9" scale="53" fitToHeight="0" orientation="landscape" r:id="rId2"/>
    </customSheetView>
  </customSheetViews>
  <mergeCells count="7">
    <mergeCell ref="A1:K1"/>
    <mergeCell ref="J2:K2"/>
    <mergeCell ref="A2:A3"/>
    <mergeCell ref="B2:B3"/>
    <mergeCell ref="C2:E2"/>
    <mergeCell ref="F2:G2"/>
    <mergeCell ref="H2:I2"/>
  </mergeCells>
  <pageMargins left="0.7" right="0.7" top="0.75" bottom="0.75" header="0.3" footer="0.3"/>
  <pageSetup paperSize="9" scale="53" fitToHeight="0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workbookViewId="0">
      <selection activeCell="C35" sqref="C35"/>
    </sheetView>
  </sheetViews>
  <sheetFormatPr defaultRowHeight="15"/>
  <cols>
    <col min="1" max="1" width="21.85546875" customWidth="1"/>
    <col min="2" max="2" width="22.140625" customWidth="1"/>
    <col min="3" max="3" width="31.5703125" customWidth="1"/>
    <col min="4" max="4" width="40.28515625" customWidth="1"/>
    <col min="6" max="6" width="9.7109375" customWidth="1"/>
    <col min="7" max="7" width="13.28515625" customWidth="1"/>
    <col min="8" max="8" width="13.85546875" customWidth="1"/>
  </cols>
  <sheetData>
    <row r="1" spans="1:8" ht="18.75">
      <c r="B1" s="262" t="s">
        <v>1305</v>
      </c>
      <c r="C1" s="262"/>
      <c r="D1" s="262"/>
      <c r="E1" s="262"/>
      <c r="F1" s="262"/>
      <c r="G1" s="262"/>
    </row>
    <row r="2" spans="1:8" ht="18.75">
      <c r="A2" s="271" t="s">
        <v>1304</v>
      </c>
      <c r="B2" s="271"/>
      <c r="C2" s="271"/>
      <c r="D2" s="271"/>
      <c r="E2" s="271"/>
      <c r="F2" s="271"/>
      <c r="G2" s="271"/>
      <c r="H2" s="271"/>
    </row>
    <row r="3" spans="1:8" ht="15.75">
      <c r="A3" s="134"/>
      <c r="B3" s="134"/>
      <c r="C3" s="134"/>
      <c r="D3" s="134"/>
      <c r="E3" s="134"/>
      <c r="F3" s="135"/>
      <c r="G3" s="135"/>
      <c r="H3" s="135"/>
    </row>
    <row r="4" spans="1:8" ht="15.75">
      <c r="A4" s="272" t="s">
        <v>7</v>
      </c>
      <c r="B4" s="272" t="s">
        <v>1284</v>
      </c>
      <c r="C4" s="272" t="s">
        <v>1255</v>
      </c>
      <c r="D4" s="273" t="s">
        <v>1257</v>
      </c>
      <c r="E4" s="273" t="s">
        <v>1256</v>
      </c>
      <c r="F4" s="275" t="s">
        <v>1205</v>
      </c>
      <c r="G4" s="276"/>
      <c r="H4" s="139" t="s">
        <v>1258</v>
      </c>
    </row>
    <row r="5" spans="1:8" ht="31.5" customHeight="1">
      <c r="A5" s="272"/>
      <c r="B5" s="272"/>
      <c r="C5" s="272"/>
      <c r="D5" s="274"/>
      <c r="E5" s="274"/>
      <c r="F5" s="140" t="s">
        <v>1196</v>
      </c>
      <c r="G5" s="140" t="s">
        <v>1260</v>
      </c>
      <c r="H5" s="140" t="s">
        <v>1259</v>
      </c>
    </row>
    <row r="6" spans="1:8" ht="63.75" customHeight="1">
      <c r="A6" s="266" t="s">
        <v>1303</v>
      </c>
      <c r="B6" s="263"/>
      <c r="C6" s="156" t="s">
        <v>1262</v>
      </c>
      <c r="D6" s="142" t="s">
        <v>1287</v>
      </c>
      <c r="E6" s="137" t="s">
        <v>6</v>
      </c>
      <c r="F6" s="138">
        <v>1</v>
      </c>
      <c r="G6" s="138"/>
      <c r="H6" s="138"/>
    </row>
    <row r="7" spans="1:8" ht="57.75" customHeight="1">
      <c r="A7" s="220"/>
      <c r="B7" s="264"/>
      <c r="C7" s="156" t="s">
        <v>1263</v>
      </c>
      <c r="D7" s="268" t="s">
        <v>1288</v>
      </c>
      <c r="E7" s="137" t="s">
        <v>6</v>
      </c>
      <c r="F7" s="138">
        <v>1</v>
      </c>
      <c r="G7" s="138"/>
      <c r="H7" s="138"/>
    </row>
    <row r="8" spans="1:8" ht="26.25" customHeight="1">
      <c r="A8" s="220"/>
      <c r="B8" s="264"/>
      <c r="C8" s="156" t="s">
        <v>1264</v>
      </c>
      <c r="D8" s="269"/>
      <c r="E8" s="137" t="s">
        <v>6</v>
      </c>
      <c r="F8" s="138">
        <v>1</v>
      </c>
      <c r="G8" s="138"/>
      <c r="H8" s="138"/>
    </row>
    <row r="9" spans="1:8" ht="24.75" customHeight="1">
      <c r="A9" s="220"/>
      <c r="B9" s="264"/>
      <c r="C9" s="156" t="s">
        <v>1265</v>
      </c>
      <c r="D9" s="269"/>
      <c r="E9" s="137" t="s">
        <v>6</v>
      </c>
      <c r="F9" s="138">
        <v>1</v>
      </c>
      <c r="G9" s="138"/>
      <c r="H9" s="138"/>
    </row>
    <row r="10" spans="1:8" ht="24" customHeight="1">
      <c r="A10" s="220"/>
      <c r="B10" s="264"/>
      <c r="C10" s="156" t="s">
        <v>1266</v>
      </c>
      <c r="D10" s="269"/>
      <c r="E10" s="137" t="s">
        <v>6</v>
      </c>
      <c r="F10" s="138">
        <v>1</v>
      </c>
      <c r="G10" s="138"/>
      <c r="H10" s="138"/>
    </row>
    <row r="11" spans="1:8" ht="23.25" customHeight="1">
      <c r="A11" s="220"/>
      <c r="B11" s="264"/>
      <c r="C11" s="156" t="s">
        <v>1267</v>
      </c>
      <c r="D11" s="270"/>
      <c r="E11" s="137" t="s">
        <v>6</v>
      </c>
      <c r="F11" s="138">
        <v>1</v>
      </c>
      <c r="G11" s="138"/>
      <c r="H11" s="138"/>
    </row>
    <row r="12" spans="1:8" ht="156.75" customHeight="1">
      <c r="A12" s="220"/>
      <c r="B12" s="264"/>
      <c r="C12" s="157" t="s">
        <v>1268</v>
      </c>
      <c r="D12" s="148" t="s">
        <v>1289</v>
      </c>
      <c r="E12" s="137" t="s">
        <v>6</v>
      </c>
      <c r="F12" s="138">
        <v>1</v>
      </c>
      <c r="G12" s="138"/>
      <c r="H12" s="138"/>
    </row>
    <row r="13" spans="1:8" ht="89.25" customHeight="1">
      <c r="A13" s="220"/>
      <c r="B13" s="264"/>
      <c r="C13" s="157" t="s">
        <v>1269</v>
      </c>
      <c r="D13" s="149" t="s">
        <v>1290</v>
      </c>
      <c r="E13" s="137" t="s">
        <v>6</v>
      </c>
      <c r="F13" s="138">
        <v>2</v>
      </c>
      <c r="G13" s="138"/>
      <c r="H13" s="138"/>
    </row>
    <row r="14" spans="1:8" ht="54.75" customHeight="1">
      <c r="A14" s="220"/>
      <c r="B14" s="264"/>
      <c r="C14" s="157" t="s">
        <v>1270</v>
      </c>
      <c r="D14" s="150" t="s">
        <v>1291</v>
      </c>
      <c r="E14" s="137" t="s">
        <v>6</v>
      </c>
      <c r="F14" s="138">
        <v>1</v>
      </c>
      <c r="G14" s="138"/>
      <c r="H14" s="138"/>
    </row>
    <row r="15" spans="1:8" ht="47.25" customHeight="1">
      <c r="A15" s="220"/>
      <c r="B15" s="264"/>
      <c r="C15" s="157" t="s">
        <v>1271</v>
      </c>
      <c r="D15" s="151" t="s">
        <v>1292</v>
      </c>
      <c r="E15" s="137" t="s">
        <v>6</v>
      </c>
      <c r="F15" s="138">
        <v>2</v>
      </c>
      <c r="G15" s="138"/>
      <c r="H15" s="138"/>
    </row>
    <row r="16" spans="1:8" ht="69.75" customHeight="1">
      <c r="A16" s="220"/>
      <c r="B16" s="264"/>
      <c r="C16" s="157" t="s">
        <v>1272</v>
      </c>
      <c r="D16" s="152" t="s">
        <v>1293</v>
      </c>
      <c r="E16" s="145" t="s">
        <v>6</v>
      </c>
      <c r="F16" s="138">
        <v>3</v>
      </c>
      <c r="G16" s="138"/>
      <c r="H16" s="138"/>
    </row>
    <row r="17" spans="1:9" ht="55.5" customHeight="1">
      <c r="A17" s="220"/>
      <c r="B17" s="264"/>
      <c r="C17" s="157" t="s">
        <v>1273</v>
      </c>
      <c r="D17" s="141" t="s">
        <v>1294</v>
      </c>
      <c r="E17" s="145" t="s">
        <v>6</v>
      </c>
      <c r="F17" s="147">
        <v>2</v>
      </c>
      <c r="G17" s="138"/>
      <c r="H17" s="138"/>
    </row>
    <row r="18" spans="1:9" ht="36.75" customHeight="1">
      <c r="A18" s="220"/>
      <c r="B18" s="264"/>
      <c r="C18" s="157" t="s">
        <v>1274</v>
      </c>
      <c r="D18" s="148" t="s">
        <v>1286</v>
      </c>
      <c r="E18" s="145" t="s">
        <v>6</v>
      </c>
      <c r="F18" s="138">
        <v>1</v>
      </c>
      <c r="G18" s="138"/>
      <c r="H18" s="138"/>
      <c r="I18" t="s">
        <v>1285</v>
      </c>
    </row>
    <row r="19" spans="1:9" ht="60.75" customHeight="1">
      <c r="A19" s="220"/>
      <c r="B19" s="264"/>
      <c r="C19" s="157" t="s">
        <v>1275</v>
      </c>
      <c r="D19" s="149" t="s">
        <v>1295</v>
      </c>
      <c r="E19" s="145" t="s">
        <v>6</v>
      </c>
      <c r="F19" s="138">
        <v>1</v>
      </c>
      <c r="G19" s="138"/>
      <c r="H19" s="138"/>
    </row>
    <row r="20" spans="1:9" ht="41.25" customHeight="1">
      <c r="A20" s="220"/>
      <c r="B20" s="264"/>
      <c r="C20" s="157" t="s">
        <v>1276</v>
      </c>
      <c r="D20" s="153" t="s">
        <v>1296</v>
      </c>
      <c r="E20" s="145" t="s">
        <v>6</v>
      </c>
      <c r="F20" s="138">
        <v>1</v>
      </c>
      <c r="G20" s="138"/>
      <c r="H20" s="138"/>
    </row>
    <row r="21" spans="1:9" ht="67.5" customHeight="1">
      <c r="A21" s="220"/>
      <c r="B21" s="264"/>
      <c r="C21" s="157" t="s">
        <v>1277</v>
      </c>
      <c r="D21" s="149" t="s">
        <v>1297</v>
      </c>
      <c r="E21" s="145" t="s">
        <v>6</v>
      </c>
      <c r="F21" s="138">
        <v>1</v>
      </c>
      <c r="G21" s="138"/>
      <c r="H21" s="138"/>
    </row>
    <row r="22" spans="1:9" ht="36" customHeight="1">
      <c r="A22" s="220"/>
      <c r="B22" s="264"/>
      <c r="C22" s="157" t="s">
        <v>1278</v>
      </c>
      <c r="D22" s="154" t="s">
        <v>1298</v>
      </c>
      <c r="E22" s="145" t="s">
        <v>6</v>
      </c>
      <c r="F22" s="138">
        <v>1</v>
      </c>
      <c r="G22" s="138"/>
      <c r="H22" s="138"/>
    </row>
    <row r="23" spans="1:9" ht="31.5" customHeight="1">
      <c r="A23" s="220"/>
      <c r="B23" s="264"/>
      <c r="C23" s="157" t="s">
        <v>1279</v>
      </c>
      <c r="D23" s="150" t="s">
        <v>1299</v>
      </c>
      <c r="E23" s="145" t="s">
        <v>6</v>
      </c>
      <c r="F23" s="138">
        <v>1</v>
      </c>
      <c r="G23" s="138"/>
      <c r="H23" s="138"/>
    </row>
    <row r="24" spans="1:9" ht="81.75" customHeight="1">
      <c r="A24" s="220"/>
      <c r="B24" s="264"/>
      <c r="C24" s="157" t="s">
        <v>1280</v>
      </c>
      <c r="D24" s="155" t="s">
        <v>1300</v>
      </c>
      <c r="E24" s="145" t="s">
        <v>6</v>
      </c>
      <c r="F24" s="138">
        <v>1</v>
      </c>
      <c r="G24" s="138"/>
      <c r="H24" s="138"/>
    </row>
    <row r="25" spans="1:9" ht="20.25" customHeight="1">
      <c r="A25" s="220"/>
      <c r="B25" s="264"/>
      <c r="C25" s="157" t="s">
        <v>1281</v>
      </c>
      <c r="D25" s="141"/>
      <c r="E25" s="145" t="s">
        <v>6</v>
      </c>
      <c r="F25" s="138">
        <v>1</v>
      </c>
      <c r="G25" s="138"/>
      <c r="H25" s="138"/>
    </row>
    <row r="26" spans="1:9" ht="52.5" customHeight="1">
      <c r="A26" s="220"/>
      <c r="B26" s="264"/>
      <c r="C26" s="157" t="s">
        <v>1282</v>
      </c>
      <c r="D26" s="149" t="s">
        <v>1301</v>
      </c>
      <c r="E26" s="145" t="s">
        <v>6</v>
      </c>
      <c r="F26" s="138">
        <v>1</v>
      </c>
      <c r="G26" s="138"/>
      <c r="H26" s="138"/>
    </row>
    <row r="27" spans="1:9" ht="54" customHeight="1">
      <c r="A27" s="220"/>
      <c r="B27" s="264"/>
      <c r="C27" s="157" t="s">
        <v>1283</v>
      </c>
      <c r="D27" s="159" t="s">
        <v>1302</v>
      </c>
      <c r="E27" s="145" t="s">
        <v>6</v>
      </c>
      <c r="F27" s="138">
        <v>1</v>
      </c>
      <c r="G27" s="138"/>
      <c r="H27" s="138"/>
    </row>
    <row r="28" spans="1:9" ht="66.75" customHeight="1">
      <c r="A28" s="220"/>
      <c r="B28" s="264"/>
      <c r="C28" s="157" t="s">
        <v>1307</v>
      </c>
      <c r="D28" s="160" t="s">
        <v>1306</v>
      </c>
      <c r="E28" s="145" t="s">
        <v>6</v>
      </c>
      <c r="F28" s="138">
        <v>1</v>
      </c>
      <c r="G28" s="138"/>
      <c r="H28" s="138"/>
    </row>
    <row r="29" spans="1:9" ht="18" customHeight="1">
      <c r="A29" s="267"/>
      <c r="B29" s="265"/>
      <c r="C29" s="158" t="s">
        <v>1261</v>
      </c>
      <c r="D29" s="136"/>
      <c r="E29" s="143"/>
      <c r="F29" s="144"/>
      <c r="G29" s="146"/>
      <c r="H29" s="146"/>
    </row>
  </sheetData>
  <mergeCells count="11">
    <mergeCell ref="B1:G1"/>
    <mergeCell ref="B6:B29"/>
    <mergeCell ref="A6:A29"/>
    <mergeCell ref="D7:D11"/>
    <mergeCell ref="A2:H2"/>
    <mergeCell ref="A4:A5"/>
    <mergeCell ref="B4:B5"/>
    <mergeCell ref="C4:C5"/>
    <mergeCell ref="D4:D5"/>
    <mergeCell ref="E4:E5"/>
    <mergeCell ref="F4:G4"/>
  </mergeCells>
  <hyperlinks>
    <hyperlink ref="D18" r:id="rId1" display="http://mossklad.ru/"/>
    <hyperlink ref="D12" r:id="rId2" display="https://www.nix.ru/computer_hardware_news/hardware_news_viewer.html?id=192077"/>
  </hyperlinks>
  <pageMargins left="0.7" right="0.7" top="0.75" bottom="0.75" header="0.3" footer="0.3"/>
  <pageSetup paperSize="9" scale="76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D1DBCF2B7A82540AFF43B4D8E845585" ma:contentTypeVersion="0" ma:contentTypeDescription="Создание документа." ma:contentTypeScope="" ma:versionID="ddb6724b20f7b3ea44130e192c4b43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6629B2-DFF0-4417-8A42-E585F745C0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79A3D6-1ADB-474B-A051-5E73D8FF33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CA82E9-F861-48CD-9E91-903E66853113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План РСС ВКХ</vt:lpstr>
      <vt:lpstr>Потребность в материалах ВКХ</vt:lpstr>
      <vt:lpstr>ВКХ (сводная таблица)</vt:lpstr>
      <vt:lpstr>План РСС ТХ</vt:lpstr>
      <vt:lpstr>Потребность в материалах ТХ</vt:lpstr>
      <vt:lpstr>Закупки ТХ</vt:lpstr>
      <vt:lpstr>ТХ (сводная таблица)</vt:lpstr>
      <vt:lpstr>ТМЦ ТХ ТР мал.зак.</vt:lpstr>
      <vt:lpstr>'План РСС ВКХ'!Область_печати</vt:lpstr>
      <vt:lpstr>'План РСС ТХ'!Область_печати</vt:lpstr>
      <vt:lpstr>'Потребность в материалах ВКХ'!Область_печати</vt:lpstr>
      <vt:lpstr>'Потребность в материалах ТХ'!Область_печати</vt:lpstr>
      <vt:lpstr>'ТХ (сводная таблица)'!Область_печати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Лещук</dc:creator>
  <cp:lastModifiedBy>MTO2</cp:lastModifiedBy>
  <cp:lastPrinted>2020-05-13T11:08:25Z</cp:lastPrinted>
  <dcterms:created xsi:type="dcterms:W3CDTF">2013-02-07T11:41:14Z</dcterms:created>
  <dcterms:modified xsi:type="dcterms:W3CDTF">2020-06-25T09:10:36Z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0x010100FD1DBCF2B7A82540AFF43B4D8E845585</vt:lpwstr>
  </property>
</Properties>
</file>