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kudina\Desktop\Полина\Ресурсы\Ресурсы\Запрос\"/>
    </mc:Choice>
  </mc:AlternateContent>
  <bookViews>
    <workbookView xWindow="0" yWindow="0" windowWidth="28800" windowHeight="12300"/>
  </bookViews>
  <sheets>
    <sheet name="Лист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6" i="1"/>
  <c r="D75" i="1"/>
  <c r="D74" i="1"/>
  <c r="D72" i="1"/>
  <c r="D71" i="1"/>
  <c r="D70" i="1"/>
  <c r="D67" i="1"/>
  <c r="D66" i="1"/>
  <c r="D65" i="1"/>
  <c r="D64" i="1"/>
  <c r="D57" i="1"/>
  <c r="D56" i="1"/>
  <c r="D55" i="1"/>
  <c r="D54" i="1"/>
  <c r="D47" i="1"/>
  <c r="D46" i="1"/>
  <c r="D45" i="1"/>
  <c r="D44" i="1"/>
  <c r="D43" i="1"/>
  <c r="D42" i="1"/>
  <c r="D41" i="1"/>
  <c r="D40" i="1"/>
  <c r="D36" i="1"/>
  <c r="D35" i="1"/>
  <c r="D32" i="1"/>
  <c r="D30" i="1"/>
  <c r="D29" i="1"/>
  <c r="D26" i="1"/>
  <c r="D25" i="1"/>
  <c r="D24" i="1"/>
  <c r="D20" i="1"/>
  <c r="D19" i="1"/>
  <c r="D18" i="1"/>
  <c r="D17" i="1"/>
  <c r="D16" i="1"/>
  <c r="D11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<sst xmlns="http://schemas.openxmlformats.org/spreadsheetml/2006/main" count="202" uniqueCount="114">
  <si>
    <t>№ п/п</t>
  </si>
  <si>
    <t>Наименование</t>
  </si>
  <si>
    <t>Единица измерения</t>
  </si>
  <si>
    <t>Объем</t>
  </si>
  <si>
    <t>Песок природный для строительных работ очень мелкий</t>
  </si>
  <si>
    <t>м3</t>
  </si>
  <si>
    <t>Краска огнезащитная &lt;КЛ-1&gt;</t>
  </si>
  <si>
    <t>кг</t>
  </si>
  <si>
    <t>Трубы полиэтиленовые низкого давления (ПНД) с наружным диаметром 110 мм</t>
  </si>
  <si>
    <t>м</t>
  </si>
  <si>
    <t>Трубы хризотилцементные безнапорные БНТ, диаметр условного прохода 150 мм</t>
  </si>
  <si>
    <t>Трубы безнапорные, ливневые, двухслойные, профилированные из полиэтилена, тип SN 6, диаметром 160 мм (Аналог труба гофрированная двухстенная)</t>
  </si>
  <si>
    <t>Материал огнезащитный терморасширяющийся &lt;Огракс-В1&gt; для покрытия электрических кабелей</t>
  </si>
  <si>
    <t>Сталь угловая равнополочная, марка стали ВСт3кп2, размером 50x50x5 мм</t>
  </si>
  <si>
    <t>т</t>
  </si>
  <si>
    <t>Сталь полосовая, марка стали Ст3сп шириной 50-200 мм толщиной 4-5 мм</t>
  </si>
  <si>
    <t>Кабель АПвБШп 4х120-1</t>
  </si>
  <si>
    <t>Плита для закрытия кабеля в траншее ПЗК 240х480х16</t>
  </si>
  <si>
    <t>шт.</t>
  </si>
  <si>
    <t>Трубы гибкие гофрированные легкие из самозатухающего ПВХ (IP55) серии FL, диаметром 50 мм</t>
  </si>
  <si>
    <t>10 м</t>
  </si>
  <si>
    <t>Кабель силовой с медными жилами без брони и наружного покрова, с изоляцией из поливинилхлоридного пластиката и оболочкой из поливинилхлоридного пластиката, не распространяющего горение, на номинальное напряжение 0,66 кВ, марки ВВГнг-LS, с числом жил и номинальным сечением жилы, мм2: 5х10</t>
  </si>
  <si>
    <t>1000 м</t>
  </si>
  <si>
    <t>Кабель контрольный с медными жилами, с изоляцией и оболочкой из поливинилхлоридного пластиката, не распространяющего горение, марки КВВГнг-LS, с числом жил и номинальным сечением жилы, мм2: 4х2,5</t>
  </si>
  <si>
    <t>Муфта концевая внутренней установки с кабельными наконечниками с контактными винтами со срывающимися головками при затяжке для 4-х жильных кабелей ПКВтп-70/120 (Прим. 4ПКВтпБнг-Ls-в-70/120)</t>
  </si>
  <si>
    <t>компл.</t>
  </si>
  <si>
    <t>Трубы хризотилцементные безнапорные БНТ, диаметр условного прохода 100 мм</t>
  </si>
  <si>
    <t>Горячекатаная арматурная сталь класса А-I, А-II, А-III</t>
  </si>
  <si>
    <t>Бетон тяжелый, крупность заполнителя 20 мм, класс В15 (М200)</t>
  </si>
  <si>
    <t>Муфты полиэтиленовые МПТ-1 для труб 100 мм</t>
  </si>
  <si>
    <t>10 шт.</t>
  </si>
  <si>
    <t>Пробки кабельные полиэтиленовые ПКП-1 для труб 100 мм</t>
  </si>
  <si>
    <t>Опознавательный знак кабельной трассы</t>
  </si>
  <si>
    <t>Столбики сигнальные дорожные пластиковые (Прим. Столбик для опознавательного знака кабельной трассы)</t>
  </si>
  <si>
    <t>Геомембрана для гидроизоляции и защиты от грунтовых вод HDPE 1,0мм гладкая (Тефонд Плюс)</t>
  </si>
  <si>
    <t>м2</t>
  </si>
  <si>
    <t>Отдельные конструктивные элементы зданий и сооружений с преобладанием горячекатаных профилей, средняя масса сборочной единицы до 0,1 т</t>
  </si>
  <si>
    <t>Бетон тяжелый, крупность заполнителя 20 мм, класс В15 (М200) W6</t>
  </si>
  <si>
    <t>Известь строительная негашеная комовая, сорт I</t>
  </si>
  <si>
    <t>Песок природный для строительных растворов средний</t>
  </si>
  <si>
    <t>Анкер-шпилька Hilti HST M12х115/20</t>
  </si>
  <si>
    <t>Бетон тяжелый, крупность заполнителя 20 мм, класс В3,5 (М50)</t>
  </si>
  <si>
    <t>Бетон тяжелый, крупность заполнителя 20 мм, класс В7,5 (М100) W4</t>
  </si>
  <si>
    <t>Бетон тяжелый, крупность заполнителя 10 мм, класс В12,5 (М150)</t>
  </si>
  <si>
    <t>Раствор готовый кладочный цементный марки 100</t>
  </si>
  <si>
    <t>Блоки бетонные стен подвалов сплошные (ГОСТ13579-78) ФБС24-4-6-Т /бетон В7,5 (М100), объем 0,543 м3, расход арматуры 1,46 кг/</t>
  </si>
  <si>
    <t>Щебень из природного камня для строительных работ марка 400, фракция 5(3)-10 мм</t>
  </si>
  <si>
    <t>Песок природный для строительных работ средний</t>
  </si>
  <si>
    <t>Бетон тяжелый, крупность заполнителя более 40 мм, класс В7,5 (М 100)</t>
  </si>
  <si>
    <t>Раствор готовый кладочный цементный марки 25</t>
  </si>
  <si>
    <t>Изопласт П Хпп-3,0</t>
  </si>
  <si>
    <t>Бетон тяжелый, крупность заполнителя более 40 мм, класс В15 (М200) (W4)</t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</si>
  <si>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</t>
  </si>
  <si>
    <t>Анкерные детали из прямых или гнутых круглых стержней с резьбой (в комплекте с шайбами и гайками или без них), поставляемые отдельно</t>
  </si>
  <si>
    <t>Горячекатаная арматурная сталь периодического профиля класса А-III, диаметром 8 мм</t>
  </si>
  <si>
    <t>Горячекатаная арматурная сталь периодического профиля класса А-III, диаметром 12 мм</t>
  </si>
  <si>
    <t>Арматурные сетки сварные</t>
  </si>
  <si>
    <t>Отдельные конструктивные элементы зданий и сооружений с преобладанием горячекатаных профилей, средняя масса сборочной единицы от 0,1 до 0,5 т</t>
  </si>
  <si>
    <t>Швеллеры № 12 сталь марки Ст3пс</t>
  </si>
  <si>
    <t>Бетон тяжелый, крупность заполнителя 20 мм, класс В7,5 (М100)</t>
  </si>
  <si>
    <t>Сталь полосовая, марка стали Ст3сп шириной 220 мм толщиной 10 мм</t>
  </si>
  <si>
    <t>Горячекатаная арматурная сталь периодического профиля класса А-III, диаметром 6 мм</t>
  </si>
  <si>
    <t>Бетон тяжелый, крупность заполнителя более 40 мм, класс В15 (М200) W6</t>
  </si>
  <si>
    <t>Щебень из природного камня для строительных работ марка 800, фракция 20-40 мм</t>
  </si>
  <si>
    <t>Уплотнитель фенольный ФРП-1 из пенопласта М 100</t>
  </si>
  <si>
    <t>Плиты теплоизоляционные из экструдированного пенополистерола "Тимплэкс", Тип 35, толщина 50 мм (Прим. URSA XPS)</t>
  </si>
  <si>
    <t>Бетон тяжелый, крупность заполнителя 10 мм, класс В15 (М200)</t>
  </si>
  <si>
    <t>Раствор готовый кладочный цементный марки 150</t>
  </si>
  <si>
    <t>Канат двойной свивки типа ТК, конструкции 6х19(1+6+12)+1 о.с., оцинкованный из проволок марки В, маркировочная группа 1770 н/мм2, диаметром 5,5 мм</t>
  </si>
  <si>
    <t>Болт анкерный диаметром 12 мм (Анкер Sormat S-KA 12/80)</t>
  </si>
  <si>
    <t>Площадки встроенные одноярусные и многоярусные для обслуживания и установки оборудования со стальным настилом, расход стали на 1 м2 площадки от 50 до 75 кг</t>
  </si>
  <si>
    <t>Площадки встроенные одноярусные и многоярусные для обслуживания и установки оборудования со стальным настилом, расход стали на 1 м2 площадки от 75 до 100 кг</t>
  </si>
  <si>
    <t>Швеллеры № 40 из стали марки Ст3сп</t>
  </si>
  <si>
    <t>Швеллеры № 14 сталь марки Ст3пс</t>
  </si>
  <si>
    <t>Швеллеры № 16 сталь марки Ст3пс</t>
  </si>
  <si>
    <t>Сталь угловая равнополочная, марка стали Ст3пс, размером 90х90 мм</t>
  </si>
  <si>
    <t>Шпалы непропитанные для железных дорог 1 тип</t>
  </si>
  <si>
    <t>Подкладки металлические</t>
  </si>
  <si>
    <t>Бетон тяжелый, класс В12,5 (М150)</t>
  </si>
  <si>
    <t>Отдельные конструктивные элементы зданий и сооружений с преобладанием горячекатаных профилей, средняя масса сборочной единицы от 0,5 до 1 т</t>
  </si>
  <si>
    <t>Бетон тяжелый, класс В7,5 (М100)</t>
  </si>
  <si>
    <t>Бетон тяжелый, класс В10 (М150)</t>
  </si>
  <si>
    <t>Раствор готовый кладочный цементный марки 50</t>
  </si>
  <si>
    <t>Цемент гипсоглиноземистый расширяющийся</t>
  </si>
  <si>
    <t>Трубы безнапорные, ливневые, двухслойные, профилированные из полиэтилена, тип SN 8, диаметром 160 мм</t>
  </si>
  <si>
    <t>Расходомер-счетчик ультразвуковой одноканальный Взлет МР УРСВ-510П (РСЛ-222)</t>
  </si>
  <si>
    <t>Бетон тяжелый, класс В3,5 (М50)</t>
  </si>
  <si>
    <t>Бетон тяжелый, класс В15 (М200)</t>
  </si>
  <si>
    <t>Пакля пропитанная</t>
  </si>
  <si>
    <t>Щиты из досок толщиной 40 мм</t>
  </si>
  <si>
    <t>Сталь листовая оцинкованная толщиной листа 0,5 мм</t>
  </si>
  <si>
    <t>Сталь листовая оцинкованная толщиной листа 0,8 мм</t>
  </si>
  <si>
    <t>Трубы стальные бесшовные, горячедеформированные со снятой фаской из стали марок 15, 20, 25, наружным диаметром 57 мм, толщина стенки 3,5 мм</t>
  </si>
  <si>
    <t>Трубы стальные бесшовные, горячедеформированные со снятой фаской из стали марок 15, 20, 25, наружным диаметром 89 мм, толщина стенки 3,5 мм</t>
  </si>
  <si>
    <t>Цилиндры и полуцилиндры теплоизоляционные из минваты на синтетическом связующем М-200, внутренний диаметр 76-108 мм</t>
  </si>
  <si>
    <t>Детали защитных покрытий конструкций тепловой изоляции трубопроводов из стали тонколистовой оцинкованной толщиной 0,55 мм, криволинейные</t>
  </si>
  <si>
    <t>Опоры скользящие и катковые, крепежные детали, хомуты</t>
  </si>
  <si>
    <t>Опоры неподвижные из горячекатаных профилей для трубопроводов</t>
  </si>
  <si>
    <t>Раствор готовый кладочный цементно-известковый марки 50</t>
  </si>
  <si>
    <t>Соединительная арматура трубопроводов, переход диаметром 90х75 мм</t>
  </si>
  <si>
    <t xml:space="preserve">Труба для нефтепродуктов (ПЭ) Petrol-line: Ду80мм </t>
  </si>
  <si>
    <t xml:space="preserve">Неразъемное соединение &lt;полиэтилен-сталь&gt; для нефтепродуктов Ду80/СТ89 </t>
  </si>
  <si>
    <t>Труба для нефтепродуктов (ПЭ) Petrol-line: Ду50мм</t>
  </si>
  <si>
    <t>Огневой предохранитель Ду50 ОП-50 АА Мр=2995.57/1.18/4.14</t>
  </si>
  <si>
    <t>Пенополиуретан (ППУ) полимер Вилан-405 (баллон 1л)</t>
  </si>
  <si>
    <t>Горячекатаная арматурная сталь гладкая класса А-I, диаметром 10 мм</t>
  </si>
  <si>
    <t>Щебень из природного камня для строительных работ марка 1200, фракция 10-20 мм</t>
  </si>
  <si>
    <t>Щебень из природного камня для строительных работ марка 1200, фракция 40-70 мм</t>
  </si>
  <si>
    <t>Столбик замерный железобетонный СЗК</t>
  </si>
  <si>
    <t>Изоляторы линейные штыревые типа ТФ-12</t>
  </si>
  <si>
    <t>100 шт.</t>
  </si>
  <si>
    <t>Консоли для кабельных колодцев и шахт связи ККч-1</t>
  </si>
  <si>
    <t>Крюки</t>
  </si>
  <si>
    <t>Раствор готовый кладочный цементный марки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</si>
</sst>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workbookViewId="0">
      <selection activeCell="B3" sqref="B3"/>
    </sheetView>
  </sheetViews>
  <sheetFormatPr defaultRowHeight="15" x14ac:dyDescent="0.25"/>
  <cols>
    <col min="2" max="2" width="31.85546875" customWidth="1"/>
    <col min="3" max="3" width="12" customWidth="1"/>
  </cols>
  <sheetData>
    <row r="1" spans="1:4" ht="30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75.75" customHeight="1" x14ac:dyDescent="0.25">
      <c r="A2" s="3">
        <v>1</v>
      </c>
      <c r="B2" s="4" t="s">
        <v>4</v>
      </c>
      <c r="C2" s="4" t="s">
        <v>5</v>
      </c>
      <c r="D2" s="4">
        <f>11.22+53.25+214.17+25.17</f>
        <v>303.81</v>
      </c>
    </row>
    <row r="3" spans="1:4" ht="30" customHeight="1" x14ac:dyDescent="0.25">
      <c r="A3" s="3">
        <v>2</v>
      </c>
      <c r="B3" s="4" t="s">
        <v>6</v>
      </c>
      <c r="C3" s="4" t="s">
        <v>7</v>
      </c>
      <c r="D3" s="4">
        <f>22.95+45.9</f>
        <v>68.849999999999994</v>
      </c>
    </row>
    <row r="4" spans="1:4" ht="42.75" customHeight="1" x14ac:dyDescent="0.25">
      <c r="A4" s="3">
        <v>3</v>
      </c>
      <c r="B4" s="4" t="s">
        <v>8</v>
      </c>
      <c r="C4" s="4" t="s">
        <v>9</v>
      </c>
      <c r="D4" s="4">
        <f>76+272</f>
        <v>348</v>
      </c>
    </row>
    <row r="5" spans="1:4" ht="45" x14ac:dyDescent="0.25">
      <c r="A5" s="3">
        <v>4</v>
      </c>
      <c r="B5" s="4" t="s">
        <v>10</v>
      </c>
      <c r="C5" s="4" t="s">
        <v>9</v>
      </c>
      <c r="D5" s="4">
        <f>4+90</f>
        <v>94</v>
      </c>
    </row>
    <row r="6" spans="1:4" ht="105" x14ac:dyDescent="0.25">
      <c r="A6" s="3">
        <v>5</v>
      </c>
      <c r="B6" s="4" t="s">
        <v>11</v>
      </c>
      <c r="C6" s="4" t="s">
        <v>9</v>
      </c>
      <c r="D6" s="4">
        <f>114+272</f>
        <v>386</v>
      </c>
    </row>
    <row r="7" spans="1:4" ht="60" x14ac:dyDescent="0.25">
      <c r="A7" s="3">
        <v>6</v>
      </c>
      <c r="B7" s="4" t="s">
        <v>12</v>
      </c>
      <c r="C7" s="4" t="s">
        <v>7</v>
      </c>
      <c r="D7" s="4">
        <f>23+46</f>
        <v>69</v>
      </c>
    </row>
    <row r="8" spans="1:4" ht="45" x14ac:dyDescent="0.25">
      <c r="A8" s="3">
        <v>7</v>
      </c>
      <c r="B8" s="4" t="s">
        <v>13</v>
      </c>
      <c r="C8" s="4" t="s">
        <v>14</v>
      </c>
      <c r="D8" s="4">
        <f>0.004+0.0401</f>
        <v>4.41E-2</v>
      </c>
    </row>
    <row r="9" spans="1:4" ht="45" x14ac:dyDescent="0.25">
      <c r="A9" s="3">
        <v>8</v>
      </c>
      <c r="B9" s="4" t="s">
        <v>15</v>
      </c>
      <c r="C9" s="4" t="s">
        <v>14</v>
      </c>
      <c r="D9" s="4">
        <f>0.0004+0.00401</f>
        <v>4.4099999999999999E-3</v>
      </c>
    </row>
    <row r="10" spans="1:4" x14ac:dyDescent="0.25">
      <c r="A10" s="3">
        <v>9</v>
      </c>
      <c r="B10" s="4" t="s">
        <v>16</v>
      </c>
      <c r="C10" s="4" t="s">
        <v>9</v>
      </c>
      <c r="D10" s="4">
        <v>143</v>
      </c>
    </row>
    <row r="11" spans="1:4" ht="30" x14ac:dyDescent="0.25">
      <c r="A11" s="3">
        <v>10</v>
      </c>
      <c r="B11" s="4" t="s">
        <v>17</v>
      </c>
      <c r="C11" s="4" t="s">
        <v>18</v>
      </c>
      <c r="D11" s="4">
        <f>47+389</f>
        <v>436</v>
      </c>
    </row>
    <row r="12" spans="1:4" ht="59.25" customHeight="1" x14ac:dyDescent="0.25">
      <c r="A12" s="3">
        <v>11</v>
      </c>
      <c r="B12" s="4" t="s">
        <v>19</v>
      </c>
      <c r="C12" s="4" t="s">
        <v>20</v>
      </c>
      <c r="D12" s="4">
        <v>11.6</v>
      </c>
    </row>
    <row r="13" spans="1:4" ht="180" x14ac:dyDescent="0.25">
      <c r="A13" s="3">
        <v>12</v>
      </c>
      <c r="B13" s="4" t="s">
        <v>21</v>
      </c>
      <c r="C13" s="4" t="s">
        <v>22</v>
      </c>
      <c r="D13" s="4">
        <v>7.0000000000000007E-2</v>
      </c>
    </row>
    <row r="14" spans="1:4" ht="135" x14ac:dyDescent="0.25">
      <c r="A14" s="3">
        <v>13</v>
      </c>
      <c r="B14" s="4" t="s">
        <v>23</v>
      </c>
      <c r="C14" s="4" t="s">
        <v>22</v>
      </c>
      <c r="D14" s="4">
        <v>0.14000000000000001</v>
      </c>
    </row>
    <row r="15" spans="1:4" ht="107.25" customHeight="1" x14ac:dyDescent="0.25">
      <c r="A15" s="3">
        <v>14</v>
      </c>
      <c r="B15" s="4" t="s">
        <v>24</v>
      </c>
      <c r="C15" s="4" t="s">
        <v>25</v>
      </c>
      <c r="D15" s="4">
        <v>4</v>
      </c>
    </row>
    <row r="16" spans="1:4" ht="45" x14ac:dyDescent="0.25">
      <c r="A16" s="3">
        <v>15</v>
      </c>
      <c r="B16" s="4" t="s">
        <v>26</v>
      </c>
      <c r="C16" s="4" t="s">
        <v>9</v>
      </c>
      <c r="D16" s="4">
        <f>54.054+107.14</f>
        <v>161.19400000000002</v>
      </c>
    </row>
    <row r="17" spans="1:4" ht="30" x14ac:dyDescent="0.25">
      <c r="A17" s="3">
        <v>16</v>
      </c>
      <c r="B17" s="4" t="s">
        <v>27</v>
      </c>
      <c r="C17" s="4" t="s">
        <v>14</v>
      </c>
      <c r="D17" s="4">
        <f>0.0014+0.9882+0.124+0.063+0.0792+0.02025+0.0043+0.0069+0.0079+0.0042+0.0192+0.0195+0.0469+0.0856+0.48114+0.2432</f>
        <v>2.1948899999999996</v>
      </c>
    </row>
    <row r="18" spans="1:4" ht="45" x14ac:dyDescent="0.25">
      <c r="A18" s="3">
        <v>17</v>
      </c>
      <c r="B18" s="4" t="s">
        <v>28</v>
      </c>
      <c r="C18" s="4" t="s">
        <v>5</v>
      </c>
      <c r="D18" s="4">
        <f>0.0208+0.43645+0.70035+0.80185+0.4263+1.9488+1.97925</f>
        <v>6.3138000000000005</v>
      </c>
    </row>
    <row r="19" spans="1:4" ht="30" x14ac:dyDescent="0.25">
      <c r="A19" s="3">
        <v>18</v>
      </c>
      <c r="B19" s="4" t="s">
        <v>29</v>
      </c>
      <c r="C19" s="4" t="s">
        <v>30</v>
      </c>
      <c r="D19" s="4">
        <f>1.7472+3.352</f>
        <v>5.0991999999999997</v>
      </c>
    </row>
    <row r="20" spans="1:4" ht="45" x14ac:dyDescent="0.25">
      <c r="A20" s="3">
        <v>19</v>
      </c>
      <c r="B20" s="4" t="s">
        <v>31</v>
      </c>
      <c r="C20" s="4" t="s">
        <v>18</v>
      </c>
      <c r="D20" s="4">
        <f>1.092+5.72</f>
        <v>6.8119999999999994</v>
      </c>
    </row>
    <row r="21" spans="1:4" ht="30" x14ac:dyDescent="0.25">
      <c r="A21" s="3">
        <v>20</v>
      </c>
      <c r="B21" s="4" t="s">
        <v>32</v>
      </c>
      <c r="C21" s="4" t="s">
        <v>18</v>
      </c>
      <c r="D21" s="4">
        <v>10</v>
      </c>
    </row>
    <row r="22" spans="1:4" ht="60" x14ac:dyDescent="0.25">
      <c r="A22" s="3">
        <v>21</v>
      </c>
      <c r="B22" s="4" t="s">
        <v>33</v>
      </c>
      <c r="C22" s="4" t="s">
        <v>18</v>
      </c>
      <c r="D22" s="4">
        <v>10</v>
      </c>
    </row>
    <row r="23" spans="1:4" ht="60" x14ac:dyDescent="0.25">
      <c r="A23" s="3">
        <v>22</v>
      </c>
      <c r="B23" s="4" t="s">
        <v>34</v>
      </c>
      <c r="C23" s="4" t="s">
        <v>35</v>
      </c>
      <c r="D23" s="4">
        <v>66</v>
      </c>
    </row>
    <row r="24" spans="1:4" ht="75" x14ac:dyDescent="0.25">
      <c r="A24" s="3">
        <v>23</v>
      </c>
      <c r="B24" s="4" t="s">
        <v>36</v>
      </c>
      <c r="C24" s="4" t="s">
        <v>14</v>
      </c>
      <c r="D24" s="4">
        <f>0.308+0.02976</f>
        <v>0.33776</v>
      </c>
    </row>
    <row r="25" spans="1:4" ht="45" x14ac:dyDescent="0.25">
      <c r="A25" s="3">
        <v>24</v>
      </c>
      <c r="B25" s="4" t="s">
        <v>37</v>
      </c>
      <c r="C25" s="4" t="s">
        <v>5</v>
      </c>
      <c r="D25" s="4">
        <f>12.383+1.421+1.7864+0.45675+8.6884+6.0291</f>
        <v>30.764649999999996</v>
      </c>
    </row>
    <row r="26" spans="1:4" ht="30" x14ac:dyDescent="0.25">
      <c r="A26" s="3">
        <v>25</v>
      </c>
      <c r="B26" s="4" t="s">
        <v>38</v>
      </c>
      <c r="C26" s="4" t="s">
        <v>14</v>
      </c>
      <c r="D26" s="4">
        <f>0.00122+0.000883+0.000897+0.003938</f>
        <v>6.9379999999999997E-3</v>
      </c>
    </row>
    <row r="27" spans="1:4" ht="45" x14ac:dyDescent="0.25">
      <c r="A27" s="3">
        <v>26</v>
      </c>
      <c r="B27" s="4" t="s">
        <v>39</v>
      </c>
      <c r="C27" s="4" t="s">
        <v>5</v>
      </c>
      <c r="D27" s="4">
        <v>4.8792</v>
      </c>
    </row>
    <row r="28" spans="1:4" ht="30" x14ac:dyDescent="0.25">
      <c r="A28" s="3">
        <v>27</v>
      </c>
      <c r="B28" s="4" t="s">
        <v>40</v>
      </c>
      <c r="C28" s="4" t="s">
        <v>18</v>
      </c>
      <c r="D28" s="4">
        <v>48</v>
      </c>
    </row>
    <row r="29" spans="1:4" ht="45" x14ac:dyDescent="0.25">
      <c r="A29" s="3">
        <v>28</v>
      </c>
      <c r="B29" s="4" t="s">
        <v>41</v>
      </c>
      <c r="C29" s="4" t="s">
        <v>5</v>
      </c>
      <c r="D29" s="4">
        <f>0.9486+0.1836+0.204+0.3366+0.1632+0.7548+1.5708+0.7548+0.7956+1.02+2.2236</f>
        <v>8.9556000000000004</v>
      </c>
    </row>
    <row r="30" spans="1:4" ht="45" x14ac:dyDescent="0.25">
      <c r="A30" s="3">
        <v>29</v>
      </c>
      <c r="B30" s="4" t="s">
        <v>42</v>
      </c>
      <c r="C30" s="4" t="s">
        <v>5</v>
      </c>
      <c r="D30" s="4">
        <f>0.9486+0.7956+0.54+2.2236</f>
        <v>4.5077999999999996</v>
      </c>
    </row>
    <row r="31" spans="1:4" ht="45" x14ac:dyDescent="0.25">
      <c r="A31" s="3">
        <v>30</v>
      </c>
      <c r="B31" s="4" t="s">
        <v>43</v>
      </c>
      <c r="C31" s="4" t="s">
        <v>5</v>
      </c>
      <c r="D31" s="4">
        <v>8.4599999999999995E-2</v>
      </c>
    </row>
    <row r="32" spans="1:4" ht="30" x14ac:dyDescent="0.25">
      <c r="A32" s="3">
        <v>31</v>
      </c>
      <c r="B32" s="4" t="s">
        <v>44</v>
      </c>
      <c r="C32" s="4" t="s">
        <v>5</v>
      </c>
      <c r="D32" s="4">
        <f>0.531+0.001</f>
        <v>0.53200000000000003</v>
      </c>
    </row>
    <row r="33" spans="1:4" ht="75" x14ac:dyDescent="0.25">
      <c r="A33" s="3">
        <v>32</v>
      </c>
      <c r="B33" s="4" t="s">
        <v>45</v>
      </c>
      <c r="C33" s="4" t="s">
        <v>18</v>
      </c>
      <c r="D33" s="4">
        <v>18</v>
      </c>
    </row>
    <row r="34" spans="1:4" ht="45" x14ac:dyDescent="0.25">
      <c r="A34" s="3">
        <v>33</v>
      </c>
      <c r="B34" s="4" t="s">
        <v>46</v>
      </c>
      <c r="C34" s="4" t="s">
        <v>5</v>
      </c>
      <c r="D34" s="4">
        <v>12.285</v>
      </c>
    </row>
    <row r="35" spans="1:4" ht="30" x14ac:dyDescent="0.25">
      <c r="A35" s="3">
        <v>34</v>
      </c>
      <c r="B35" s="4" t="s">
        <v>47</v>
      </c>
      <c r="C35" s="4" t="s">
        <v>5</v>
      </c>
      <c r="D35" s="4">
        <f>92.4+53.13+281+44+0.12+2.9337+6.6+0.2+8.6284+26.02+0.8932+25.17</f>
        <v>541.09529999999995</v>
      </c>
    </row>
    <row r="36" spans="1:4" ht="45" x14ac:dyDescent="0.25">
      <c r="A36" s="3">
        <v>35</v>
      </c>
      <c r="B36" s="4" t="s">
        <v>48</v>
      </c>
      <c r="C36" s="4" t="s">
        <v>5</v>
      </c>
      <c r="D36" s="4">
        <f>1.428+0.9282+2.04</f>
        <v>4.3962000000000003</v>
      </c>
    </row>
    <row r="37" spans="1:4" ht="30" x14ac:dyDescent="0.25">
      <c r="A37" s="3">
        <v>36</v>
      </c>
      <c r="B37" s="4" t="s">
        <v>49</v>
      </c>
      <c r="C37" s="4" t="s">
        <v>5</v>
      </c>
      <c r="D37" s="4">
        <v>3.5749999999999997E-2</v>
      </c>
    </row>
    <row r="38" spans="1:4" x14ac:dyDescent="0.25">
      <c r="A38" s="3">
        <v>37</v>
      </c>
      <c r="B38" s="4" t="s">
        <v>50</v>
      </c>
      <c r="C38" s="4" t="s">
        <v>35</v>
      </c>
      <c r="D38" s="4">
        <v>1.5703</v>
      </c>
    </row>
    <row r="39" spans="1:4" ht="45" x14ac:dyDescent="0.25">
      <c r="A39" s="3">
        <v>38</v>
      </c>
      <c r="B39" s="4" t="s">
        <v>51</v>
      </c>
      <c r="C39" s="4" t="s">
        <v>5</v>
      </c>
      <c r="D39" s="4">
        <v>1.4279999999999999</v>
      </c>
    </row>
    <row r="40" spans="1:4" ht="105" x14ac:dyDescent="0.25">
      <c r="A40" s="3">
        <v>39</v>
      </c>
      <c r="B40" s="4" t="s">
        <v>52</v>
      </c>
      <c r="C40" s="4" t="s">
        <v>14</v>
      </c>
      <c r="D40" s="4">
        <f>0.017815+0.03983+0.053095+0.007</f>
        <v>0.11774000000000001</v>
      </c>
    </row>
    <row r="41" spans="1:4" ht="75" x14ac:dyDescent="0.25">
      <c r="A41" s="3">
        <v>40</v>
      </c>
      <c r="B41" s="4" t="s">
        <v>53</v>
      </c>
      <c r="C41" s="4" t="s">
        <v>14</v>
      </c>
      <c r="D41" s="4">
        <f>0.033085+0.07397+0.0068+0.0068+0.019+0.0068+0.098605+0.013</f>
        <v>0.25806000000000001</v>
      </c>
    </row>
    <row r="42" spans="1:4" ht="45" x14ac:dyDescent="0.25">
      <c r="A42" s="3">
        <v>41</v>
      </c>
      <c r="B42" s="4" t="s">
        <v>54</v>
      </c>
      <c r="C42" s="4" t="s">
        <v>14</v>
      </c>
      <c r="D42" s="4">
        <f>0.0077+0.0154+0.0054</f>
        <v>2.8500000000000004E-2</v>
      </c>
    </row>
    <row r="43" spans="1:4" ht="45" x14ac:dyDescent="0.25">
      <c r="A43" s="3">
        <v>42</v>
      </c>
      <c r="B43" s="4" t="s">
        <v>55</v>
      </c>
      <c r="C43" s="4" t="s">
        <v>14</v>
      </c>
      <c r="D43" s="4">
        <f>0.0128+0.0256+0.05+0.3475</f>
        <v>0.43589999999999995</v>
      </c>
    </row>
    <row r="44" spans="1:4" x14ac:dyDescent="0.25">
      <c r="A44" s="3">
        <v>43</v>
      </c>
      <c r="B44" s="4" t="s">
        <v>56</v>
      </c>
      <c r="C44" s="4" t="s">
        <v>14</v>
      </c>
      <c r="D44" s="4">
        <f>0.063+0.0047+0.1057+0.03</f>
        <v>0.2034</v>
      </c>
    </row>
    <row r="45" spans="1:4" ht="90" x14ac:dyDescent="0.25">
      <c r="A45" s="3">
        <v>44</v>
      </c>
      <c r="B45" s="4" t="s">
        <v>57</v>
      </c>
      <c r="C45" s="4" t="s">
        <v>14</v>
      </c>
      <c r="D45" s="4">
        <f>0.00024+0.000289+0.000616+0.000236+0.00358+0.004341</f>
        <v>9.3020000000000012E-3</v>
      </c>
    </row>
    <row r="46" spans="1:4" ht="30" x14ac:dyDescent="0.25">
      <c r="A46" s="3">
        <v>45</v>
      </c>
      <c r="B46" s="4" t="s">
        <v>58</v>
      </c>
      <c r="C46" s="4" t="s">
        <v>14</v>
      </c>
      <c r="D46" s="4">
        <f>0.048+0.058+0.0878+0.047</f>
        <v>0.24080000000000001</v>
      </c>
    </row>
    <row r="47" spans="1:4" ht="45" x14ac:dyDescent="0.25">
      <c r="A47" s="3">
        <v>46</v>
      </c>
      <c r="B47" s="4" t="s">
        <v>59</v>
      </c>
      <c r="C47" s="4" t="s">
        <v>5</v>
      </c>
      <c r="D47" s="4">
        <f>0.1836+0.204+0.3366+0.1632+0.7548+1.5708+0.7548</f>
        <v>3.9678</v>
      </c>
    </row>
    <row r="48" spans="1:4" ht="45" x14ac:dyDescent="0.25">
      <c r="A48" s="3">
        <v>47</v>
      </c>
      <c r="B48" s="4" t="s">
        <v>60</v>
      </c>
      <c r="C48" s="4" t="s">
        <v>14</v>
      </c>
      <c r="D48" s="4">
        <v>3.5200000000000002E-2</v>
      </c>
    </row>
    <row r="49" spans="1:4" ht="45" x14ac:dyDescent="0.25">
      <c r="A49" s="3">
        <v>48</v>
      </c>
      <c r="B49" s="4" t="s">
        <v>61</v>
      </c>
      <c r="C49" s="4" t="s">
        <v>14</v>
      </c>
      <c r="D49" s="4">
        <v>0.01</v>
      </c>
    </row>
    <row r="50" spans="1:4" ht="45" x14ac:dyDescent="0.25">
      <c r="A50" s="3">
        <v>49</v>
      </c>
      <c r="B50" s="4" t="s">
        <v>62</v>
      </c>
      <c r="C50" s="4" t="s">
        <v>5</v>
      </c>
      <c r="D50" s="4">
        <v>1.78</v>
      </c>
    </row>
    <row r="51" spans="1:4" ht="45" x14ac:dyDescent="0.25">
      <c r="A51" s="3">
        <v>50</v>
      </c>
      <c r="B51" s="4" t="s">
        <v>63</v>
      </c>
      <c r="C51" s="4" t="s">
        <v>5</v>
      </c>
      <c r="D51" s="4">
        <v>7.7999999999999996E-3</v>
      </c>
    </row>
    <row r="52" spans="1:4" ht="30" x14ac:dyDescent="0.25">
      <c r="A52" s="3">
        <v>51</v>
      </c>
      <c r="B52" s="4" t="s">
        <v>64</v>
      </c>
      <c r="C52" s="4" t="s">
        <v>5</v>
      </c>
      <c r="D52" s="4">
        <v>6.75</v>
      </c>
    </row>
    <row r="53" spans="1:4" ht="75" x14ac:dyDescent="0.25">
      <c r="A53" s="3">
        <v>52</v>
      </c>
      <c r="B53" s="4" t="s">
        <v>65</v>
      </c>
      <c r="C53" s="4" t="s">
        <v>5</v>
      </c>
      <c r="D53" s="4">
        <v>6.75</v>
      </c>
    </row>
    <row r="54" spans="1:4" ht="45" x14ac:dyDescent="0.25">
      <c r="A54" s="3">
        <v>53</v>
      </c>
      <c r="B54" s="4" t="s">
        <v>66</v>
      </c>
      <c r="C54" s="4" t="s">
        <v>5</v>
      </c>
      <c r="D54" s="4">
        <f>0.07854+0.12954</f>
        <v>0.20807999999999999</v>
      </c>
    </row>
    <row r="55" spans="1:4" ht="30" x14ac:dyDescent="0.25">
      <c r="A55" s="3">
        <v>54</v>
      </c>
      <c r="B55" s="4" t="s">
        <v>67</v>
      </c>
      <c r="C55" s="4" t="s">
        <v>5</v>
      </c>
      <c r="D55" s="4">
        <f>0.006732+0.0102</f>
        <v>1.6932000000000003E-2</v>
      </c>
    </row>
    <row r="56" spans="1:4" ht="75" x14ac:dyDescent="0.25">
      <c r="A56" s="3">
        <v>55</v>
      </c>
      <c r="B56" s="4" t="s">
        <v>68</v>
      </c>
      <c r="C56" s="4" t="s">
        <v>20</v>
      </c>
      <c r="D56" s="4">
        <f>0.066946+0.034782+0.016235</f>
        <v>0.11796300000000001</v>
      </c>
    </row>
    <row r="57" spans="1:4" ht="30" x14ac:dyDescent="0.25">
      <c r="A57" s="3">
        <v>56</v>
      </c>
      <c r="B57" s="4" t="s">
        <v>69</v>
      </c>
      <c r="C57" s="4" t="s">
        <v>18</v>
      </c>
      <c r="D57" s="4">
        <f>6+32</f>
        <v>38</v>
      </c>
    </row>
    <row r="58" spans="1:4" ht="90" x14ac:dyDescent="0.25">
      <c r="A58" s="3">
        <v>57</v>
      </c>
      <c r="B58" s="4" t="s">
        <v>70</v>
      </c>
      <c r="C58" s="4" t="s">
        <v>14</v>
      </c>
      <c r="D58" s="4">
        <v>2.09</v>
      </c>
    </row>
    <row r="59" spans="1:4" ht="90" x14ac:dyDescent="0.25">
      <c r="A59" s="3">
        <v>58</v>
      </c>
      <c r="B59" s="4" t="s">
        <v>71</v>
      </c>
      <c r="C59" s="4" t="s">
        <v>14</v>
      </c>
      <c r="D59" s="4">
        <v>1.49</v>
      </c>
    </row>
    <row r="60" spans="1:4" ht="30" x14ac:dyDescent="0.25">
      <c r="A60" s="3">
        <v>59</v>
      </c>
      <c r="B60" s="4" t="s">
        <v>72</v>
      </c>
      <c r="C60" s="4" t="s">
        <v>14</v>
      </c>
      <c r="D60" s="4">
        <v>0.89598199999999995</v>
      </c>
    </row>
    <row r="61" spans="1:4" ht="30" x14ac:dyDescent="0.25">
      <c r="A61" s="3">
        <v>60</v>
      </c>
      <c r="B61" s="4" t="s">
        <v>73</v>
      </c>
      <c r="C61" s="4" t="s">
        <v>14</v>
      </c>
      <c r="D61" s="4">
        <v>0.59030000000000005</v>
      </c>
    </row>
    <row r="62" spans="1:4" ht="30" x14ac:dyDescent="0.25">
      <c r="A62" s="3">
        <v>61</v>
      </c>
      <c r="B62" s="4" t="s">
        <v>74</v>
      </c>
      <c r="C62" s="4" t="s">
        <v>14</v>
      </c>
      <c r="D62" s="4">
        <v>0.25829999999999997</v>
      </c>
    </row>
    <row r="63" spans="1:4" ht="45" x14ac:dyDescent="0.25">
      <c r="A63" s="3">
        <v>62</v>
      </c>
      <c r="B63" s="4" t="s">
        <v>75</v>
      </c>
      <c r="C63" s="4" t="s">
        <v>14</v>
      </c>
      <c r="D63" s="4">
        <v>5.3999999999999999E-2</v>
      </c>
    </row>
    <row r="64" spans="1:4" ht="30" x14ac:dyDescent="0.25">
      <c r="A64" s="3">
        <v>63</v>
      </c>
      <c r="B64" s="4" t="s">
        <v>76</v>
      </c>
      <c r="C64" s="4" t="s">
        <v>18</v>
      </c>
      <c r="D64" s="4">
        <f>2.8+2+0.22831</f>
        <v>5.0283099999999994</v>
      </c>
    </row>
    <row r="65" spans="1:4" x14ac:dyDescent="0.25">
      <c r="A65" s="3">
        <v>64</v>
      </c>
      <c r="B65" s="4" t="s">
        <v>77</v>
      </c>
      <c r="C65" s="4" t="s">
        <v>7</v>
      </c>
      <c r="D65" s="4">
        <f>45.7+15.2</f>
        <v>60.900000000000006</v>
      </c>
    </row>
    <row r="66" spans="1:4" ht="30" x14ac:dyDescent="0.25">
      <c r="A66" s="3">
        <v>65</v>
      </c>
      <c r="B66" s="4" t="s">
        <v>78</v>
      </c>
      <c r="C66" s="4" t="s">
        <v>5</v>
      </c>
      <c r="D66" s="4">
        <f>0.006+0.065</f>
        <v>7.1000000000000008E-2</v>
      </c>
    </row>
    <row r="67" spans="1:4" ht="75" x14ac:dyDescent="0.25">
      <c r="A67" s="3">
        <v>66</v>
      </c>
      <c r="B67" s="4" t="s">
        <v>79</v>
      </c>
      <c r="C67" s="4" t="s">
        <v>14</v>
      </c>
      <c r="D67" s="4">
        <f>0.00704+0.008435+0.001944+0.036199+0.01177+0.00264</f>
        <v>6.8028000000000005E-2</v>
      </c>
    </row>
    <row r="68" spans="1:4" ht="30" x14ac:dyDescent="0.25">
      <c r="A68" s="3">
        <v>67</v>
      </c>
      <c r="B68" s="4" t="s">
        <v>80</v>
      </c>
      <c r="C68" s="4" t="s">
        <v>5</v>
      </c>
      <c r="D68" s="4">
        <v>1.0336000000000001</v>
      </c>
    </row>
    <row r="69" spans="1:4" x14ac:dyDescent="0.25">
      <c r="A69" s="3">
        <v>68</v>
      </c>
      <c r="B69" s="4" t="s">
        <v>81</v>
      </c>
      <c r="C69" s="4" t="s">
        <v>5</v>
      </c>
      <c r="D69" s="4">
        <v>0.38379999999999997</v>
      </c>
    </row>
    <row r="70" spans="1:4" ht="30" x14ac:dyDescent="0.25">
      <c r="A70" s="3">
        <v>69</v>
      </c>
      <c r="B70" s="4" t="s">
        <v>82</v>
      </c>
      <c r="C70" s="4" t="s">
        <v>5</v>
      </c>
      <c r="D70" s="4">
        <f>0.038+0.088704+0.5976</f>
        <v>0.72430400000000006</v>
      </c>
    </row>
    <row r="71" spans="1:4" ht="30" x14ac:dyDescent="0.25">
      <c r="A71" s="3">
        <v>70</v>
      </c>
      <c r="B71" s="4" t="s">
        <v>83</v>
      </c>
      <c r="C71" s="4" t="s">
        <v>14</v>
      </c>
      <c r="D71" s="4">
        <f>0.0462+0.0756+0.00304</f>
        <v>0.12483999999999999</v>
      </c>
    </row>
    <row r="72" spans="1:4" ht="75" x14ac:dyDescent="0.25">
      <c r="A72" s="3">
        <v>71</v>
      </c>
      <c r="B72" s="4" t="s">
        <v>84</v>
      </c>
      <c r="C72" s="4" t="s">
        <v>9</v>
      </c>
      <c r="D72" s="4">
        <f>21.4+91</f>
        <v>112.4</v>
      </c>
    </row>
    <row r="73" spans="1:4" ht="45" x14ac:dyDescent="0.25">
      <c r="A73" s="3">
        <v>72</v>
      </c>
      <c r="B73" s="4" t="s">
        <v>85</v>
      </c>
      <c r="C73" s="4" t="s">
        <v>18</v>
      </c>
      <c r="D73" s="4">
        <v>1</v>
      </c>
    </row>
    <row r="74" spans="1:4" x14ac:dyDescent="0.25">
      <c r="A74" s="3">
        <v>73</v>
      </c>
      <c r="B74" s="4" t="s">
        <v>86</v>
      </c>
      <c r="C74" s="4" t="s">
        <v>5</v>
      </c>
      <c r="D74" s="4">
        <f>0.154+1.0375</f>
        <v>1.1915</v>
      </c>
    </row>
    <row r="75" spans="1:4" x14ac:dyDescent="0.25">
      <c r="A75" s="3">
        <v>74</v>
      </c>
      <c r="B75" s="4" t="s">
        <v>87</v>
      </c>
      <c r="C75" s="4" t="s">
        <v>5</v>
      </c>
      <c r="D75" s="4">
        <f>0.50512+3.403</f>
        <v>3.9081200000000003</v>
      </c>
    </row>
    <row r="76" spans="1:4" x14ac:dyDescent="0.25">
      <c r="A76" s="3">
        <v>75</v>
      </c>
      <c r="B76" s="4" t="s">
        <v>88</v>
      </c>
      <c r="C76" s="4" t="s">
        <v>7</v>
      </c>
      <c r="D76" s="4">
        <f>221.4+13.6+0.76</f>
        <v>235.76</v>
      </c>
    </row>
    <row r="77" spans="1:4" x14ac:dyDescent="0.25">
      <c r="A77" s="3">
        <v>76</v>
      </c>
      <c r="B77" s="4" t="s">
        <v>89</v>
      </c>
      <c r="C77" s="4" t="s">
        <v>35</v>
      </c>
      <c r="D77" s="4">
        <v>23.54</v>
      </c>
    </row>
    <row r="78" spans="1:4" ht="30" x14ac:dyDescent="0.25">
      <c r="A78" s="3">
        <v>77</v>
      </c>
      <c r="B78" s="4" t="s">
        <v>90</v>
      </c>
      <c r="C78" s="4" t="s">
        <v>14</v>
      </c>
      <c r="D78" s="4">
        <v>4.0000000000000003E-5</v>
      </c>
    </row>
    <row r="79" spans="1:4" ht="30" x14ac:dyDescent="0.25">
      <c r="A79" s="3">
        <v>78</v>
      </c>
      <c r="B79" s="4" t="s">
        <v>91</v>
      </c>
      <c r="C79" s="4" t="s">
        <v>14</v>
      </c>
      <c r="D79" s="4">
        <v>8.2025000000000001E-2</v>
      </c>
    </row>
    <row r="80" spans="1:4" ht="75" x14ac:dyDescent="0.25">
      <c r="A80" s="3">
        <v>79</v>
      </c>
      <c r="B80" s="4" t="s">
        <v>92</v>
      </c>
      <c r="C80" s="4" t="s">
        <v>9</v>
      </c>
      <c r="D80" s="4">
        <v>122.21</v>
      </c>
    </row>
    <row r="81" spans="1:4" ht="75" x14ac:dyDescent="0.25">
      <c r="A81" s="3">
        <v>80</v>
      </c>
      <c r="B81" s="4" t="s">
        <v>93</v>
      </c>
      <c r="C81" s="4" t="s">
        <v>9</v>
      </c>
      <c r="D81" s="4">
        <v>3.5350000000000001</v>
      </c>
    </row>
    <row r="82" spans="1:4" ht="75" x14ac:dyDescent="0.25">
      <c r="A82" s="3">
        <v>81</v>
      </c>
      <c r="B82" s="4" t="s">
        <v>94</v>
      </c>
      <c r="C82" s="4" t="s">
        <v>5</v>
      </c>
      <c r="D82" s="4">
        <v>2.0743200000000002</v>
      </c>
    </row>
    <row r="83" spans="1:4" ht="90" x14ac:dyDescent="0.25">
      <c r="A83" s="3">
        <v>82</v>
      </c>
      <c r="B83" s="4" t="s">
        <v>95</v>
      </c>
      <c r="C83" s="4" t="s">
        <v>35</v>
      </c>
      <c r="D83" s="4">
        <v>10.37</v>
      </c>
    </row>
    <row r="84" spans="1:4" ht="30" x14ac:dyDescent="0.25">
      <c r="A84" s="3">
        <v>83</v>
      </c>
      <c r="B84" s="4" t="s">
        <v>96</v>
      </c>
      <c r="C84" s="4" t="s">
        <v>14</v>
      </c>
      <c r="D84" s="4">
        <v>3.6174999999999999E-2</v>
      </c>
    </row>
    <row r="85" spans="1:4" ht="45" x14ac:dyDescent="0.25">
      <c r="A85" s="3">
        <v>84</v>
      </c>
      <c r="B85" s="4" t="s">
        <v>97</v>
      </c>
      <c r="C85" s="4" t="s">
        <v>14</v>
      </c>
      <c r="D85" s="4">
        <v>1.245E-3</v>
      </c>
    </row>
    <row r="86" spans="1:4" ht="30" x14ac:dyDescent="0.25">
      <c r="A86" s="3">
        <v>85</v>
      </c>
      <c r="B86" s="4" t="s">
        <v>98</v>
      </c>
      <c r="C86" s="4" t="s">
        <v>5</v>
      </c>
      <c r="D86" s="4">
        <v>1.081E-2</v>
      </c>
    </row>
    <row r="87" spans="1:4" ht="45" x14ac:dyDescent="0.25">
      <c r="A87" s="3">
        <v>86</v>
      </c>
      <c r="B87" s="4" t="s">
        <v>99</v>
      </c>
      <c r="C87" s="4" t="s">
        <v>30</v>
      </c>
      <c r="D87" s="4">
        <v>0.2</v>
      </c>
    </row>
    <row r="88" spans="1:4" ht="30" x14ac:dyDescent="0.25">
      <c r="A88" s="3">
        <v>87</v>
      </c>
      <c r="B88" s="4" t="s">
        <v>100</v>
      </c>
      <c r="C88" s="4" t="s">
        <v>9</v>
      </c>
      <c r="D88" s="4">
        <v>6.5</v>
      </c>
    </row>
    <row r="89" spans="1:4" ht="45" x14ac:dyDescent="0.25">
      <c r="A89" s="3">
        <v>88</v>
      </c>
      <c r="B89" s="4" t="s">
        <v>101</v>
      </c>
      <c r="C89" s="4" t="s">
        <v>18</v>
      </c>
      <c r="D89" s="4">
        <v>2</v>
      </c>
    </row>
    <row r="90" spans="1:4" ht="30" x14ac:dyDescent="0.25">
      <c r="A90" s="3">
        <v>89</v>
      </c>
      <c r="B90" s="4" t="s">
        <v>102</v>
      </c>
      <c r="C90" s="4" t="s">
        <v>9</v>
      </c>
      <c r="D90" s="4">
        <v>3</v>
      </c>
    </row>
    <row r="91" spans="1:4" ht="30" x14ac:dyDescent="0.25">
      <c r="A91" s="3">
        <v>90</v>
      </c>
      <c r="B91" s="4" t="s">
        <v>103</v>
      </c>
      <c r="C91" s="4" t="s">
        <v>18</v>
      </c>
      <c r="D91" s="4">
        <v>2</v>
      </c>
    </row>
    <row r="92" spans="1:4" ht="30" x14ac:dyDescent="0.25">
      <c r="A92" s="3">
        <v>91</v>
      </c>
      <c r="B92" s="4" t="s">
        <v>104</v>
      </c>
      <c r="C92" s="4" t="s">
        <v>18</v>
      </c>
      <c r="D92" s="4">
        <f>8+2</f>
        <v>10</v>
      </c>
    </row>
    <row r="93" spans="1:4" ht="45" x14ac:dyDescent="0.25">
      <c r="A93" s="3">
        <v>92</v>
      </c>
      <c r="B93" s="4" t="s">
        <v>105</v>
      </c>
      <c r="C93" s="4" t="s">
        <v>14</v>
      </c>
      <c r="D93" s="4">
        <v>2.8799999999999999E-2</v>
      </c>
    </row>
    <row r="94" spans="1:4" ht="45" x14ac:dyDescent="0.25">
      <c r="A94" s="3">
        <v>93</v>
      </c>
      <c r="B94" s="4" t="s">
        <v>106</v>
      </c>
      <c r="C94" s="4" t="s">
        <v>5</v>
      </c>
      <c r="D94" s="4">
        <v>4.8750000000000002E-2</v>
      </c>
    </row>
    <row r="95" spans="1:4" ht="45" x14ac:dyDescent="0.25">
      <c r="A95" s="3">
        <v>94</v>
      </c>
      <c r="B95" s="4" t="s">
        <v>107</v>
      </c>
      <c r="C95" s="4" t="s">
        <v>5</v>
      </c>
      <c r="D95" s="4">
        <v>0.61424999999999996</v>
      </c>
    </row>
    <row r="96" spans="1:4" ht="30" x14ac:dyDescent="0.25">
      <c r="A96" s="3">
        <v>95</v>
      </c>
      <c r="B96" s="4" t="s">
        <v>108</v>
      </c>
      <c r="C96" s="4" t="s">
        <v>18</v>
      </c>
      <c r="D96" s="4">
        <v>8</v>
      </c>
    </row>
    <row r="97" spans="1:4" ht="30" x14ac:dyDescent="0.25">
      <c r="A97" s="3">
        <v>96</v>
      </c>
      <c r="B97" s="4" t="s">
        <v>109</v>
      </c>
      <c r="C97" s="4" t="s">
        <v>110</v>
      </c>
      <c r="D97" s="4">
        <v>0.3</v>
      </c>
    </row>
    <row r="98" spans="1:4" ht="30" x14ac:dyDescent="0.25">
      <c r="A98" s="3">
        <v>97</v>
      </c>
      <c r="B98" s="4" t="s">
        <v>111</v>
      </c>
      <c r="C98" s="4" t="s">
        <v>110</v>
      </c>
      <c r="D98" s="4">
        <v>2.8000000000000001E-2</v>
      </c>
    </row>
    <row r="99" spans="1:4" x14ac:dyDescent="0.25">
      <c r="A99" s="3">
        <v>98</v>
      </c>
      <c r="B99" s="4" t="s">
        <v>112</v>
      </c>
      <c r="C99" s="4" t="s">
        <v>7</v>
      </c>
      <c r="D99" s="4">
        <v>0.42</v>
      </c>
    </row>
    <row r="100" spans="1:4" ht="30" x14ac:dyDescent="0.25">
      <c r="A100" s="3">
        <v>99</v>
      </c>
      <c r="B100" s="4" t="s">
        <v>113</v>
      </c>
      <c r="C100" s="4" t="s">
        <v>5</v>
      </c>
      <c r="D100" s="4">
        <v>2.1900000000000001E-3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Прокудина Полина Владимировна</dc:creator>
  <cp:lastModifiedBy>Прокудина Полина Владимировна</cp:lastModifiedBy>
  <dcterms:created xsi:type="dcterms:W3CDTF">2020-09-29T08:49:46Z</dcterms:created>
  <dcterms:modified xsi:type="dcterms:W3CDTF">2020-09-29T08:49:54Z</dcterms:modified>
</cp:coreProperties>
</file>