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0515" windowHeight="46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5" i="1"/>
  <c r="I15"/>
  <c r="H15"/>
  <c r="G15"/>
  <c r="J14"/>
  <c r="I14"/>
  <c r="H14"/>
  <c r="G14"/>
  <c r="J13"/>
  <c r="I13"/>
  <c r="H13"/>
  <c r="G13"/>
  <c r="J11"/>
  <c r="I11"/>
  <c r="H11"/>
  <c r="G11"/>
  <c r="J9"/>
  <c r="I9"/>
  <c r="H9"/>
  <c r="G9"/>
  <c r="J10"/>
  <c r="I10"/>
  <c r="H10"/>
  <c r="G10"/>
  <c r="J7"/>
  <c r="I7"/>
  <c r="H7"/>
  <c r="G7"/>
</calcChain>
</file>

<file path=xl/sharedStrings.xml><?xml version="1.0" encoding="utf-8"?>
<sst xmlns="http://schemas.openxmlformats.org/spreadsheetml/2006/main" count="27" uniqueCount="26">
  <si>
    <t>ИТОГО</t>
  </si>
  <si>
    <t>1.</t>
  </si>
  <si>
    <t>кг</t>
  </si>
  <si>
    <t>тоннаж</t>
  </si>
  <si>
    <t>2.</t>
  </si>
  <si>
    <t>транспорт</t>
  </si>
  <si>
    <t>3.</t>
  </si>
  <si>
    <t>руб</t>
  </si>
  <si>
    <t>курс USD/руб.</t>
  </si>
  <si>
    <t>4.</t>
  </si>
  <si>
    <t>руб.</t>
  </si>
  <si>
    <t>оформление</t>
  </si>
  <si>
    <t>Оформление (ГТД /сертификаты)</t>
  </si>
  <si>
    <t>Транспорт ( Астрахань- Казань авто реф)</t>
  </si>
  <si>
    <t>Стоимость в Астрахане за 1 кг</t>
  </si>
  <si>
    <t>USD, 30%</t>
  </si>
  <si>
    <t>USD, 32%</t>
  </si>
  <si>
    <t>USD, 34%</t>
  </si>
  <si>
    <t>USD, 36%</t>
  </si>
  <si>
    <t>Euro/USD</t>
  </si>
  <si>
    <t>Налог 11+20%, ,берем имппошлину 30% и 32% 0,055 евро, 34 и 36 как 11 %</t>
  </si>
  <si>
    <t>РАСЧЕТ ДОСТАВКИ томат пасты из Ирана</t>
  </si>
  <si>
    <t>Цена у покупателя</t>
  </si>
  <si>
    <t>Прибыль на 1 кг в дол. США</t>
  </si>
  <si>
    <t>Прибыль на 1 кг в руб.</t>
  </si>
  <si>
    <t>Прибыль на 20000 кг в руб.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</si>
</sst>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7" xfId="0" applyBorder="1"/>
    <xf numFmtId="3" fontId="0" fillId="0" borderId="0" xfId="0" applyNumberFormat="1"/>
    <xf numFmtId="0" fontId="0" fillId="0" borderId="18" xfId="0" applyBorder="1"/>
    <xf numFmtId="0" fontId="0" fillId="0" borderId="19" xfId="0" applyBorder="1"/>
    <xf numFmtId="2" fontId="0" fillId="0" borderId="0" xfId="0" applyNumberFormat="1"/>
    <xf numFmtId="4" fontId="0" fillId="0" borderId="0" xfId="0" applyNumberFormat="1"/>
    <xf numFmtId="164" fontId="0" fillId="0" borderId="22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24" xfId="0" applyNumberFormat="1" applyFill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1" fillId="0" borderId="25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6" xfId="0" applyBorder="1" applyAlignment="1"/>
    <xf numFmtId="0" fontId="0" fillId="0" borderId="1" xfId="0" applyBorder="1" applyAlignment="1"/>
    <xf numFmtId="0" fontId="0" fillId="0" borderId="7" xfId="0" applyBorder="1" applyAlignment="1"/>
    <xf numFmtId="0" fontId="0" fillId="0" borderId="8" xfId="0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0" fontId="1" fillId="0" borderId="20" xfId="0" applyFont="1" applyFill="1" applyBorder="1" applyAlignment="1">
      <alignment horizontal="right" vertical="center"/>
    </xf>
    <xf numFmtId="0" fontId="1" fillId="0" borderId="15" xfId="0" applyFont="1" applyFill="1" applyBorder="1" applyAlignment="1">
      <alignment horizontal="right" vertical="center"/>
    </xf>
    <xf numFmtId="0" fontId="1" fillId="0" borderId="21" xfId="0" applyFont="1" applyFill="1" applyBorder="1" applyAlignment="1">
      <alignment horizontal="right" vertical="center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/>
    </xf>
    <xf numFmtId="1" fontId="0" fillId="0" borderId="0" xfId="0" applyNumberFormat="1"/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N16"/>
  <sheetViews>
    <sheetView tabSelected="1" workbookViewId="0">
      <selection activeCell="H22" sqref="H22"/>
    </sheetView>
  </sheetViews>
  <sheetFormatPr defaultRowHeight="15"/>
  <cols>
    <col min="4" max="4" width="24.5703125" customWidth="1"/>
    <col min="6" max="6" width="10" customWidth="1"/>
    <col min="7" max="7" width="11" customWidth="1"/>
    <col min="8" max="8" width="10.7109375" customWidth="1"/>
    <col min="9" max="9" width="10.42578125" customWidth="1"/>
  </cols>
  <sheetData>
    <row r="3" spans="2:14">
      <c r="B3" s="2"/>
      <c r="C3" s="2"/>
      <c r="D3" s="2"/>
    </row>
    <row r="4" spans="2:14" ht="15.75" thickBot="1"/>
    <row r="5" spans="2:14" ht="15.75" thickBot="1">
      <c r="C5" s="22" t="s">
        <v>21</v>
      </c>
      <c r="D5" s="23"/>
      <c r="E5" s="23"/>
      <c r="F5" s="23"/>
      <c r="G5" s="23"/>
      <c r="H5" s="23"/>
      <c r="I5" s="23"/>
      <c r="J5" s="24"/>
    </row>
    <row r="6" spans="2:14" ht="15.75" thickBot="1">
      <c r="C6" s="5"/>
      <c r="D6" s="25"/>
      <c r="E6" s="26"/>
      <c r="F6" s="27"/>
      <c r="G6" s="4" t="s">
        <v>15</v>
      </c>
      <c r="H6" s="4" t="s">
        <v>16</v>
      </c>
      <c r="I6" s="4" t="s">
        <v>17</v>
      </c>
      <c r="J6" s="4" t="s">
        <v>18</v>
      </c>
    </row>
    <row r="7" spans="2:14">
      <c r="C7" s="7" t="s">
        <v>1</v>
      </c>
      <c r="D7" s="28" t="s">
        <v>13</v>
      </c>
      <c r="E7" s="29"/>
      <c r="F7" s="30"/>
      <c r="G7" s="13">
        <f>K8/K7/K9</f>
        <v>4.2000516929439131E-2</v>
      </c>
      <c r="H7" s="13">
        <f>K8/K7/K9</f>
        <v>4.2000516929439131E-2</v>
      </c>
      <c r="I7" s="14">
        <f>K8/K7/K9</f>
        <v>4.2000516929439131E-2</v>
      </c>
      <c r="J7" s="14">
        <f>K8/K7/K9</f>
        <v>4.2000516929439131E-2</v>
      </c>
      <c r="K7" s="8">
        <v>20000</v>
      </c>
      <c r="L7" s="1" t="s">
        <v>2</v>
      </c>
      <c r="M7" s="21" t="s">
        <v>3</v>
      </c>
      <c r="N7" s="21"/>
    </row>
    <row r="8" spans="2:14">
      <c r="C8" s="9" t="s">
        <v>4</v>
      </c>
      <c r="D8" s="31" t="s">
        <v>14</v>
      </c>
      <c r="E8" s="32"/>
      <c r="F8" s="33"/>
      <c r="G8" s="15">
        <v>0.6</v>
      </c>
      <c r="H8" s="15">
        <v>0.64</v>
      </c>
      <c r="I8" s="16">
        <v>0.68</v>
      </c>
      <c r="J8" s="16">
        <v>0.72</v>
      </c>
      <c r="K8" s="8">
        <v>65000</v>
      </c>
      <c r="L8" s="3" t="s">
        <v>7</v>
      </c>
      <c r="M8" s="21" t="s">
        <v>5</v>
      </c>
      <c r="N8" s="21"/>
    </row>
    <row r="9" spans="2:14" ht="29.25" customHeight="1">
      <c r="C9" s="9" t="s">
        <v>6</v>
      </c>
      <c r="D9" s="40" t="s">
        <v>20</v>
      </c>
      <c r="E9" s="41"/>
      <c r="F9" s="42"/>
      <c r="G9" s="15">
        <f>(0.6+0.055*K11)*1.2-G8</f>
        <v>0.19787999999999994</v>
      </c>
      <c r="H9" s="15">
        <f>(H8+0.055*K11)*1.2-H8</f>
        <v>0.20587999999999995</v>
      </c>
      <c r="I9" s="16">
        <f>I8*1.11*1.2-I8</f>
        <v>0.22576000000000007</v>
      </c>
      <c r="J9" s="16">
        <f>J8*1.11*1.2-J8</f>
        <v>0.23904000000000003</v>
      </c>
      <c r="K9">
        <v>77.38</v>
      </c>
      <c r="L9" s="1" t="s">
        <v>7</v>
      </c>
      <c r="M9" s="21" t="s">
        <v>8</v>
      </c>
      <c r="N9" s="21"/>
    </row>
    <row r="10" spans="2:14" ht="15.75" thickBot="1">
      <c r="C10" s="10" t="s">
        <v>9</v>
      </c>
      <c r="D10" s="34" t="s">
        <v>12</v>
      </c>
      <c r="E10" s="35"/>
      <c r="F10" s="36"/>
      <c r="G10" s="17">
        <f>K10/K7/K9</f>
        <v>1.9384853967433446E-2</v>
      </c>
      <c r="H10" s="17">
        <f>K10/K7/K9</f>
        <v>1.9384853967433446E-2</v>
      </c>
      <c r="I10" s="18">
        <f>K10/K7/K9</f>
        <v>1.9384853967433446E-2</v>
      </c>
      <c r="J10" s="18">
        <f>K10/K7/K9</f>
        <v>1.9384853967433446E-2</v>
      </c>
      <c r="K10" s="8">
        <v>30000</v>
      </c>
      <c r="L10" s="3" t="s">
        <v>10</v>
      </c>
      <c r="M10" s="21" t="s">
        <v>11</v>
      </c>
      <c r="N10" s="21"/>
    </row>
    <row r="11" spans="2:14" ht="15.75" thickBot="1">
      <c r="C11" s="6"/>
      <c r="D11" s="37" t="s">
        <v>0</v>
      </c>
      <c r="E11" s="38"/>
      <c r="F11" s="39"/>
      <c r="G11" s="19">
        <f>SUM(G7:G10)</f>
        <v>0.85926537089687249</v>
      </c>
      <c r="H11" s="19">
        <f>SUM(H7:H10)</f>
        <v>0.90726537089687254</v>
      </c>
      <c r="I11" s="20">
        <f>SUM(I7:I10)</f>
        <v>0.96714537089687269</v>
      </c>
      <c r="J11" s="20">
        <f>SUM(J7:J10)</f>
        <v>1.0204253708968727</v>
      </c>
      <c r="K11" s="12">
        <v>1.18</v>
      </c>
      <c r="L11" s="1" t="s">
        <v>19</v>
      </c>
    </row>
    <row r="12" spans="2:14" ht="15.75" thickBot="1">
      <c r="C12" s="6"/>
      <c r="D12" s="43" t="s">
        <v>22</v>
      </c>
      <c r="E12" s="44"/>
      <c r="F12" s="45"/>
      <c r="G12" s="46">
        <v>1.0900000000000001</v>
      </c>
      <c r="H12" s="46">
        <v>1.0900000000000001</v>
      </c>
      <c r="I12" s="47">
        <v>1.0900000000000001</v>
      </c>
      <c r="J12" s="47">
        <v>1.1100000000000001</v>
      </c>
    </row>
    <row r="13" spans="2:14" ht="15.75" thickBot="1">
      <c r="C13" s="6"/>
      <c r="D13" s="43" t="s">
        <v>23</v>
      </c>
      <c r="E13" s="44"/>
      <c r="F13" s="45"/>
      <c r="G13" s="48">
        <f>G12-G11</f>
        <v>0.23073462910312759</v>
      </c>
      <c r="H13" s="48">
        <f>H12-H11</f>
        <v>0.18273462910312754</v>
      </c>
      <c r="I13" s="48">
        <f>I12-I11</f>
        <v>0.12285462910312739</v>
      </c>
      <c r="J13" s="48">
        <f>J12-J11</f>
        <v>8.9574629103127412E-2</v>
      </c>
      <c r="K13" s="8"/>
      <c r="L13" s="1"/>
    </row>
    <row r="14" spans="2:14" ht="15.75" thickBot="1">
      <c r="C14" s="6"/>
      <c r="D14" s="43" t="s">
        <v>24</v>
      </c>
      <c r="E14" s="44"/>
      <c r="F14" s="45"/>
      <c r="G14" s="49">
        <f>G13*K9</f>
        <v>17.854245600000013</v>
      </c>
      <c r="H14" s="49">
        <f>H13*K9</f>
        <v>14.140005600000009</v>
      </c>
      <c r="I14" s="50">
        <f>I13*K9</f>
        <v>9.5064911999999975</v>
      </c>
      <c r="J14" s="50">
        <f>J13*K9</f>
        <v>6.9312847999999985</v>
      </c>
      <c r="K14" s="11"/>
    </row>
    <row r="15" spans="2:14" ht="15.75" thickBot="1">
      <c r="C15" s="6"/>
      <c r="D15" s="43" t="s">
        <v>25</v>
      </c>
      <c r="E15" s="44"/>
      <c r="F15" s="45"/>
      <c r="G15" s="52">
        <f>G14*20000</f>
        <v>357084.91200000024</v>
      </c>
      <c r="H15" s="52">
        <f>H14*20000</f>
        <v>282800.1120000002</v>
      </c>
      <c r="I15" s="52">
        <f>I14*20000</f>
        <v>190129.82399999994</v>
      </c>
      <c r="J15" s="53">
        <f>J14*20000</f>
        <v>138625.69599999997</v>
      </c>
    </row>
    <row r="16" spans="2:14">
      <c r="G16" s="51"/>
    </row>
  </sheetData>
  <mergeCells count="15">
    <mergeCell ref="D14:F14"/>
    <mergeCell ref="D9:F9"/>
    <mergeCell ref="D15:F15"/>
    <mergeCell ref="M10:N10"/>
    <mergeCell ref="D10:F10"/>
    <mergeCell ref="D11:F11"/>
    <mergeCell ref="D12:F12"/>
    <mergeCell ref="D13:F13"/>
    <mergeCell ref="M9:N9"/>
    <mergeCell ref="C5:J5"/>
    <mergeCell ref="D6:F6"/>
    <mergeCell ref="D7:F7"/>
    <mergeCell ref="M7:N7"/>
    <mergeCell ref="M8:N8"/>
    <mergeCell ref="D8:F8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2019-10-30T08:52:43Z</cp:lastPrinted>
  <dcterms:created xsi:type="dcterms:W3CDTF">2019-10-30T08:03:26Z</dcterms:created>
  <dcterms:modified xsi:type="dcterms:W3CDTF">2020-10-14T15:26:41Z</dcterms:modified>
</cp:coreProperties>
</file>