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  <workbookView xWindow="840" yWindow="960" windowWidth="9795" windowHeight="69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0" i="2" l="1"/>
  <c r="E40" i="1" l="1"/>
  <c r="E20" i="1"/>
  <c r="E18" i="1"/>
  <c r="K11" i="1" l="1"/>
  <c r="E52" i="1"/>
  <c r="H48" i="1"/>
  <c r="E7" i="1"/>
  <c r="E8" i="1"/>
  <c r="E32" i="1"/>
  <c r="E24" i="1"/>
  <c r="E12" i="1"/>
  <c r="E15" i="1"/>
  <c r="F11" i="1"/>
  <c r="G22" i="1" l="1"/>
  <c r="G27" i="1"/>
  <c r="H44" i="1"/>
  <c r="K43" i="1" l="1"/>
  <c r="J50" i="1" l="1"/>
  <c r="K50" i="1" s="1"/>
  <c r="K6" i="1"/>
  <c r="G48" i="1"/>
  <c r="F48" i="1"/>
  <c r="F44" i="1"/>
  <c r="F38" i="1"/>
  <c r="K38" i="1" s="1"/>
  <c r="K37" i="1"/>
  <c r="K39" i="1"/>
  <c r="K40" i="1"/>
  <c r="K41" i="1"/>
  <c r="K42" i="1"/>
  <c r="K45" i="1"/>
  <c r="K46" i="1"/>
  <c r="K47" i="1"/>
  <c r="K48" i="1" s="1"/>
  <c r="K49" i="1"/>
  <c r="J36" i="1"/>
  <c r="K33" i="1"/>
  <c r="K34" i="1"/>
  <c r="K35" i="1"/>
  <c r="I27" i="1"/>
  <c r="K28" i="1"/>
  <c r="H22" i="1"/>
  <c r="F22" i="1"/>
  <c r="F6" i="1"/>
  <c r="K32" i="1"/>
  <c r="K31" i="1"/>
  <c r="K30" i="1"/>
  <c r="K29" i="1"/>
  <c r="K26" i="1"/>
  <c r="K25" i="1"/>
  <c r="K24" i="1"/>
  <c r="K23" i="1"/>
  <c r="K21" i="1"/>
  <c r="K20" i="1"/>
  <c r="K19" i="1"/>
  <c r="K18" i="1"/>
  <c r="K17" i="1"/>
  <c r="K16" i="1"/>
  <c r="K15" i="1"/>
  <c r="K14" i="1"/>
  <c r="K13" i="1"/>
  <c r="K12" i="1"/>
  <c r="K10" i="1"/>
  <c r="K9" i="1"/>
  <c r="K8" i="1"/>
  <c r="K7" i="1"/>
  <c r="K5" i="1"/>
  <c r="K44" i="1" l="1"/>
  <c r="K22" i="1"/>
  <c r="K52" i="1" s="1"/>
  <c r="K27" i="1"/>
  <c r="K36" i="1"/>
</calcChain>
</file>

<file path=xl/sharedStrings.xml><?xml version="1.0" encoding="utf-8"?>
<sst xmlns="http://schemas.openxmlformats.org/spreadsheetml/2006/main" count="260" uniqueCount="141">
  <si>
    <t>№ п/п</t>
  </si>
  <si>
    <t>Наименование профиля</t>
  </si>
  <si>
    <t>Прлофиль и размер</t>
  </si>
  <si>
    <t>Балки</t>
  </si>
  <si>
    <t xml:space="preserve">Колонны </t>
  </si>
  <si>
    <t>Связи</t>
  </si>
  <si>
    <t>Пластины</t>
  </si>
  <si>
    <t>Фермы</t>
  </si>
  <si>
    <t>1.</t>
  </si>
  <si>
    <t>Двутавр специальный стальной</t>
  </si>
  <si>
    <t xml:space="preserve"> № 30 М</t>
  </si>
  <si>
    <t xml:space="preserve">2. </t>
  </si>
  <si>
    <t>Двутавр   стальной</t>
  </si>
  <si>
    <t>3.</t>
  </si>
  <si>
    <t>4.</t>
  </si>
  <si>
    <t>5.</t>
  </si>
  <si>
    <t>6.</t>
  </si>
  <si>
    <t>7.</t>
  </si>
  <si>
    <t>Профиль гнутый  замкнутый сварной</t>
  </si>
  <si>
    <t>8.</t>
  </si>
  <si>
    <t>Балки ( С 245)</t>
  </si>
  <si>
    <t xml:space="preserve">  (С 245)</t>
  </si>
  <si>
    <t>КОЛОННЫ    (С 345)</t>
  </si>
  <si>
    <t>Подкр. Балка  L - 18.45  - 2 шт. (С 255)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</si>
  <si>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</si>
  <si>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</si>
  <si>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</si>
  <si>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</si>
  <si>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</si>
  <si>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</si>
  <si>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</si>
  <si>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</si>
  <si>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 ( С 255)</t>
  </si>
  <si>
    <t>17.</t>
  </si>
  <si>
    <t>18.</t>
  </si>
  <si>
    <t>19.</t>
  </si>
  <si>
    <t>20.</t>
  </si>
  <si>
    <t>Сталь листовая</t>
  </si>
  <si>
    <t xml:space="preserve"> (С 245)</t>
  </si>
  <si>
    <t>21.</t>
  </si>
  <si>
    <t>22.</t>
  </si>
  <si>
    <t>23.</t>
  </si>
  <si>
    <t>24.</t>
  </si>
  <si>
    <t>25.</t>
  </si>
  <si>
    <t>26.</t>
  </si>
  <si>
    <t>27.</t>
  </si>
  <si>
    <t>28.</t>
  </si>
  <si>
    <t>Сталь угловая неравнополочная</t>
  </si>
  <si>
    <t>29.</t>
  </si>
  <si>
    <t>Сталь  угловая  равнополочная</t>
  </si>
  <si>
    <t>Швеллерная сталь</t>
  </si>
  <si>
    <t>Лист стальной просечно - вытяжной</t>
  </si>
  <si>
    <t xml:space="preserve">  ПВЛ    406</t>
  </si>
  <si>
    <t>ВСЕГО:</t>
  </si>
  <si>
    <t>Марка</t>
  </si>
  <si>
    <t>Вес металла тн.</t>
  </si>
  <si>
    <t>Общий вес тн.</t>
  </si>
  <si>
    <t xml:space="preserve">  № 18</t>
  </si>
  <si>
    <t xml:space="preserve">  L   25 * 3</t>
  </si>
  <si>
    <t xml:space="preserve">  L   63 * 6</t>
  </si>
  <si>
    <t xml:space="preserve">  L   100 * 7</t>
  </si>
  <si>
    <t xml:space="preserve">  L   125 * 10</t>
  </si>
  <si>
    <t xml:space="preserve">         № 30   К-1</t>
  </si>
  <si>
    <t xml:space="preserve">  П   40 * 4</t>
  </si>
  <si>
    <t xml:space="preserve">  П  50 * 5</t>
  </si>
  <si>
    <t xml:space="preserve">  П  100 * 4</t>
  </si>
  <si>
    <t xml:space="preserve">  П  100 *60 * 5</t>
  </si>
  <si>
    <t xml:space="preserve">  П  120 * 5</t>
  </si>
  <si>
    <t xml:space="preserve">  П  160 80 * 5</t>
  </si>
  <si>
    <t xml:space="preserve">  П 160 * 100 * 5</t>
  </si>
  <si>
    <t xml:space="preserve">  П 160 * 120 * 5</t>
  </si>
  <si>
    <t xml:space="preserve">  П 80 * 4</t>
  </si>
  <si>
    <t xml:space="preserve">  П 100 * 4</t>
  </si>
  <si>
    <t xml:space="preserve">  П 120 * 5</t>
  </si>
  <si>
    <t xml:space="preserve">  L 100 *63 * 6</t>
  </si>
  <si>
    <t xml:space="preserve">          10 П</t>
  </si>
  <si>
    <t xml:space="preserve">          18 П</t>
  </si>
  <si>
    <t xml:space="preserve">          24 П</t>
  </si>
  <si>
    <t>30.</t>
  </si>
  <si>
    <t>31.</t>
  </si>
  <si>
    <t>32.</t>
  </si>
  <si>
    <t>33.</t>
  </si>
  <si>
    <t>34.</t>
  </si>
  <si>
    <t>35.</t>
  </si>
  <si>
    <t>36.</t>
  </si>
  <si>
    <t xml:space="preserve">  ПВЛ</t>
  </si>
  <si>
    <t xml:space="preserve"> № 30</t>
  </si>
  <si>
    <t xml:space="preserve"> № 20</t>
  </si>
  <si>
    <t xml:space="preserve"> № 35</t>
  </si>
  <si>
    <t>37.</t>
  </si>
  <si>
    <t xml:space="preserve">  L   125 *5</t>
  </si>
  <si>
    <t>Недостающий металл</t>
  </si>
  <si>
    <t>Спецификация металла                                                                 Таблица № 1</t>
  </si>
  <si>
    <t xml:space="preserve">  П  80 * 4</t>
  </si>
  <si>
    <t>Размер</t>
  </si>
  <si>
    <t>ГОСТ; Марка металла; ТУ.</t>
  </si>
  <si>
    <t>Общий вес    тн.</t>
  </si>
  <si>
    <t>Двутавр   стальной горячекатанный</t>
  </si>
  <si>
    <t>Профиль стальной гнутый замкнутый  сварной</t>
  </si>
  <si>
    <t>(ГОСТ Р 57837 - 2017.      С 345</t>
  </si>
  <si>
    <t>(ГОСТ Р 57837 - 2017.     С 245</t>
  </si>
  <si>
    <t>(ГОСТ Р 57837 - 2017.      С 245</t>
  </si>
  <si>
    <t>(ГОСТ  19425-74*             С 225</t>
  </si>
  <si>
    <t>( ГОСТ 30245-2012.)         С 245</t>
  </si>
  <si>
    <t>( ГОСТ 30245-2012.)         С 255</t>
  </si>
  <si>
    <t>( ГОСТ 19903-2015)          С 245</t>
  </si>
  <si>
    <t>Сталь угловая неравнополочная горячекатанная</t>
  </si>
  <si>
    <t>( ГОСТ 8510 - 86)               С 245</t>
  </si>
  <si>
    <t>Сталь угловая   равнополочная горячекатанная</t>
  </si>
  <si>
    <t>( ГОСТ 8509 - 93)               С 245</t>
  </si>
  <si>
    <t>Швеллер стальной горячекатанный</t>
  </si>
  <si>
    <t>( ГОСТ 8240-97)                 С 245</t>
  </si>
  <si>
    <t>Лист стальной просечно вытяжной</t>
  </si>
  <si>
    <t>( ТУ 36.26.11-5-89)           ПВЛ</t>
  </si>
  <si>
    <t xml:space="preserve"> ПВЛ 406</t>
  </si>
  <si>
    <r>
      <t xml:space="preserve">Спецификация металла                               </t>
    </r>
    <r>
      <rPr>
        <sz val="12"/>
        <color theme="1"/>
        <rFont val="Calibri"/>
        <family val="2"/>
        <charset val="204"/>
        <scheme val="minor"/>
      </rPr>
      <t>Таблица № 2</t>
    </r>
  </si>
  <si>
    <t xml:space="preserve"> Т    № 18  Б 1</t>
  </si>
  <si>
    <t xml:space="preserve"> Т    № 20  Б 1</t>
  </si>
  <si>
    <t xml:space="preserve"> Т    № 30  Б 1</t>
  </si>
  <si>
    <t xml:space="preserve"> Т   № 35  Б 1</t>
  </si>
  <si>
    <t xml:space="preserve"> Т   №  30 К 1</t>
  </si>
  <si>
    <t>П    40 * 4</t>
  </si>
  <si>
    <t>П    50 * 5</t>
  </si>
  <si>
    <t>П    80 * 4</t>
  </si>
  <si>
    <t>П  100 * 4</t>
  </si>
  <si>
    <t>П    120*5</t>
  </si>
  <si>
    <t>П    100*60*5</t>
  </si>
  <si>
    <t>П    160 *80 * 5</t>
  </si>
  <si>
    <t>П   160 * 100 * 5</t>
  </si>
  <si>
    <t>П   160 * 120 * 5</t>
  </si>
  <si>
    <t>П     80 * 4</t>
  </si>
  <si>
    <t>П   100 * 4</t>
  </si>
  <si>
    <t xml:space="preserve"> L    100 * 63 * 6</t>
  </si>
  <si>
    <t xml:space="preserve"> L        23 * 3</t>
  </si>
  <si>
    <t xml:space="preserve"> L        63 * 6</t>
  </si>
  <si>
    <t xml:space="preserve"> L      100 * 7</t>
  </si>
  <si>
    <t xml:space="preserve"> L    125 * 10</t>
  </si>
  <si>
    <t xml:space="preserve"> L       10 П</t>
  </si>
  <si>
    <t xml:space="preserve"> L       18 П</t>
  </si>
  <si>
    <t xml:space="preserve"> L       24П</t>
  </si>
  <si>
    <t>Т     № 30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</si>
</sst>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7" xfId="0" applyBorder="1"/>
    <xf numFmtId="0" fontId="2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4" fillId="3" borderId="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5" fillId="4" borderId="1" xfId="0" applyFont="1" applyFill="1" applyBorder="1" applyAlignment="1"/>
    <xf numFmtId="0" fontId="0" fillId="4" borderId="1" xfId="0" applyFill="1" applyBorder="1" applyAlignment="1"/>
    <xf numFmtId="0" fontId="3" fillId="4" borderId="1" xfId="0" applyFont="1" applyFill="1" applyBorder="1" applyAlignment="1"/>
    <xf numFmtId="0" fontId="0" fillId="4" borderId="1" xfId="0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3" borderId="32" xfId="0" applyFont="1" applyFill="1" applyBorder="1" applyAlignment="1">
      <alignment horizontal="center"/>
    </xf>
    <xf numFmtId="0" fontId="0" fillId="0" borderId="3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0" fillId="0" borderId="13" xfId="0" applyBorder="1"/>
    <xf numFmtId="0" fontId="2" fillId="0" borderId="13" xfId="0" applyFont="1" applyBorder="1" applyAlignment="1">
      <alignment horizontal="center"/>
    </xf>
    <xf numFmtId="0" fontId="3" fillId="4" borderId="13" xfId="0" applyFont="1" applyFill="1" applyBorder="1" applyAlignment="1">
      <alignment horizontal="left"/>
    </xf>
    <xf numFmtId="0" fontId="2" fillId="0" borderId="13" xfId="0" applyFont="1" applyBorder="1" applyAlignment="1">
      <alignment vertical="center"/>
    </xf>
    <xf numFmtId="0" fontId="0" fillId="4" borderId="13" xfId="0" applyFill="1" applyBorder="1"/>
    <xf numFmtId="0" fontId="0" fillId="3" borderId="34" xfId="0" applyFill="1" applyBorder="1" applyAlignment="1">
      <alignment vertical="center" wrapText="1"/>
    </xf>
    <xf numFmtId="0" fontId="0" fillId="3" borderId="35" xfId="0" applyFill="1" applyBorder="1" applyAlignment="1"/>
    <xf numFmtId="0" fontId="3" fillId="3" borderId="36" xfId="0" applyFont="1" applyFill="1" applyBorder="1" applyAlignment="1">
      <alignment horizontal="center"/>
    </xf>
    <xf numFmtId="0" fontId="0" fillId="3" borderId="36" xfId="0" applyFill="1" applyBorder="1" applyAlignment="1"/>
    <xf numFmtId="0" fontId="0" fillId="3" borderId="36" xfId="0" applyFill="1" applyBorder="1" applyAlignment="1">
      <alignment vertical="center"/>
    </xf>
    <xf numFmtId="0" fontId="0" fillId="3" borderId="37" xfId="0" applyFill="1" applyBorder="1" applyAlignment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0" xfId="0" applyFill="1" applyBorder="1" applyAlignment="1"/>
    <xf numFmtId="0" fontId="0" fillId="0" borderId="12" xfId="0" applyBorder="1" applyAlignment="1"/>
    <xf numFmtId="0" fontId="0" fillId="4" borderId="12" xfId="0" applyFill="1" applyBorder="1" applyAlignment="1"/>
    <xf numFmtId="0" fontId="0" fillId="4" borderId="13" xfId="0" applyFill="1" applyBorder="1" applyAlignment="1"/>
    <xf numFmtId="0" fontId="0" fillId="4" borderId="16" xfId="0" applyFill="1" applyBorder="1" applyAlignment="1"/>
    <xf numFmtId="0" fontId="3" fillId="4" borderId="30" xfId="0" applyFont="1" applyFill="1" applyBorder="1" applyAlignment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/>
    <xf numFmtId="0" fontId="3" fillId="3" borderId="28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9" xfId="0" applyBorder="1"/>
    <xf numFmtId="0" fontId="0" fillId="0" borderId="4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4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Normal="100" workbookViewId="0">
      <selection activeCell="B5" sqref="B5:C5"/>
    </sheetView>
    <sheetView tabSelected="1" workbookViewId="1">
      <pane xSplit="7050" ySplit="3975" topLeftCell="D9"/>
      <selection pane="topRight" activeCell="D1" sqref="D1"/>
      <selection pane="bottomLeft" activeCell="A9" sqref="A9"/>
      <selection pane="bottomRight" activeCell="D9" sqref="D9"/>
    </sheetView>
  </sheetViews>
  <sheetFormatPr defaultRowHeight="15" x14ac:dyDescent="0.25"/>
  <cols>
    <col min="1" max="1" width="6.85546875" customWidth="1"/>
    <col min="2" max="2" width="39.28515625" customWidth="1"/>
    <col min="3" max="3" width="17.28515625" customWidth="1"/>
    <col min="4" max="4" width="21.42578125" customWidth="1"/>
    <col min="5" max="5" width="14.28515625" customWidth="1"/>
    <col min="7" max="7" width="11.5703125" customWidth="1"/>
    <col min="9" max="9" width="10.140625" customWidth="1"/>
    <col min="10" max="10" width="11.85546875" customWidth="1"/>
    <col min="11" max="11" width="11" customWidth="1"/>
  </cols>
  <sheetData>
    <row r="1" spans="1:11" ht="15.75" thickBot="1" x14ac:dyDescent="0.3"/>
    <row r="2" spans="1:11" ht="21.75" thickBot="1" x14ac:dyDescent="0.4">
      <c r="A2" s="72" t="s">
        <v>92</v>
      </c>
      <c r="B2" s="73"/>
      <c r="C2" s="73"/>
      <c r="D2" s="73"/>
      <c r="E2" s="73"/>
      <c r="F2" s="73"/>
      <c r="G2" s="73"/>
      <c r="H2" s="73"/>
      <c r="I2" s="73"/>
      <c r="J2" s="73"/>
      <c r="K2" s="74"/>
    </row>
    <row r="3" spans="1:11" ht="33" customHeight="1" thickBot="1" x14ac:dyDescent="0.3">
      <c r="A3" s="86" t="s">
        <v>0</v>
      </c>
      <c r="B3" s="80" t="s">
        <v>1</v>
      </c>
      <c r="C3" s="82" t="s">
        <v>2</v>
      </c>
      <c r="D3" s="84" t="s">
        <v>54</v>
      </c>
      <c r="E3" s="88" t="s">
        <v>91</v>
      </c>
      <c r="F3" s="75" t="s">
        <v>55</v>
      </c>
      <c r="G3" s="76"/>
      <c r="H3" s="76"/>
      <c r="I3" s="76"/>
      <c r="J3" s="77"/>
      <c r="K3" s="78" t="s">
        <v>56</v>
      </c>
    </row>
    <row r="4" spans="1:11" ht="21" customHeight="1" thickBot="1" x14ac:dyDescent="0.3">
      <c r="A4" s="87"/>
      <c r="B4" s="81"/>
      <c r="C4" s="83"/>
      <c r="D4" s="85"/>
      <c r="E4" s="89"/>
      <c r="F4" s="9" t="s">
        <v>3</v>
      </c>
      <c r="G4" s="10" t="s">
        <v>4</v>
      </c>
      <c r="H4" s="10" t="s">
        <v>5</v>
      </c>
      <c r="I4" s="10" t="s">
        <v>7</v>
      </c>
      <c r="J4" s="10" t="s">
        <v>6</v>
      </c>
      <c r="K4" s="79"/>
    </row>
    <row r="5" spans="1:11" ht="26.25" customHeight="1" x14ac:dyDescent="0.25">
      <c r="A5" s="14" t="s">
        <v>8</v>
      </c>
      <c r="B5" s="35" t="s">
        <v>9</v>
      </c>
      <c r="C5" s="4" t="s">
        <v>10</v>
      </c>
      <c r="D5" s="37" t="s">
        <v>23</v>
      </c>
      <c r="E5" s="50"/>
      <c r="F5" s="39">
        <v>1.91</v>
      </c>
      <c r="G5" s="4"/>
      <c r="H5" s="4"/>
      <c r="I5" s="4"/>
      <c r="J5" s="4"/>
      <c r="K5" s="6">
        <f>J5+I5+H5+G5+F5</f>
        <v>1.91</v>
      </c>
    </row>
    <row r="6" spans="1:11" ht="18.75" x14ac:dyDescent="0.25">
      <c r="A6" s="70"/>
      <c r="B6" s="68"/>
      <c r="C6" s="68"/>
      <c r="D6" s="68"/>
      <c r="E6" s="51"/>
      <c r="F6" s="40">
        <f>F5</f>
        <v>1.91</v>
      </c>
      <c r="G6" s="63"/>
      <c r="H6" s="65"/>
      <c r="I6" s="65"/>
      <c r="J6" s="64"/>
      <c r="K6" s="28">
        <f>F6</f>
        <v>1.91</v>
      </c>
    </row>
    <row r="7" spans="1:11" ht="23.25" customHeight="1" x14ac:dyDescent="0.3">
      <c r="A7" s="13" t="s">
        <v>11</v>
      </c>
      <c r="B7" s="17" t="s">
        <v>12</v>
      </c>
      <c r="C7" s="5" t="s">
        <v>57</v>
      </c>
      <c r="D7" s="38" t="s">
        <v>20</v>
      </c>
      <c r="E7" s="52">
        <f>0.705-0.6</f>
        <v>0.10499999999999998</v>
      </c>
      <c r="F7" s="41">
        <v>0.70499999999999996</v>
      </c>
      <c r="G7" s="5"/>
      <c r="H7" s="5"/>
      <c r="I7" s="5"/>
      <c r="J7" s="5"/>
      <c r="K7" s="6">
        <f t="shared" ref="K7:K49" si="0">J7+I7+H7+G7+F7</f>
        <v>0.70499999999999996</v>
      </c>
    </row>
    <row r="8" spans="1:11" ht="24" customHeight="1" x14ac:dyDescent="0.3">
      <c r="A8" s="13" t="s">
        <v>13</v>
      </c>
      <c r="B8" s="17" t="s">
        <v>12</v>
      </c>
      <c r="C8" s="5" t="s">
        <v>87</v>
      </c>
      <c r="D8" s="38" t="s">
        <v>20</v>
      </c>
      <c r="E8" s="52">
        <f>0.326-0.26</f>
        <v>6.6000000000000003E-2</v>
      </c>
      <c r="F8" s="41">
        <v>0.32600000000000001</v>
      </c>
      <c r="G8" s="5"/>
      <c r="H8" s="5"/>
      <c r="I8" s="5"/>
      <c r="J8" s="5"/>
      <c r="K8" s="6">
        <f t="shared" si="0"/>
        <v>0.32600000000000001</v>
      </c>
    </row>
    <row r="9" spans="1:11" ht="24.75" customHeight="1" x14ac:dyDescent="0.3">
      <c r="A9" s="13" t="s">
        <v>14</v>
      </c>
      <c r="B9" s="17" t="s">
        <v>12</v>
      </c>
      <c r="C9" s="5" t="s">
        <v>86</v>
      </c>
      <c r="D9" s="38" t="s">
        <v>20</v>
      </c>
      <c r="E9" s="52"/>
      <c r="F9" s="41">
        <v>2.39</v>
      </c>
      <c r="G9" s="5"/>
      <c r="H9" s="5"/>
      <c r="I9" s="5"/>
      <c r="J9" s="5"/>
      <c r="K9" s="6">
        <f t="shared" si="0"/>
        <v>2.39</v>
      </c>
    </row>
    <row r="10" spans="1:11" ht="24" customHeight="1" x14ac:dyDescent="0.3">
      <c r="A10" s="13" t="s">
        <v>15</v>
      </c>
      <c r="B10" s="17" t="s">
        <v>12</v>
      </c>
      <c r="C10" s="5" t="s">
        <v>88</v>
      </c>
      <c r="D10" s="38" t="s">
        <v>20</v>
      </c>
      <c r="E10" s="52"/>
      <c r="F10" s="41">
        <v>1</v>
      </c>
      <c r="G10" s="5"/>
      <c r="H10" s="5"/>
      <c r="I10" s="5"/>
      <c r="J10" s="5"/>
      <c r="K10" s="6">
        <f t="shared" si="0"/>
        <v>1</v>
      </c>
    </row>
    <row r="11" spans="1:11" ht="18.75" x14ac:dyDescent="0.3">
      <c r="A11" s="70"/>
      <c r="B11" s="68"/>
      <c r="C11" s="68"/>
      <c r="D11" s="68"/>
      <c r="E11" s="52"/>
      <c r="F11" s="42">
        <f>F10+F9+F8+F7</f>
        <v>4.4210000000000003</v>
      </c>
      <c r="G11" s="63"/>
      <c r="H11" s="65"/>
      <c r="I11" s="65"/>
      <c r="J11" s="64"/>
      <c r="K11" s="28">
        <f>K10+K9+K8+K7</f>
        <v>4.4210000000000003</v>
      </c>
    </row>
    <row r="12" spans="1:11" ht="23.25" customHeight="1" x14ac:dyDescent="0.3">
      <c r="A12" s="13" t="s">
        <v>16</v>
      </c>
      <c r="B12" s="17" t="s">
        <v>12</v>
      </c>
      <c r="C12" s="17" t="s">
        <v>62</v>
      </c>
      <c r="D12" s="38" t="s">
        <v>22</v>
      </c>
      <c r="E12" s="52">
        <f>23.7-22.54</f>
        <v>1.1600000000000001</v>
      </c>
      <c r="F12" s="43"/>
      <c r="G12" s="58">
        <v>23.7</v>
      </c>
      <c r="H12" s="1"/>
      <c r="I12" s="1"/>
      <c r="J12" s="1"/>
      <c r="K12" s="6">
        <f t="shared" si="0"/>
        <v>23.7</v>
      </c>
    </row>
    <row r="13" spans="1:11" ht="22.5" customHeight="1" x14ac:dyDescent="0.3">
      <c r="A13" s="13" t="s">
        <v>17</v>
      </c>
      <c r="B13" s="17" t="s">
        <v>18</v>
      </c>
      <c r="C13" s="18" t="s">
        <v>63</v>
      </c>
      <c r="D13" s="38" t="s">
        <v>20</v>
      </c>
      <c r="E13" s="52"/>
      <c r="F13" s="41">
        <v>0.17</v>
      </c>
      <c r="G13" s="5"/>
      <c r="H13" s="5"/>
      <c r="I13" s="5"/>
      <c r="J13" s="5"/>
      <c r="K13" s="6">
        <f t="shared" si="0"/>
        <v>0.17</v>
      </c>
    </row>
    <row r="14" spans="1:11" ht="21.75" customHeight="1" x14ac:dyDescent="0.3">
      <c r="A14" s="13" t="s">
        <v>19</v>
      </c>
      <c r="B14" s="17" t="s">
        <v>18</v>
      </c>
      <c r="C14" s="18" t="s">
        <v>64</v>
      </c>
      <c r="D14" s="38" t="s">
        <v>21</v>
      </c>
      <c r="E14" s="52"/>
      <c r="F14" s="41">
        <v>0.27</v>
      </c>
      <c r="G14" s="5">
        <v>0.77</v>
      </c>
      <c r="H14" s="5">
        <v>0.3</v>
      </c>
      <c r="I14" s="5"/>
      <c r="J14" s="5"/>
      <c r="K14" s="6">
        <f t="shared" si="0"/>
        <v>1.34</v>
      </c>
    </row>
    <row r="15" spans="1:11" ht="21" customHeight="1" x14ac:dyDescent="0.3">
      <c r="A15" s="13" t="s">
        <v>24</v>
      </c>
      <c r="B15" s="17" t="s">
        <v>18</v>
      </c>
      <c r="C15" s="18" t="s">
        <v>93</v>
      </c>
      <c r="D15" s="38" t="s">
        <v>21</v>
      </c>
      <c r="E15" s="52">
        <f>2.929-0.21-0.09</f>
        <v>2.629</v>
      </c>
      <c r="F15" s="41"/>
      <c r="G15" s="5">
        <v>0.21</v>
      </c>
      <c r="H15" s="56">
        <v>2.7189999999999999</v>
      </c>
      <c r="I15" s="5"/>
      <c r="J15" s="5"/>
      <c r="K15" s="6">
        <f t="shared" si="0"/>
        <v>2.9289999999999998</v>
      </c>
    </row>
    <row r="16" spans="1:11" ht="21" customHeight="1" x14ac:dyDescent="0.3">
      <c r="A16" s="13" t="s">
        <v>25</v>
      </c>
      <c r="B16" s="17" t="s">
        <v>18</v>
      </c>
      <c r="C16" s="18" t="s">
        <v>65</v>
      </c>
      <c r="D16" s="38" t="s">
        <v>21</v>
      </c>
      <c r="E16" s="52"/>
      <c r="F16" s="41"/>
      <c r="G16" s="5"/>
      <c r="H16" s="5">
        <v>1.1559999999999999</v>
      </c>
      <c r="I16" s="5"/>
      <c r="J16" s="5"/>
      <c r="K16" s="6">
        <f t="shared" si="0"/>
        <v>1.1559999999999999</v>
      </c>
    </row>
    <row r="17" spans="1:11" ht="21" customHeight="1" x14ac:dyDescent="0.3">
      <c r="A17" s="13" t="s">
        <v>26</v>
      </c>
      <c r="B17" s="17" t="s">
        <v>18</v>
      </c>
      <c r="C17" s="18" t="s">
        <v>66</v>
      </c>
      <c r="D17" s="38" t="s">
        <v>21</v>
      </c>
      <c r="E17" s="52"/>
      <c r="F17" s="41"/>
      <c r="G17" s="5">
        <v>0.15</v>
      </c>
      <c r="H17" s="5"/>
      <c r="I17" s="5"/>
      <c r="J17" s="5"/>
      <c r="K17" s="6">
        <f t="shared" si="0"/>
        <v>0.15</v>
      </c>
    </row>
    <row r="18" spans="1:11" ht="21.75" customHeight="1" x14ac:dyDescent="0.3">
      <c r="A18" s="13" t="s">
        <v>27</v>
      </c>
      <c r="B18" s="17" t="s">
        <v>18</v>
      </c>
      <c r="C18" s="18" t="s">
        <v>67</v>
      </c>
      <c r="D18" s="38" t="s">
        <v>21</v>
      </c>
      <c r="E18" s="52">
        <f>13.639-6.79-0.24-1.72</f>
        <v>4.8889999999999993</v>
      </c>
      <c r="F18" s="41">
        <v>6.79</v>
      </c>
      <c r="G18" s="5">
        <v>0.24</v>
      </c>
      <c r="H18" s="56">
        <v>6.609</v>
      </c>
      <c r="I18" s="5"/>
      <c r="J18" s="5"/>
      <c r="K18" s="6">
        <f t="shared" si="0"/>
        <v>13.638999999999999</v>
      </c>
    </row>
    <row r="19" spans="1:11" ht="21.75" customHeight="1" x14ac:dyDescent="0.3">
      <c r="A19" s="13" t="s">
        <v>28</v>
      </c>
      <c r="B19" s="17" t="s">
        <v>18</v>
      </c>
      <c r="C19" s="18" t="s">
        <v>68</v>
      </c>
      <c r="D19" s="38" t="s">
        <v>21</v>
      </c>
      <c r="E19" s="52"/>
      <c r="F19" s="41"/>
      <c r="G19" s="5"/>
      <c r="H19" s="5">
        <v>3.8</v>
      </c>
      <c r="I19" s="5"/>
      <c r="J19" s="5"/>
      <c r="K19" s="6">
        <f t="shared" si="0"/>
        <v>3.8</v>
      </c>
    </row>
    <row r="20" spans="1:11" ht="22.5" customHeight="1" x14ac:dyDescent="0.3">
      <c r="A20" s="13" t="s">
        <v>29</v>
      </c>
      <c r="B20" s="17" t="s">
        <v>18</v>
      </c>
      <c r="C20" s="18" t="s">
        <v>69</v>
      </c>
      <c r="D20" s="38" t="s">
        <v>21</v>
      </c>
      <c r="E20" s="52">
        <f>7.52-0.26</f>
        <v>7.26</v>
      </c>
      <c r="F20" s="41"/>
      <c r="G20" s="5">
        <v>0.26</v>
      </c>
      <c r="H20" s="56">
        <v>7.26</v>
      </c>
      <c r="I20" s="5"/>
      <c r="J20" s="5"/>
      <c r="K20" s="6">
        <f t="shared" si="0"/>
        <v>7.52</v>
      </c>
    </row>
    <row r="21" spans="1:11" ht="24" customHeight="1" x14ac:dyDescent="0.3">
      <c r="A21" s="13" t="s">
        <v>30</v>
      </c>
      <c r="B21" s="17" t="s">
        <v>18</v>
      </c>
      <c r="C21" s="18" t="s">
        <v>70</v>
      </c>
      <c r="D21" s="38" t="s">
        <v>21</v>
      </c>
      <c r="E21" s="52"/>
      <c r="F21" s="41"/>
      <c r="G21" s="5"/>
      <c r="H21" s="5">
        <v>1.04</v>
      </c>
      <c r="I21" s="5"/>
      <c r="J21" s="5"/>
      <c r="K21" s="6">
        <f t="shared" si="0"/>
        <v>1.04</v>
      </c>
    </row>
    <row r="22" spans="1:11" ht="18.75" x14ac:dyDescent="0.3">
      <c r="A22" s="70"/>
      <c r="B22" s="68"/>
      <c r="C22" s="68"/>
      <c r="D22" s="68"/>
      <c r="E22" s="52"/>
      <c r="F22" s="44">
        <f>F21+F20+F19+F18+F17+F16+F15+F14+F13+F12</f>
        <v>7.23</v>
      </c>
      <c r="G22" s="30">
        <f>G21+G20+G19+G18+G17+G16+G15+G14+G13+G12</f>
        <v>25.33</v>
      </c>
      <c r="H22" s="29">
        <f>H21+H20+H19+H18+H17+H16+H15+H14+H13+H12</f>
        <v>22.884000000000004</v>
      </c>
      <c r="I22" s="63"/>
      <c r="J22" s="64"/>
      <c r="K22" s="28">
        <f>K21+K20+K19+K18+K17+K16+K15+K14+K13+K12</f>
        <v>55.443999999999996</v>
      </c>
    </row>
    <row r="23" spans="1:11" ht="24" customHeight="1" x14ac:dyDescent="0.3">
      <c r="A23" s="13" t="s">
        <v>31</v>
      </c>
      <c r="B23" s="17" t="s">
        <v>18</v>
      </c>
      <c r="C23" s="17" t="s">
        <v>71</v>
      </c>
      <c r="D23" s="38" t="s">
        <v>32</v>
      </c>
      <c r="E23" s="52"/>
      <c r="F23" s="43"/>
      <c r="G23" s="1"/>
      <c r="H23" s="5"/>
      <c r="I23" s="5">
        <v>0.46</v>
      </c>
      <c r="J23" s="5"/>
      <c r="K23" s="6">
        <f t="shared" si="0"/>
        <v>0.46</v>
      </c>
    </row>
    <row r="24" spans="1:11" ht="25.5" customHeight="1" x14ac:dyDescent="0.3">
      <c r="A24" s="13" t="s">
        <v>33</v>
      </c>
      <c r="B24" s="17" t="s">
        <v>18</v>
      </c>
      <c r="C24" s="17" t="s">
        <v>72</v>
      </c>
      <c r="D24" s="38" t="s">
        <v>32</v>
      </c>
      <c r="E24" s="52">
        <f>1.11-0.23</f>
        <v>0.88000000000000012</v>
      </c>
      <c r="F24" s="43"/>
      <c r="G24" s="59">
        <v>0.88</v>
      </c>
      <c r="H24" s="5"/>
      <c r="I24" s="5">
        <v>0.23</v>
      </c>
      <c r="J24" s="5"/>
      <c r="K24" s="6">
        <f t="shared" si="0"/>
        <v>1.1100000000000001</v>
      </c>
    </row>
    <row r="25" spans="1:11" ht="24.75" customHeight="1" x14ac:dyDescent="0.3">
      <c r="A25" s="13" t="s">
        <v>34</v>
      </c>
      <c r="B25" s="17" t="s">
        <v>18</v>
      </c>
      <c r="C25" s="17" t="s">
        <v>73</v>
      </c>
      <c r="D25" s="38" t="s">
        <v>32</v>
      </c>
      <c r="E25" s="52"/>
      <c r="F25" s="43"/>
      <c r="G25" s="1"/>
      <c r="H25" s="5"/>
      <c r="I25" s="5">
        <v>0.84</v>
      </c>
      <c r="J25" s="5"/>
      <c r="K25" s="6">
        <f t="shared" si="0"/>
        <v>0.84</v>
      </c>
    </row>
    <row r="26" spans="1:11" ht="22.5" customHeight="1" x14ac:dyDescent="0.3">
      <c r="A26" s="13" t="s">
        <v>35</v>
      </c>
      <c r="B26" s="17" t="s">
        <v>18</v>
      </c>
      <c r="C26" s="17" t="s">
        <v>70</v>
      </c>
      <c r="D26" s="38" t="s">
        <v>32</v>
      </c>
      <c r="E26" s="52"/>
      <c r="F26" s="43"/>
      <c r="G26" s="1"/>
      <c r="H26" s="5"/>
      <c r="I26" s="5">
        <v>1.2</v>
      </c>
      <c r="J26" s="5"/>
      <c r="K26" s="6">
        <f t="shared" si="0"/>
        <v>1.2</v>
      </c>
    </row>
    <row r="27" spans="1:11" ht="18.75" x14ac:dyDescent="0.3">
      <c r="A27" s="7"/>
      <c r="B27" s="66"/>
      <c r="C27" s="68"/>
      <c r="D27" s="68"/>
      <c r="E27" s="52"/>
      <c r="F27" s="23"/>
      <c r="G27" s="27">
        <f>G24</f>
        <v>0.88</v>
      </c>
      <c r="H27" s="34"/>
      <c r="I27" s="27">
        <f>I26+I25+I24+I23</f>
        <v>2.73</v>
      </c>
      <c r="J27" s="24"/>
      <c r="K27" s="28">
        <f>K26+K25+K24+K23</f>
        <v>3.6100000000000003</v>
      </c>
    </row>
    <row r="28" spans="1:11" ht="21.75" customHeight="1" x14ac:dyDescent="0.3">
      <c r="A28" s="13" t="s">
        <v>36</v>
      </c>
      <c r="B28" s="17" t="s">
        <v>37</v>
      </c>
      <c r="C28" s="5">
        <v>-4</v>
      </c>
      <c r="D28" s="38" t="s">
        <v>38</v>
      </c>
      <c r="E28" s="52"/>
      <c r="F28" s="43"/>
      <c r="G28" s="1"/>
      <c r="H28" s="1"/>
      <c r="I28" s="1"/>
      <c r="J28" s="5">
        <v>0.15</v>
      </c>
      <c r="K28" s="6">
        <f t="shared" si="0"/>
        <v>0.15</v>
      </c>
    </row>
    <row r="29" spans="1:11" ht="23.25" customHeight="1" x14ac:dyDescent="0.3">
      <c r="A29" s="13" t="s">
        <v>39</v>
      </c>
      <c r="B29" s="17" t="s">
        <v>37</v>
      </c>
      <c r="C29" s="5">
        <v>-6</v>
      </c>
      <c r="D29" s="38" t="s">
        <v>38</v>
      </c>
      <c r="E29" s="52"/>
      <c r="F29" s="43"/>
      <c r="G29" s="1"/>
      <c r="H29" s="1"/>
      <c r="I29" s="1"/>
      <c r="J29" s="5">
        <v>2.57</v>
      </c>
      <c r="K29" s="8">
        <f t="shared" si="0"/>
        <v>2.57</v>
      </c>
    </row>
    <row r="30" spans="1:11" ht="22.5" customHeight="1" x14ac:dyDescent="0.3">
      <c r="A30" s="13" t="s">
        <v>40</v>
      </c>
      <c r="B30" s="17" t="s">
        <v>37</v>
      </c>
      <c r="C30" s="5">
        <v>-8</v>
      </c>
      <c r="D30" s="38" t="s">
        <v>38</v>
      </c>
      <c r="E30" s="52"/>
      <c r="F30" s="43"/>
      <c r="G30" s="1"/>
      <c r="H30" s="1"/>
      <c r="I30" s="1"/>
      <c r="J30" s="5">
        <v>0.18</v>
      </c>
      <c r="K30" s="8">
        <f t="shared" si="0"/>
        <v>0.18</v>
      </c>
    </row>
    <row r="31" spans="1:11" ht="24" customHeight="1" x14ac:dyDescent="0.3">
      <c r="A31" s="13" t="s">
        <v>41</v>
      </c>
      <c r="B31" s="17" t="s">
        <v>37</v>
      </c>
      <c r="C31" s="5">
        <v>-10</v>
      </c>
      <c r="D31" s="38" t="s">
        <v>38</v>
      </c>
      <c r="E31" s="52"/>
      <c r="F31" s="43"/>
      <c r="G31" s="1"/>
      <c r="H31" s="1"/>
      <c r="I31" s="1"/>
      <c r="J31" s="5">
        <v>1.05</v>
      </c>
      <c r="K31" s="8">
        <f t="shared" si="0"/>
        <v>1.05</v>
      </c>
    </row>
    <row r="32" spans="1:11" ht="24.75" customHeight="1" x14ac:dyDescent="0.3">
      <c r="A32" s="13" t="s">
        <v>42</v>
      </c>
      <c r="B32" s="17" t="s">
        <v>37</v>
      </c>
      <c r="C32" s="5">
        <v>-12</v>
      </c>
      <c r="D32" s="38" t="s">
        <v>38</v>
      </c>
      <c r="E32" s="52">
        <f>0.52-0.31</f>
        <v>0.21000000000000002</v>
      </c>
      <c r="F32" s="43"/>
      <c r="G32" s="1"/>
      <c r="H32" s="1"/>
      <c r="I32" s="1"/>
      <c r="J32" s="58">
        <v>0.52</v>
      </c>
      <c r="K32" s="15">
        <f t="shared" si="0"/>
        <v>0.52</v>
      </c>
    </row>
    <row r="33" spans="1:11" ht="21.75" customHeight="1" x14ac:dyDescent="0.3">
      <c r="A33" s="13" t="s">
        <v>43</v>
      </c>
      <c r="B33" s="17" t="s">
        <v>37</v>
      </c>
      <c r="C33" s="5">
        <v>-14</v>
      </c>
      <c r="D33" s="38" t="s">
        <v>38</v>
      </c>
      <c r="E33" s="52"/>
      <c r="F33" s="45"/>
      <c r="G33" s="2"/>
      <c r="H33" s="2"/>
      <c r="I33" s="2"/>
      <c r="J33" s="3">
        <v>0.25</v>
      </c>
      <c r="K33" s="8">
        <f t="shared" si="0"/>
        <v>0.25</v>
      </c>
    </row>
    <row r="34" spans="1:11" ht="21" customHeight="1" x14ac:dyDescent="0.3">
      <c r="A34" s="13" t="s">
        <v>44</v>
      </c>
      <c r="B34" s="17" t="s">
        <v>37</v>
      </c>
      <c r="C34" s="5">
        <v>-20</v>
      </c>
      <c r="D34" s="38" t="s">
        <v>38</v>
      </c>
      <c r="E34" s="52"/>
      <c r="F34" s="45"/>
      <c r="G34" s="2"/>
      <c r="H34" s="2"/>
      <c r="I34" s="2"/>
      <c r="J34" s="3">
        <v>1.26</v>
      </c>
      <c r="K34" s="8">
        <f t="shared" si="0"/>
        <v>1.26</v>
      </c>
    </row>
    <row r="35" spans="1:11" ht="22.5" customHeight="1" x14ac:dyDescent="0.3">
      <c r="A35" s="13" t="s">
        <v>45</v>
      </c>
      <c r="B35" s="17" t="s">
        <v>37</v>
      </c>
      <c r="C35" s="5">
        <v>-35</v>
      </c>
      <c r="D35" s="38" t="s">
        <v>38</v>
      </c>
      <c r="E35" s="52"/>
      <c r="F35" s="45"/>
      <c r="G35" s="2"/>
      <c r="H35" s="2"/>
      <c r="I35" s="2"/>
      <c r="J35" s="3">
        <v>7.0000000000000007E-2</v>
      </c>
      <c r="K35" s="8">
        <f t="shared" si="0"/>
        <v>7.0000000000000007E-2</v>
      </c>
    </row>
    <row r="36" spans="1:11" ht="18.75" x14ac:dyDescent="0.3">
      <c r="A36" s="70"/>
      <c r="B36" s="68"/>
      <c r="C36" s="68"/>
      <c r="D36" s="68"/>
      <c r="E36" s="52"/>
      <c r="F36" s="68"/>
      <c r="G36" s="68"/>
      <c r="H36" s="68"/>
      <c r="I36" s="69"/>
      <c r="J36" s="25">
        <f>J35+J34+J33+J32+J31+J30+J29+J28</f>
        <v>6.0500000000000007</v>
      </c>
      <c r="K36" s="26">
        <f>K35+K34+K33+K32+K31+K30+K29+K28</f>
        <v>6.0500000000000007</v>
      </c>
    </row>
    <row r="37" spans="1:11" ht="22.5" customHeight="1" x14ac:dyDescent="0.3">
      <c r="A37" s="13" t="s">
        <v>46</v>
      </c>
      <c r="B37" s="17" t="s">
        <v>47</v>
      </c>
      <c r="C37" s="17" t="s">
        <v>74</v>
      </c>
      <c r="D37" s="38" t="s">
        <v>38</v>
      </c>
      <c r="E37" s="52"/>
      <c r="F37" s="46">
        <v>0.09</v>
      </c>
      <c r="G37" s="3"/>
      <c r="H37" s="3"/>
      <c r="I37" s="3"/>
      <c r="J37" s="3"/>
      <c r="K37" s="8">
        <f t="shared" si="0"/>
        <v>0.09</v>
      </c>
    </row>
    <row r="38" spans="1:11" ht="18.75" x14ac:dyDescent="0.3">
      <c r="A38" s="70"/>
      <c r="B38" s="68"/>
      <c r="C38" s="68"/>
      <c r="D38" s="68"/>
      <c r="E38" s="52"/>
      <c r="F38" s="47">
        <f>F37</f>
        <v>0.09</v>
      </c>
      <c r="G38" s="71"/>
      <c r="H38" s="68"/>
      <c r="I38" s="68"/>
      <c r="J38" s="69"/>
      <c r="K38" s="26">
        <f>F38</f>
        <v>0.09</v>
      </c>
    </row>
    <row r="39" spans="1:11" ht="24" customHeight="1" x14ac:dyDescent="0.3">
      <c r="A39" s="13" t="s">
        <v>48</v>
      </c>
      <c r="B39" s="17" t="s">
        <v>49</v>
      </c>
      <c r="C39" s="17" t="s">
        <v>58</v>
      </c>
      <c r="D39" s="38" t="s">
        <v>38</v>
      </c>
      <c r="E39" s="52"/>
      <c r="F39" s="46">
        <v>0.2</v>
      </c>
      <c r="G39" s="16"/>
      <c r="H39" s="3"/>
      <c r="I39" s="3"/>
      <c r="J39" s="3"/>
      <c r="K39" s="8">
        <f t="shared" si="0"/>
        <v>0.2</v>
      </c>
    </row>
    <row r="40" spans="1:11" ht="23.25" customHeight="1" x14ac:dyDescent="0.3">
      <c r="A40" s="13" t="s">
        <v>78</v>
      </c>
      <c r="B40" s="17" t="s">
        <v>49</v>
      </c>
      <c r="C40" s="17" t="s">
        <v>59</v>
      </c>
      <c r="D40" s="38" t="s">
        <v>38</v>
      </c>
      <c r="E40" s="52">
        <f>5.929-3.87</f>
        <v>2.0590000000000002</v>
      </c>
      <c r="F40" s="46">
        <v>3.87</v>
      </c>
      <c r="G40" s="16"/>
      <c r="H40" s="57">
        <v>2.0590000000000002</v>
      </c>
      <c r="I40" s="3"/>
      <c r="J40" s="3"/>
      <c r="K40" s="8">
        <f t="shared" si="0"/>
        <v>5.9290000000000003</v>
      </c>
    </row>
    <row r="41" spans="1:11" ht="23.25" customHeight="1" x14ac:dyDescent="0.3">
      <c r="A41" s="13" t="s">
        <v>79</v>
      </c>
      <c r="B41" s="17" t="s">
        <v>49</v>
      </c>
      <c r="C41" s="17" t="s">
        <v>60</v>
      </c>
      <c r="D41" s="38" t="s">
        <v>38</v>
      </c>
      <c r="E41" s="52"/>
      <c r="F41" s="46">
        <v>0.2</v>
      </c>
      <c r="G41" s="16"/>
      <c r="H41" s="3"/>
      <c r="I41" s="3"/>
      <c r="J41" s="3"/>
      <c r="K41" s="8">
        <f t="shared" si="0"/>
        <v>0.2</v>
      </c>
    </row>
    <row r="42" spans="1:11" ht="22.5" customHeight="1" x14ac:dyDescent="0.3">
      <c r="A42" s="13" t="s">
        <v>80</v>
      </c>
      <c r="B42" s="17" t="s">
        <v>49</v>
      </c>
      <c r="C42" s="17" t="s">
        <v>61</v>
      </c>
      <c r="D42" s="38" t="s">
        <v>38</v>
      </c>
      <c r="E42" s="52"/>
      <c r="F42" s="46">
        <v>1.56</v>
      </c>
      <c r="G42" s="16"/>
      <c r="H42" s="3"/>
      <c r="I42" s="3"/>
      <c r="J42" s="3"/>
      <c r="K42" s="8">
        <f t="shared" si="0"/>
        <v>1.56</v>
      </c>
    </row>
    <row r="43" spans="1:11" ht="22.5" customHeight="1" x14ac:dyDescent="0.3">
      <c r="A43" s="20" t="s">
        <v>81</v>
      </c>
      <c r="B43" s="17" t="s">
        <v>49</v>
      </c>
      <c r="C43" s="17" t="s">
        <v>90</v>
      </c>
      <c r="D43" s="38"/>
      <c r="E43" s="52">
        <v>6.423</v>
      </c>
      <c r="F43" s="46"/>
      <c r="G43" s="16"/>
      <c r="H43" s="57">
        <v>6.423</v>
      </c>
      <c r="I43" s="3"/>
      <c r="J43" s="3"/>
      <c r="K43" s="5">
        <f>H43</f>
        <v>6.423</v>
      </c>
    </row>
    <row r="44" spans="1:11" ht="18.75" x14ac:dyDescent="0.3">
      <c r="A44" s="70"/>
      <c r="B44" s="68"/>
      <c r="C44" s="68"/>
      <c r="D44" s="68"/>
      <c r="E44" s="52"/>
      <c r="F44" s="47">
        <f>F42+F41+F40+F39</f>
        <v>5.83</v>
      </c>
      <c r="G44" s="31"/>
      <c r="H44" s="33">
        <f>H43+H40</f>
        <v>8.4819999999999993</v>
      </c>
      <c r="I44" s="32"/>
      <c r="J44" s="32"/>
      <c r="K44" s="26">
        <f>K43+K42+K41+K40+K39</f>
        <v>14.311999999999999</v>
      </c>
    </row>
    <row r="45" spans="1:11" ht="23.25" customHeight="1" x14ac:dyDescent="0.3">
      <c r="A45" s="13" t="s">
        <v>82</v>
      </c>
      <c r="B45" s="17" t="s">
        <v>50</v>
      </c>
      <c r="C45" s="17" t="s">
        <v>75</v>
      </c>
      <c r="D45" s="38" t="s">
        <v>38</v>
      </c>
      <c r="E45" s="52"/>
      <c r="F45" s="48"/>
      <c r="G45" s="17">
        <v>0.03</v>
      </c>
      <c r="H45" s="17"/>
      <c r="I45" s="17"/>
      <c r="J45" s="3"/>
      <c r="K45" s="8">
        <f t="shared" si="0"/>
        <v>0.03</v>
      </c>
    </row>
    <row r="46" spans="1:11" ht="22.5" customHeight="1" x14ac:dyDescent="0.3">
      <c r="A46" s="13" t="s">
        <v>83</v>
      </c>
      <c r="B46" s="17" t="s">
        <v>50</v>
      </c>
      <c r="C46" s="17" t="s">
        <v>76</v>
      </c>
      <c r="D46" s="38" t="s">
        <v>38</v>
      </c>
      <c r="E46" s="52"/>
      <c r="F46" s="48">
        <v>1.01</v>
      </c>
      <c r="G46" s="17"/>
      <c r="H46" s="17"/>
      <c r="I46" s="17"/>
      <c r="J46" s="3"/>
      <c r="K46" s="8">
        <f t="shared" si="0"/>
        <v>1.01</v>
      </c>
    </row>
    <row r="47" spans="1:11" ht="23.25" customHeight="1" x14ac:dyDescent="0.3">
      <c r="A47" s="13" t="s">
        <v>84</v>
      </c>
      <c r="B47" s="17" t="s">
        <v>50</v>
      </c>
      <c r="C47" s="17" t="s">
        <v>77</v>
      </c>
      <c r="D47" s="38" t="s">
        <v>38</v>
      </c>
      <c r="E47" s="52"/>
      <c r="F47" s="48">
        <v>5.22</v>
      </c>
      <c r="G47" s="17"/>
      <c r="H47" s="60"/>
      <c r="I47" s="17"/>
      <c r="J47" s="3"/>
      <c r="K47" s="8">
        <f t="shared" si="0"/>
        <v>5.22</v>
      </c>
    </row>
    <row r="48" spans="1:11" ht="18.75" x14ac:dyDescent="0.3">
      <c r="A48" s="70"/>
      <c r="B48" s="68"/>
      <c r="C48" s="68"/>
      <c r="D48" s="68"/>
      <c r="E48" s="53"/>
      <c r="F48" s="47">
        <f>F47+F46</f>
        <v>6.2299999999999995</v>
      </c>
      <c r="G48" s="25">
        <f>G47+G46+G45</f>
        <v>0.03</v>
      </c>
      <c r="H48" s="33">
        <f>H47</f>
        <v>0</v>
      </c>
      <c r="I48" s="32"/>
      <c r="J48" s="32"/>
      <c r="K48" s="26">
        <f>K47+K46+K45</f>
        <v>6.26</v>
      </c>
    </row>
    <row r="49" spans="1:13" ht="22.5" customHeight="1" x14ac:dyDescent="0.25">
      <c r="A49" s="13" t="s">
        <v>89</v>
      </c>
      <c r="B49" s="17" t="s">
        <v>51</v>
      </c>
      <c r="C49" s="17" t="s">
        <v>52</v>
      </c>
      <c r="D49" s="38" t="s">
        <v>85</v>
      </c>
      <c r="E49" s="54"/>
      <c r="F49" s="45"/>
      <c r="G49" s="2"/>
      <c r="H49" s="2"/>
      <c r="I49" s="3"/>
      <c r="J49" s="5">
        <v>0.15</v>
      </c>
      <c r="K49" s="8">
        <f t="shared" si="0"/>
        <v>0.15</v>
      </c>
    </row>
    <row r="50" spans="1:13" ht="18.75" x14ac:dyDescent="0.3">
      <c r="A50" s="7"/>
      <c r="B50" s="66"/>
      <c r="C50" s="67"/>
      <c r="D50" s="67"/>
      <c r="E50" s="53"/>
      <c r="F50" s="68"/>
      <c r="G50" s="68"/>
      <c r="H50" s="68"/>
      <c r="I50" s="69"/>
      <c r="J50" s="25">
        <f>J49</f>
        <v>0.15</v>
      </c>
      <c r="K50" s="26">
        <f>J50</f>
        <v>0.15</v>
      </c>
    </row>
    <row r="51" spans="1:13" ht="19.5" thickBot="1" x14ac:dyDescent="0.3">
      <c r="A51" s="2"/>
      <c r="B51" s="66"/>
      <c r="C51" s="68"/>
      <c r="D51" s="68"/>
      <c r="E51" s="55"/>
      <c r="F51" s="49"/>
      <c r="G51" s="27"/>
      <c r="H51" s="66"/>
      <c r="I51" s="68"/>
      <c r="J51" s="69"/>
      <c r="K51" s="27"/>
    </row>
    <row r="52" spans="1:13" ht="21.75" thickBot="1" x14ac:dyDescent="0.35">
      <c r="A52" s="61" t="s">
        <v>53</v>
      </c>
      <c r="B52" s="62"/>
      <c r="C52" s="62"/>
      <c r="D52" s="62"/>
      <c r="E52" s="36">
        <f>E47+E43+E40+E32+E24+E20+E18+E15+E12+E8+E7</f>
        <v>25.681000000000001</v>
      </c>
      <c r="F52" s="21"/>
      <c r="G52" s="21"/>
      <c r="H52" s="21"/>
      <c r="I52" s="21"/>
      <c r="J52" s="22"/>
      <c r="K52" s="19">
        <f>K50+K48+K44+K38+K36+K27+K22+K11+K6</f>
        <v>92.247</v>
      </c>
    </row>
    <row r="53" spans="1:1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2"/>
      <c r="L53" s="11"/>
      <c r="M53" s="11"/>
    </row>
    <row r="54" spans="1:1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2"/>
      <c r="L54" s="11"/>
      <c r="M54" s="11"/>
    </row>
    <row r="55" spans="1:1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2"/>
      <c r="L55" s="11"/>
      <c r="M55" s="11"/>
    </row>
    <row r="56" spans="1:1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2"/>
      <c r="L56" s="11"/>
      <c r="M56" s="11"/>
    </row>
    <row r="57" spans="1:1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</sheetData>
  <mergeCells count="26">
    <mergeCell ref="A44:D44"/>
    <mergeCell ref="A38:D38"/>
    <mergeCell ref="A2:K2"/>
    <mergeCell ref="F3:J3"/>
    <mergeCell ref="K3:K4"/>
    <mergeCell ref="B3:B4"/>
    <mergeCell ref="C3:C4"/>
    <mergeCell ref="D3:D4"/>
    <mergeCell ref="A3:A4"/>
    <mergeCell ref="E3:E4"/>
    <mergeCell ref="A52:D52"/>
    <mergeCell ref="I22:J22"/>
    <mergeCell ref="G11:J11"/>
    <mergeCell ref="G6:J6"/>
    <mergeCell ref="B50:D50"/>
    <mergeCell ref="F50:I50"/>
    <mergeCell ref="A48:D48"/>
    <mergeCell ref="B51:D51"/>
    <mergeCell ref="B27:D27"/>
    <mergeCell ref="H51:J51"/>
    <mergeCell ref="G38:J38"/>
    <mergeCell ref="F36:I36"/>
    <mergeCell ref="A6:D6"/>
    <mergeCell ref="A11:D11"/>
    <mergeCell ref="A22:D22"/>
    <mergeCell ref="A36:D36"/>
  </mergeCells>
  <pageMargins left="0.25" right="0.25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0"/>
  <sheetViews>
    <sheetView tabSelected="1" workbookViewId="0">
      <selection activeCell="D4" sqref="D4"/>
    </sheetView>
    <sheetView workbookViewId="1"/>
  </sheetViews>
  <sheetFormatPr defaultRowHeight="15" x14ac:dyDescent="0.25"/>
  <cols>
    <col min="1" max="1" width="4.5703125" customWidth="1"/>
    <col min="2" max="2" width="46.42578125" customWidth="1"/>
    <col min="3" max="3" width="33.7109375" customWidth="1"/>
    <col min="4" max="4" width="20.140625" customWidth="1"/>
    <col min="5" max="5" width="12.85546875" customWidth="1"/>
    <col min="6" max="6" width="11.7109375" customWidth="1"/>
  </cols>
  <sheetData>
    <row r="2" spans="1:6" ht="21.75" thickBot="1" x14ac:dyDescent="0.3">
      <c r="A2" s="90"/>
      <c r="B2" s="93" t="s">
        <v>115</v>
      </c>
      <c r="C2" s="93"/>
      <c r="D2" s="93"/>
      <c r="E2" s="93"/>
      <c r="F2" s="93"/>
    </row>
    <row r="3" spans="1:6" ht="56.25" x14ac:dyDescent="0.25">
      <c r="A3" s="94" t="s">
        <v>0</v>
      </c>
      <c r="B3" s="95" t="s">
        <v>1</v>
      </c>
      <c r="C3" s="94" t="s">
        <v>95</v>
      </c>
      <c r="D3" s="97" t="s">
        <v>94</v>
      </c>
      <c r="E3" s="94" t="s">
        <v>96</v>
      </c>
      <c r="F3" s="12"/>
    </row>
    <row r="4" spans="1:6" ht="15.75" x14ac:dyDescent="0.25">
      <c r="A4" s="13">
        <v>1</v>
      </c>
      <c r="B4" s="96" t="s">
        <v>9</v>
      </c>
      <c r="C4" s="5" t="s">
        <v>102</v>
      </c>
      <c r="D4" s="98" t="s">
        <v>140</v>
      </c>
      <c r="E4" s="101">
        <v>1.91</v>
      </c>
      <c r="F4" s="90"/>
    </row>
    <row r="5" spans="1:6" ht="6" customHeight="1" x14ac:dyDescent="0.25">
      <c r="A5" s="13"/>
      <c r="B5" s="96"/>
      <c r="C5" s="5"/>
      <c r="D5" s="98"/>
      <c r="E5" s="101"/>
      <c r="F5" s="90"/>
    </row>
    <row r="6" spans="1:6" ht="15.75" x14ac:dyDescent="0.25">
      <c r="A6" s="13">
        <v>2</v>
      </c>
      <c r="B6" s="3" t="s">
        <v>97</v>
      </c>
      <c r="C6" s="5" t="s">
        <v>100</v>
      </c>
      <c r="D6" s="98" t="s">
        <v>116</v>
      </c>
      <c r="E6" s="101">
        <v>0.70499999999999996</v>
      </c>
      <c r="F6" s="90"/>
    </row>
    <row r="7" spans="1:6" ht="15.75" x14ac:dyDescent="0.25">
      <c r="A7" s="13">
        <v>3</v>
      </c>
      <c r="B7" s="3" t="s">
        <v>97</v>
      </c>
      <c r="C7" s="5" t="s">
        <v>101</v>
      </c>
      <c r="D7" s="98" t="s">
        <v>117</v>
      </c>
      <c r="E7" s="101">
        <v>0.32600000000000001</v>
      </c>
      <c r="F7" s="90"/>
    </row>
    <row r="8" spans="1:6" ht="15.75" x14ac:dyDescent="0.25">
      <c r="A8" s="13">
        <v>4</v>
      </c>
      <c r="B8" s="3" t="s">
        <v>97</v>
      </c>
      <c r="C8" s="5" t="s">
        <v>101</v>
      </c>
      <c r="D8" s="98" t="s">
        <v>118</v>
      </c>
      <c r="E8" s="101">
        <v>2.39</v>
      </c>
      <c r="F8" s="90"/>
    </row>
    <row r="9" spans="1:6" ht="15.75" x14ac:dyDescent="0.25">
      <c r="A9" s="13">
        <v>5</v>
      </c>
      <c r="B9" s="3" t="s">
        <v>97</v>
      </c>
      <c r="C9" s="5" t="s">
        <v>100</v>
      </c>
      <c r="D9" s="98" t="s">
        <v>119</v>
      </c>
      <c r="E9" s="101">
        <v>1</v>
      </c>
      <c r="F9" s="90"/>
    </row>
    <row r="10" spans="1:6" ht="5.25" customHeight="1" x14ac:dyDescent="0.25">
      <c r="A10" s="13"/>
      <c r="B10" s="3"/>
      <c r="C10" s="5"/>
      <c r="D10" s="98"/>
      <c r="E10" s="101"/>
      <c r="F10" s="90"/>
    </row>
    <row r="11" spans="1:6" ht="15.75" x14ac:dyDescent="0.25">
      <c r="A11" s="13">
        <v>6</v>
      </c>
      <c r="B11" s="3" t="s">
        <v>97</v>
      </c>
      <c r="C11" s="5" t="s">
        <v>99</v>
      </c>
      <c r="D11" s="98" t="s">
        <v>120</v>
      </c>
      <c r="E11" s="101">
        <v>23.7</v>
      </c>
      <c r="F11" s="90"/>
    </row>
    <row r="12" spans="1:6" ht="7.5" customHeight="1" x14ac:dyDescent="0.25">
      <c r="A12" s="13"/>
      <c r="B12" s="3"/>
      <c r="C12" s="5"/>
      <c r="D12" s="98"/>
      <c r="E12" s="101"/>
      <c r="F12" s="90"/>
    </row>
    <row r="13" spans="1:6" ht="19.5" customHeight="1" x14ac:dyDescent="0.25">
      <c r="A13" s="13">
        <v>7</v>
      </c>
      <c r="B13" s="96" t="s">
        <v>98</v>
      </c>
      <c r="C13" s="5" t="s">
        <v>103</v>
      </c>
      <c r="D13" s="98" t="s">
        <v>121</v>
      </c>
      <c r="E13" s="101">
        <v>0.17</v>
      </c>
      <c r="F13" s="90"/>
    </row>
    <row r="14" spans="1:6" ht="17.25" customHeight="1" x14ac:dyDescent="0.25">
      <c r="A14" s="13">
        <v>8</v>
      </c>
      <c r="B14" s="96" t="s">
        <v>98</v>
      </c>
      <c r="C14" s="5" t="s">
        <v>103</v>
      </c>
      <c r="D14" s="98" t="s">
        <v>122</v>
      </c>
      <c r="E14" s="101">
        <v>1.34</v>
      </c>
      <c r="F14" s="90"/>
    </row>
    <row r="15" spans="1:6" ht="31.5" x14ac:dyDescent="0.25">
      <c r="A15" s="13">
        <v>9</v>
      </c>
      <c r="B15" s="96" t="s">
        <v>98</v>
      </c>
      <c r="C15" s="5" t="s">
        <v>103</v>
      </c>
      <c r="D15" s="98" t="s">
        <v>123</v>
      </c>
      <c r="E15" s="101">
        <v>2.9289999999999998</v>
      </c>
      <c r="F15" s="90"/>
    </row>
    <row r="16" spans="1:6" ht="31.5" x14ac:dyDescent="0.25">
      <c r="A16" s="13">
        <v>10</v>
      </c>
      <c r="B16" s="96" t="s">
        <v>98</v>
      </c>
      <c r="C16" s="5" t="s">
        <v>103</v>
      </c>
      <c r="D16" s="98" t="s">
        <v>124</v>
      </c>
      <c r="E16" s="101">
        <v>1.1559999999999999</v>
      </c>
      <c r="F16" s="90"/>
    </row>
    <row r="17" spans="1:6" ht="31.5" x14ac:dyDescent="0.25">
      <c r="A17" s="13">
        <v>11</v>
      </c>
      <c r="B17" s="96" t="s">
        <v>98</v>
      </c>
      <c r="C17" s="5" t="s">
        <v>103</v>
      </c>
      <c r="D17" s="98" t="s">
        <v>126</v>
      </c>
      <c r="E17" s="101">
        <v>0.15</v>
      </c>
      <c r="F17" s="90"/>
    </row>
    <row r="18" spans="1:6" ht="31.5" x14ac:dyDescent="0.25">
      <c r="A18" s="13">
        <v>12</v>
      </c>
      <c r="B18" s="96" t="s">
        <v>98</v>
      </c>
      <c r="C18" s="5" t="s">
        <v>103</v>
      </c>
      <c r="D18" s="98" t="s">
        <v>125</v>
      </c>
      <c r="E18" s="102">
        <v>13.638999999999999</v>
      </c>
      <c r="F18" s="90"/>
    </row>
    <row r="19" spans="1:6" ht="31.5" x14ac:dyDescent="0.25">
      <c r="A19" s="13">
        <v>13</v>
      </c>
      <c r="B19" s="96" t="s">
        <v>98</v>
      </c>
      <c r="C19" s="5" t="s">
        <v>103</v>
      </c>
      <c r="D19" s="98" t="s">
        <v>127</v>
      </c>
      <c r="E19" s="101">
        <v>3.8</v>
      </c>
      <c r="F19" s="90"/>
    </row>
    <row r="20" spans="1:6" ht="31.5" x14ac:dyDescent="0.25">
      <c r="A20" s="13">
        <v>14</v>
      </c>
      <c r="B20" s="96" t="s">
        <v>98</v>
      </c>
      <c r="C20" s="5" t="s">
        <v>103</v>
      </c>
      <c r="D20" s="98" t="s">
        <v>128</v>
      </c>
      <c r="E20" s="101">
        <v>7.52</v>
      </c>
      <c r="F20" s="90"/>
    </row>
    <row r="21" spans="1:6" ht="31.5" x14ac:dyDescent="0.25">
      <c r="A21" s="13">
        <v>15</v>
      </c>
      <c r="B21" s="96" t="s">
        <v>98</v>
      </c>
      <c r="C21" s="5" t="s">
        <v>103</v>
      </c>
      <c r="D21" s="98" t="s">
        <v>129</v>
      </c>
      <c r="E21" s="101">
        <v>1.04</v>
      </c>
      <c r="F21" s="90"/>
    </row>
    <row r="22" spans="1:6" ht="6.75" customHeight="1" x14ac:dyDescent="0.25">
      <c r="A22" s="13"/>
      <c r="B22" s="96"/>
      <c r="C22" s="5"/>
      <c r="D22" s="98"/>
      <c r="E22" s="101"/>
      <c r="F22" s="90"/>
    </row>
    <row r="23" spans="1:6" ht="31.5" x14ac:dyDescent="0.25">
      <c r="A23" s="13">
        <v>16</v>
      </c>
      <c r="B23" s="96" t="s">
        <v>98</v>
      </c>
      <c r="C23" s="5" t="s">
        <v>104</v>
      </c>
      <c r="D23" s="98" t="s">
        <v>130</v>
      </c>
      <c r="E23" s="101">
        <v>0.46</v>
      </c>
      <c r="F23" s="90"/>
    </row>
    <row r="24" spans="1:6" ht="31.5" x14ac:dyDescent="0.25">
      <c r="A24" s="13">
        <v>17</v>
      </c>
      <c r="B24" s="96" t="s">
        <v>98</v>
      </c>
      <c r="C24" s="5" t="s">
        <v>104</v>
      </c>
      <c r="D24" s="98" t="s">
        <v>131</v>
      </c>
      <c r="E24" s="101">
        <v>1.1000000000000001</v>
      </c>
      <c r="F24" s="90"/>
    </row>
    <row r="25" spans="1:6" ht="31.5" x14ac:dyDescent="0.25">
      <c r="A25" s="13">
        <v>18</v>
      </c>
      <c r="B25" s="96" t="s">
        <v>98</v>
      </c>
      <c r="C25" s="5" t="s">
        <v>104</v>
      </c>
      <c r="D25" s="98" t="s">
        <v>125</v>
      </c>
      <c r="E25" s="101">
        <v>0.84</v>
      </c>
      <c r="F25" s="90"/>
    </row>
    <row r="26" spans="1:6" ht="31.5" x14ac:dyDescent="0.25">
      <c r="A26" s="13">
        <v>19</v>
      </c>
      <c r="B26" s="96" t="s">
        <v>98</v>
      </c>
      <c r="C26" s="5" t="s">
        <v>104</v>
      </c>
      <c r="D26" s="98" t="s">
        <v>129</v>
      </c>
      <c r="E26" s="101">
        <v>1.2</v>
      </c>
      <c r="F26" s="90"/>
    </row>
    <row r="27" spans="1:6" ht="10.5" customHeight="1" x14ac:dyDescent="0.25">
      <c r="A27" s="13"/>
      <c r="B27" s="96"/>
      <c r="C27" s="5"/>
      <c r="D27" s="98"/>
      <c r="E27" s="101"/>
      <c r="F27" s="90"/>
    </row>
    <row r="28" spans="1:6" ht="15.75" x14ac:dyDescent="0.25">
      <c r="A28" s="13">
        <v>20</v>
      </c>
      <c r="B28" s="96" t="s">
        <v>37</v>
      </c>
      <c r="C28" s="5" t="s">
        <v>105</v>
      </c>
      <c r="D28" s="98">
        <v>-4</v>
      </c>
      <c r="E28" s="101">
        <v>0.15</v>
      </c>
      <c r="F28" s="90"/>
    </row>
    <row r="29" spans="1:6" ht="15.75" x14ac:dyDescent="0.25">
      <c r="A29" s="13">
        <v>21</v>
      </c>
      <c r="B29" s="96" t="s">
        <v>37</v>
      </c>
      <c r="C29" s="5" t="s">
        <v>105</v>
      </c>
      <c r="D29" s="98">
        <v>-6</v>
      </c>
      <c r="E29" s="101">
        <v>2.57</v>
      </c>
      <c r="F29" s="90"/>
    </row>
    <row r="30" spans="1:6" ht="15.75" x14ac:dyDescent="0.25">
      <c r="A30" s="13">
        <v>22</v>
      </c>
      <c r="B30" s="96" t="s">
        <v>37</v>
      </c>
      <c r="C30" s="5" t="s">
        <v>105</v>
      </c>
      <c r="D30" s="98">
        <v>-8</v>
      </c>
      <c r="E30" s="101">
        <v>0.18</v>
      </c>
      <c r="F30" s="90"/>
    </row>
    <row r="31" spans="1:6" ht="15.75" x14ac:dyDescent="0.25">
      <c r="A31" s="13">
        <v>23</v>
      </c>
      <c r="B31" s="96" t="s">
        <v>37</v>
      </c>
      <c r="C31" s="5" t="s">
        <v>105</v>
      </c>
      <c r="D31" s="98">
        <v>-10</v>
      </c>
      <c r="E31" s="101">
        <v>1.05</v>
      </c>
      <c r="F31" s="90"/>
    </row>
    <row r="32" spans="1:6" ht="15.75" x14ac:dyDescent="0.25">
      <c r="A32" s="13">
        <v>24</v>
      </c>
      <c r="B32" s="96" t="s">
        <v>37</v>
      </c>
      <c r="C32" s="5" t="s">
        <v>105</v>
      </c>
      <c r="D32" s="98">
        <v>-12</v>
      </c>
      <c r="E32" s="101">
        <v>0.52</v>
      </c>
      <c r="F32" s="90"/>
    </row>
    <row r="33" spans="1:6" ht="15.75" x14ac:dyDescent="0.25">
      <c r="A33" s="13">
        <v>25</v>
      </c>
      <c r="B33" s="96" t="s">
        <v>37</v>
      </c>
      <c r="C33" s="5" t="s">
        <v>105</v>
      </c>
      <c r="D33" s="98">
        <v>-14</v>
      </c>
      <c r="E33" s="101">
        <v>0.25</v>
      </c>
      <c r="F33" s="90"/>
    </row>
    <row r="34" spans="1:6" ht="15.75" x14ac:dyDescent="0.25">
      <c r="A34" s="13">
        <v>26</v>
      </c>
      <c r="B34" s="96" t="s">
        <v>37</v>
      </c>
      <c r="C34" s="5" t="s">
        <v>105</v>
      </c>
      <c r="D34" s="98">
        <v>-20</v>
      </c>
      <c r="E34" s="101">
        <v>1.26</v>
      </c>
      <c r="F34" s="90"/>
    </row>
    <row r="35" spans="1:6" ht="15.75" x14ac:dyDescent="0.25">
      <c r="A35" s="13">
        <v>27</v>
      </c>
      <c r="B35" s="96" t="s">
        <v>37</v>
      </c>
      <c r="C35" s="5" t="s">
        <v>105</v>
      </c>
      <c r="D35" s="98">
        <v>-35</v>
      </c>
      <c r="E35" s="101">
        <v>7.0000000000000007E-2</v>
      </c>
      <c r="F35" s="90"/>
    </row>
    <row r="36" spans="1:6" ht="8.25" customHeight="1" x14ac:dyDescent="0.25">
      <c r="A36" s="13"/>
      <c r="B36" s="96"/>
      <c r="C36" s="5"/>
      <c r="D36" s="98"/>
      <c r="E36" s="101"/>
      <c r="F36" s="90"/>
    </row>
    <row r="37" spans="1:6" ht="15.75" x14ac:dyDescent="0.25">
      <c r="A37" s="13">
        <v>28</v>
      </c>
      <c r="B37" s="3" t="s">
        <v>106</v>
      </c>
      <c r="C37" s="5" t="s">
        <v>107</v>
      </c>
      <c r="D37" s="98" t="s">
        <v>132</v>
      </c>
      <c r="E37" s="101">
        <v>0.09</v>
      </c>
      <c r="F37" s="90"/>
    </row>
    <row r="38" spans="1:6" ht="9" customHeight="1" x14ac:dyDescent="0.25">
      <c r="A38" s="13"/>
      <c r="B38" s="3"/>
      <c r="C38" s="5"/>
      <c r="D38" s="98"/>
      <c r="E38" s="101"/>
      <c r="F38" s="90"/>
    </row>
    <row r="39" spans="1:6" ht="15.75" x14ac:dyDescent="0.25">
      <c r="A39" s="13">
        <v>29</v>
      </c>
      <c r="B39" s="3" t="s">
        <v>108</v>
      </c>
      <c r="C39" s="5" t="s">
        <v>109</v>
      </c>
      <c r="D39" s="98" t="s">
        <v>133</v>
      </c>
      <c r="E39" s="101">
        <v>0.2</v>
      </c>
      <c r="F39" s="90"/>
    </row>
    <row r="40" spans="1:6" ht="15.75" x14ac:dyDescent="0.25">
      <c r="A40" s="13">
        <v>30</v>
      </c>
      <c r="B40" s="3" t="s">
        <v>108</v>
      </c>
      <c r="C40" s="5" t="s">
        <v>109</v>
      </c>
      <c r="D40" s="98" t="s">
        <v>134</v>
      </c>
      <c r="E40" s="101">
        <v>5.9290000000000003</v>
      </c>
      <c r="F40" s="90"/>
    </row>
    <row r="41" spans="1:6" ht="15.75" x14ac:dyDescent="0.25">
      <c r="A41" s="13">
        <v>31</v>
      </c>
      <c r="B41" s="3" t="s">
        <v>108</v>
      </c>
      <c r="C41" s="5" t="s">
        <v>109</v>
      </c>
      <c r="D41" s="98" t="s">
        <v>135</v>
      </c>
      <c r="E41" s="101">
        <v>0.2</v>
      </c>
      <c r="F41" s="90"/>
    </row>
    <row r="42" spans="1:6" ht="15.75" x14ac:dyDescent="0.25">
      <c r="A42" s="13">
        <v>32</v>
      </c>
      <c r="B42" s="3" t="s">
        <v>108</v>
      </c>
      <c r="C42" s="5" t="s">
        <v>109</v>
      </c>
      <c r="D42" s="98" t="s">
        <v>136</v>
      </c>
      <c r="E42" s="101">
        <v>1.56</v>
      </c>
      <c r="F42" s="90"/>
    </row>
    <row r="43" spans="1:6" ht="8.25" customHeight="1" x14ac:dyDescent="0.25">
      <c r="A43" s="13"/>
      <c r="B43" s="3"/>
      <c r="C43" s="5"/>
      <c r="D43" s="98"/>
      <c r="E43" s="101"/>
      <c r="F43" s="90"/>
    </row>
    <row r="44" spans="1:6" ht="15.75" x14ac:dyDescent="0.25">
      <c r="A44" s="13">
        <v>33</v>
      </c>
      <c r="B44" s="3" t="s">
        <v>110</v>
      </c>
      <c r="C44" s="5" t="s">
        <v>111</v>
      </c>
      <c r="D44" s="98" t="s">
        <v>137</v>
      </c>
      <c r="E44" s="101">
        <v>0.03</v>
      </c>
      <c r="F44" s="90"/>
    </row>
    <row r="45" spans="1:6" ht="15.75" x14ac:dyDescent="0.25">
      <c r="A45" s="13">
        <v>34</v>
      </c>
      <c r="B45" s="3" t="s">
        <v>110</v>
      </c>
      <c r="C45" s="5" t="s">
        <v>111</v>
      </c>
      <c r="D45" s="98" t="s">
        <v>138</v>
      </c>
      <c r="E45" s="101">
        <v>1.01</v>
      </c>
      <c r="F45" s="90"/>
    </row>
    <row r="46" spans="1:6" ht="15.75" x14ac:dyDescent="0.25">
      <c r="A46" s="13">
        <v>35</v>
      </c>
      <c r="B46" s="3" t="s">
        <v>110</v>
      </c>
      <c r="C46" s="5" t="s">
        <v>111</v>
      </c>
      <c r="D46" s="98" t="s">
        <v>139</v>
      </c>
      <c r="E46" s="101">
        <v>5.22</v>
      </c>
      <c r="F46" s="90"/>
    </row>
    <row r="47" spans="1:6" ht="8.25" customHeight="1" x14ac:dyDescent="0.25">
      <c r="A47" s="13"/>
      <c r="B47" s="3"/>
      <c r="C47" s="5"/>
      <c r="D47" s="98"/>
      <c r="E47" s="101"/>
      <c r="F47" s="90"/>
    </row>
    <row r="48" spans="1:6" ht="15.75" x14ac:dyDescent="0.25">
      <c r="A48" s="13">
        <v>36</v>
      </c>
      <c r="B48" s="3" t="s">
        <v>112</v>
      </c>
      <c r="C48" s="5" t="s">
        <v>113</v>
      </c>
      <c r="D48" s="98" t="s">
        <v>114</v>
      </c>
      <c r="E48" s="101">
        <v>0.15</v>
      </c>
      <c r="F48" s="90"/>
    </row>
    <row r="49" spans="1:6" x14ac:dyDescent="0.25">
      <c r="A49" s="7"/>
      <c r="B49" s="2"/>
      <c r="C49" s="1"/>
      <c r="D49" s="99"/>
      <c r="E49" s="103"/>
      <c r="F49" s="90"/>
    </row>
    <row r="50" spans="1:6" ht="16.5" thickBot="1" x14ac:dyDescent="0.3">
      <c r="A50" s="91"/>
      <c r="B50" s="105" t="s">
        <v>53</v>
      </c>
      <c r="C50" s="92"/>
      <c r="D50" s="100"/>
      <c r="E50" s="104">
        <f>E48+E46+E45+E44+E42+E41+E40+E39+E37+E35+E34+E33+E32+E31+E30+E29+E28+E26+E25+E24+E23+E21+E20+E19+E18+E17+E16+E15+E14+E13+E11+E9+E8+E7+E6+E4</f>
        <v>85.813999999999993</v>
      </c>
      <c r="F50" s="90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2022-10-14T07:06:01Z</dcterms:modified>
</cp:coreProperties>
</file>