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/>
  <mc:AlternateContent xmlns:mc="http://schemas.openxmlformats.org/markup-compatibility/2006">
    <mc:Choice Requires="x15">
      <x15ac:absPath xmlns:x15ac="http://schemas.microsoft.com/office/spreadsheetml/2010/11/ac" url="\\192.168.1.202\shared$$\Общая папка\КП\"/>
    </mc:Choice>
  </mc:AlternateContent>
  <xr:revisionPtr revIDLastSave="0" documentId="13_ncr:1_{CFB25CC8-6A64-4473-BF3A-8C0048F5CB5B}" xr6:coauthVersionLast="37" xr6:coauthVersionMax="47" xr10:uidLastSave="{00000000-0000-0000-0000-000000000000}"/>
  <bookViews>
    <workbookView xWindow="0" yWindow="0" windowWidth="23040" windowHeight="8544" tabRatio="945" activeTab="8" xr2:uid="{00000000-000D-0000-FFFF-FFFF00000000}"/>
  </bookViews>
  <sheets>
    <sheet name="НАБОРЫ" sheetId="35" r:id="rId1"/>
    <sheet name="BT EСO" sheetId="4" r:id="rId2"/>
    <sheet name="BT HOME" sheetId="23" r:id="rId3"/>
    <sheet name="BT MEMORY+" sheetId="37" r:id="rId4"/>
    <sheet name="BT KIDS" sheetId="29" r:id="rId5"/>
    <sheet name="BT AUTO" sheetId="22" r:id="rId6"/>
    <sheet name="BT I-HUG" sheetId="17" r:id="rId7"/>
    <sheet name="BT MAHRA" sheetId="12" r:id="rId8"/>
    <sheet name="BT MAHRA-UZ" sheetId="36" r:id="rId9"/>
    <sheet name="BT Зима" sheetId="19" r:id="rId10"/>
    <sheet name="Халаты ШК" sheetId="28" r:id="rId11"/>
  </sheets>
  <definedNames>
    <definedName name="_xlnm._FilterDatabase" localSheetId="6" hidden="1">'BT I-HUG'!$A$1:$I$45</definedName>
    <definedName name="_xlnm.Print_Area" localSheetId="5">'BT AUTO'!$A$1:$G$56</definedName>
    <definedName name="_xlnm.Print_Area" localSheetId="1">'BT EСO'!$B$1:$G$199</definedName>
    <definedName name="_xlnm.Print_Area" localSheetId="2">'BT HOME'!$A$1:$G$115</definedName>
    <definedName name="_xlnm.Print_Area" localSheetId="4">'BT KIDS'!$A$1:$G$127</definedName>
    <definedName name="_xlnm.Print_Area" localSheetId="7">'BT MAHRA'!$B$2:$E$64</definedName>
  </definedNames>
  <calcPr calcId="179021"/>
</workbook>
</file>

<file path=xl/calcChain.xml><?xml version="1.0" encoding="utf-8"?>
<calcChain xmlns="http://schemas.openxmlformats.org/spreadsheetml/2006/main">
  <c r="H126" i="29" l="1"/>
  <c r="H123" i="29"/>
  <c r="H120" i="29"/>
  <c r="H117" i="29"/>
  <c r="H114" i="29"/>
  <c r="H111" i="29"/>
  <c r="H108" i="29"/>
  <c r="H105" i="29"/>
  <c r="B21" i="37" l="1"/>
  <c r="B22" i="37" s="1"/>
  <c r="B23" i="37" s="1"/>
  <c r="B24" i="37" s="1"/>
  <c r="B25" i="37" s="1"/>
  <c r="B26" i="37" s="1"/>
  <c r="B28" i="37" s="1"/>
  <c r="I17" i="37"/>
  <c r="J17" i="37" s="1"/>
  <c r="I16" i="37"/>
  <c r="J16" i="37" s="1"/>
  <c r="I15" i="37"/>
  <c r="J15" i="37" s="1"/>
  <c r="I14" i="37"/>
  <c r="J14" i="37" s="1"/>
  <c r="I13" i="37"/>
  <c r="J13" i="37" s="1"/>
  <c r="I12" i="37"/>
  <c r="J12" i="37" s="1"/>
  <c r="B30" i="37" l="1"/>
  <c r="B32" i="37" s="1"/>
  <c r="B29" i="37"/>
  <c r="B34" i="37" l="1"/>
  <c r="B36" i="37" s="1"/>
  <c r="B33" i="37"/>
  <c r="J36" i="37" l="1"/>
  <c r="J37" i="37"/>
  <c r="J38" i="37"/>
  <c r="B21" i="29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3" i="29"/>
  <c r="B34" i="29" s="1"/>
  <c r="B35" i="29" s="1"/>
  <c r="B36" i="29" s="1"/>
  <c r="B37" i="29" s="1"/>
  <c r="B38" i="29" s="1"/>
  <c r="B39" i="29" s="1"/>
  <c r="B40" i="29" s="1"/>
  <c r="B41" i="29" s="1"/>
  <c r="B42" i="29" s="1"/>
  <c r="B70" i="29"/>
  <c r="B43" i="29"/>
  <c r="B44" i="29" s="1"/>
  <c r="B45" i="29" s="1"/>
  <c r="B50" i="29" l="1"/>
  <c r="B52" i="29" s="1"/>
  <c r="B38" i="37" l="1"/>
  <c r="B40" i="37" s="1"/>
  <c r="B43" i="37" l="1"/>
  <c r="B46" i="37" s="1"/>
  <c r="B49" i="37" s="1"/>
  <c r="B52" i="37" s="1"/>
  <c r="B55" i="37" s="1"/>
  <c r="B58" i="37" s="1"/>
  <c r="B61" i="37" s="1"/>
  <c r="B71" i="29"/>
  <c r="B72" i="29" s="1"/>
  <c r="B73" i="29" s="1"/>
  <c r="B74" i="29" s="1"/>
  <c r="L37" i="17" l="1"/>
  <c r="L36" i="17"/>
  <c r="L35" i="17"/>
  <c r="L34" i="17"/>
  <c r="L33" i="17"/>
  <c r="L32" i="17"/>
  <c r="K31" i="17"/>
  <c r="L31" i="17" s="1"/>
  <c r="K30" i="17"/>
  <c r="L30" i="17" s="1"/>
  <c r="K29" i="17"/>
  <c r="L29" i="17" s="1"/>
  <c r="L27" i="17"/>
  <c r="L26" i="17"/>
  <c r="L22" i="17"/>
  <c r="L21" i="17"/>
  <c r="L20" i="17"/>
  <c r="K19" i="17"/>
  <c r="K18" i="17"/>
  <c r="L18" i="17" s="1"/>
  <c r="K17" i="17"/>
  <c r="L17" i="17" s="1"/>
  <c r="K16" i="17"/>
  <c r="K15" i="17"/>
  <c r="L15" i="17" s="1"/>
  <c r="K14" i="17"/>
  <c r="L14" i="17" s="1"/>
  <c r="K13" i="17"/>
  <c r="K12" i="17"/>
  <c r="L12" i="17" s="1"/>
  <c r="L9" i="17"/>
  <c r="L8" i="17"/>
  <c r="K7" i="17"/>
  <c r="E1" i="19" l="1"/>
  <c r="B12" i="19"/>
  <c r="B17" i="19" s="1"/>
  <c r="B22" i="19" s="1"/>
  <c r="B25" i="19" s="1"/>
  <c r="B29" i="19" s="1"/>
  <c r="B37" i="19" s="1"/>
  <c r="B41" i="19" s="1"/>
  <c r="E1" i="35"/>
  <c r="J7" i="35"/>
  <c r="I7" i="35" s="1"/>
  <c r="B8" i="35"/>
  <c r="B9" i="35" s="1"/>
  <c r="B10" i="35" s="1"/>
  <c r="B11" i="35" s="1"/>
  <c r="J8" i="35"/>
  <c r="I8" i="35" s="1"/>
  <c r="J9" i="35"/>
  <c r="I9" i="35" s="1"/>
  <c r="J10" i="35"/>
  <c r="I10" i="35" s="1"/>
  <c r="J11" i="35"/>
  <c r="I11" i="35" s="1"/>
  <c r="J12" i="35"/>
  <c r="I12" i="35" s="1"/>
  <c r="G13" i="35"/>
  <c r="J13" i="35"/>
  <c r="I13" i="35" s="1"/>
  <c r="G14" i="35"/>
  <c r="J14" i="35"/>
  <c r="I14" i="35" s="1"/>
  <c r="G15" i="35"/>
  <c r="J15" i="35"/>
  <c r="I15" i="35" s="1"/>
  <c r="G16" i="35"/>
  <c r="J16" i="35"/>
  <c r="I16" i="35" s="1"/>
  <c r="G17" i="35"/>
  <c r="J17" i="35"/>
  <c r="I17" i="35" s="1"/>
  <c r="G18" i="35"/>
  <c r="J18" i="35"/>
  <c r="I18" i="35" s="1"/>
  <c r="G19" i="35"/>
  <c r="J19" i="35"/>
  <c r="I19" i="35" s="1"/>
  <c r="G20" i="35"/>
  <c r="J20" i="35"/>
  <c r="I20" i="35" s="1"/>
  <c r="G21" i="35"/>
  <c r="J21" i="35"/>
  <c r="I21" i="35" s="1"/>
  <c r="G22" i="35"/>
  <c r="J22" i="35"/>
  <c r="I22" i="35" s="1"/>
  <c r="G23" i="35"/>
  <c r="J23" i="35"/>
  <c r="I23" i="35" s="1"/>
  <c r="G24" i="35"/>
  <c r="J24" i="35"/>
  <c r="I24" i="35" s="1"/>
  <c r="G25" i="35"/>
  <c r="J25" i="35"/>
  <c r="I25" i="35" s="1"/>
  <c r="J26" i="35"/>
  <c r="I26" i="35" s="1"/>
  <c r="B12" i="35" l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E83" i="28" l="1"/>
  <c r="E86" i="28" s="1"/>
  <c r="E82" i="28"/>
  <c r="E85" i="28" s="1"/>
  <c r="E81" i="28"/>
  <c r="E84" i="28" s="1"/>
  <c r="E71" i="28"/>
  <c r="E77" i="28" s="1"/>
  <c r="E70" i="28"/>
  <c r="E76" i="28" s="1"/>
  <c r="E69" i="28"/>
  <c r="E78" i="28" s="1"/>
  <c r="E51" i="28"/>
  <c r="E59" i="28" s="1"/>
  <c r="E50" i="28"/>
  <c r="E58" i="28" s="1"/>
  <c r="E49" i="28"/>
  <c r="E61" i="28" s="1"/>
  <c r="E48" i="28"/>
  <c r="E56" i="28" s="1"/>
  <c r="E47" i="28"/>
  <c r="E67" i="28" s="1"/>
  <c r="E46" i="28"/>
  <c r="E66" i="28" s="1"/>
  <c r="E45" i="28"/>
  <c r="E53" i="28" s="1"/>
  <c r="E44" i="28"/>
  <c r="E52" i="28" s="1"/>
  <c r="A49" i="17"/>
  <c r="A34" i="17"/>
  <c r="B38" i="22"/>
  <c r="B39" i="22" s="1"/>
  <c r="B41" i="22" s="1"/>
  <c r="B42" i="22" s="1"/>
  <c r="B44" i="22" s="1"/>
  <c r="B45" i="22" s="1"/>
  <c r="B46" i="22" s="1"/>
  <c r="B47" i="22" s="1"/>
  <c r="B48" i="22" s="1"/>
  <c r="B49" i="22" s="1"/>
  <c r="B51" i="22" s="1"/>
  <c r="B52" i="22" s="1"/>
  <c r="B53" i="22" s="1"/>
  <c r="B54" i="22" s="1"/>
  <c r="B55" i="22" s="1"/>
  <c r="B56" i="22" s="1"/>
  <c r="B10" i="22"/>
  <c r="B13" i="22" s="1"/>
  <c r="B16" i="22" s="1"/>
  <c r="B80" i="29"/>
  <c r="B81" i="29" s="1"/>
  <c r="B82" i="29" s="1"/>
  <c r="B83" i="29" s="1"/>
  <c r="B84" i="29" s="1"/>
  <c r="B85" i="29" s="1"/>
  <c r="B76" i="29"/>
  <c r="B68" i="29"/>
  <c r="B64" i="29"/>
  <c r="B60" i="29"/>
  <c r="B56" i="29"/>
  <c r="E1" i="29"/>
  <c r="B10" i="23"/>
  <c r="B13" i="23" s="1"/>
  <c r="E1" i="23"/>
  <c r="B114" i="4"/>
  <c r="B115" i="4" s="1"/>
  <c r="B116" i="4" s="1"/>
  <c r="B117" i="4" s="1"/>
  <c r="B118" i="4" s="1"/>
  <c r="B119" i="4" s="1"/>
  <c r="B120" i="4" s="1"/>
  <c r="B121" i="4" s="1"/>
  <c r="B123" i="4" s="1"/>
  <c r="B124" i="4" s="1"/>
  <c r="B125" i="4" s="1"/>
  <c r="E1" i="4"/>
  <c r="B127" i="4" l="1"/>
  <c r="B131" i="4" s="1"/>
  <c r="B132" i="4" s="1"/>
  <c r="B133" i="4" s="1"/>
  <c r="B134" i="4" s="1"/>
  <c r="B135" i="4" s="1"/>
  <c r="B136" i="4" s="1"/>
  <c r="B137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7" i="23"/>
  <c r="B21" i="23" s="1"/>
  <c r="E60" i="28"/>
  <c r="E62" i="28"/>
  <c r="B87" i="29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86" i="29"/>
  <c r="E54" i="28"/>
  <c r="E79" i="28"/>
  <c r="E55" i="28"/>
  <c r="E63" i="28"/>
  <c r="E72" i="28"/>
  <c r="E80" i="28"/>
  <c r="E64" i="28"/>
  <c r="E73" i="28"/>
  <c r="E57" i="28"/>
  <c r="E65" i="28"/>
  <c r="E74" i="28"/>
  <c r="E75" i="28"/>
  <c r="B153" i="4" l="1"/>
  <c r="B154" i="4" s="1"/>
  <c r="B155" i="4" s="1"/>
  <c r="B156" i="4" s="1"/>
  <c r="B157" i="4" s="1"/>
  <c r="B158" i="4" s="1"/>
  <c r="B159" i="4" s="1"/>
  <c r="B160" i="4" s="1"/>
  <c r="B24" i="23"/>
  <c r="B26" i="23" s="1"/>
  <c r="B27" i="23" s="1"/>
  <c r="B29" i="23" s="1"/>
  <c r="B31" i="23" s="1"/>
  <c r="B34" i="23" s="1"/>
  <c r="B37" i="23" s="1"/>
  <c r="B38" i="23" s="1"/>
  <c r="B39" i="23" s="1"/>
  <c r="B41" i="23" s="1"/>
  <c r="B42" i="23" s="1"/>
  <c r="B43" i="23" s="1"/>
  <c r="B47" i="23" s="1"/>
  <c r="B51" i="23" s="1"/>
  <c r="B55" i="23" s="1"/>
  <c r="B9" i="4"/>
  <c r="B10" i="4" s="1"/>
  <c r="B11" i="4" s="1"/>
  <c r="B12" i="4" s="1"/>
  <c r="B13" i="4" s="1"/>
  <c r="B14" i="4" s="1"/>
  <c r="B15" i="4" s="1"/>
  <c r="B17" i="4" s="1"/>
  <c r="B119" i="29"/>
  <c r="B120" i="29" s="1"/>
  <c r="B121" i="29" s="1"/>
  <c r="B122" i="29" s="1"/>
  <c r="B123" i="29" s="1"/>
  <c r="B124" i="29" s="1"/>
  <c r="B125" i="29" s="1"/>
  <c r="B126" i="29" s="1"/>
  <c r="B127" i="29" s="1"/>
  <c r="B117" i="29"/>
  <c r="B118" i="29" s="1"/>
  <c r="B18" i="4" l="1"/>
  <c r="B19" i="4" s="1"/>
  <c r="B20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7" i="4"/>
  <c r="B38" i="4" s="1"/>
  <c r="B39" i="4" s="1"/>
  <c r="B40" i="4" s="1"/>
  <c r="B41" i="4" s="1"/>
  <c r="B42" i="4" s="1"/>
  <c r="B43" i="4" s="1"/>
  <c r="B44" i="4" s="1"/>
  <c r="B45" i="4" s="1"/>
  <c r="B46" i="4" s="1"/>
  <c r="B161" i="4"/>
  <c r="B162" i="4" s="1"/>
  <c r="B163" i="4" s="1"/>
  <c r="B164" i="4" s="1"/>
  <c r="B165" i="4" s="1"/>
  <c r="B166" i="4" s="1"/>
  <c r="B177" i="4"/>
  <c r="B179" i="4" s="1"/>
  <c r="B181" i="4" s="1"/>
  <c r="B183" i="4" s="1"/>
  <c r="B185" i="4" s="1"/>
  <c r="B187" i="4" s="1"/>
  <c r="B189" i="4" s="1"/>
  <c r="B192" i="4" s="1"/>
  <c r="B195" i="4" s="1"/>
  <c r="B197" i="4" s="1"/>
  <c r="B198" i="4" s="1"/>
  <c r="B60" i="23"/>
  <c r="B61" i="23" s="1"/>
  <c r="B62" i="23" s="1"/>
  <c r="B63" i="23" s="1"/>
  <c r="B64" i="23" s="1"/>
  <c r="B65" i="23" s="1"/>
  <c r="B66" i="23" s="1"/>
  <c r="B67" i="23" s="1"/>
  <c r="B68" i="23" s="1"/>
  <c r="B70" i="23" s="1"/>
  <c r="B80" i="23" s="1"/>
  <c r="B89" i="23" s="1"/>
  <c r="B97" i="23" s="1"/>
  <c r="B168" i="4" l="1"/>
  <c r="B169" i="4" s="1"/>
  <c r="B170" i="4" s="1"/>
  <c r="B171" i="4" s="1"/>
  <c r="B172" i="4" s="1"/>
  <c r="B173" i="4" s="1"/>
  <c r="B174" i="4" s="1"/>
  <c r="B175" i="4" s="1"/>
  <c r="B107" i="23"/>
  <c r="B108" i="23" s="1"/>
  <c r="B109" i="23" s="1"/>
  <c r="B33" i="4"/>
  <c r="B34" i="4" s="1"/>
  <c r="B35" i="4" s="1"/>
  <c r="B36" i="4" s="1"/>
  <c r="B48" i="4" l="1"/>
  <c r="B49" i="4" s="1"/>
  <c r="B50" i="4" s="1"/>
  <c r="B51" i="4" s="1"/>
  <c r="B52" i="4" l="1"/>
  <c r="B53" i="4" s="1"/>
  <c r="B61" i="4" s="1"/>
  <c r="B65" i="4" s="1"/>
  <c r="B69" i="4" s="1"/>
  <c r="B73" i="4" s="1"/>
  <c r="B77" i="4" s="1"/>
  <c r="B81" i="4" s="1"/>
  <c r="B85" i="4" s="1"/>
  <c r="B89" i="4" s="1"/>
  <c r="B93" i="4" s="1"/>
  <c r="B97" i="4" s="1"/>
  <c r="B99" i="4" s="1"/>
  <c r="B100" i="4" s="1"/>
  <c r="B108" i="4" s="1"/>
  <c r="B54" i="4"/>
  <c r="B55" i="4" s="1"/>
  <c r="B56" i="4" s="1"/>
  <c r="B57" i="4" s="1"/>
  <c r="B58" i="4" s="1"/>
  <c r="B59" i="4" s="1"/>
  <c r="B103" i="4"/>
  <c r="B109" i="4" l="1"/>
  <c r="B110" i="4" s="1"/>
  <c r="B111" i="4" s="1"/>
</calcChain>
</file>

<file path=xl/sharedStrings.xml><?xml version="1.0" encoding="utf-8"?>
<sst xmlns="http://schemas.openxmlformats.org/spreadsheetml/2006/main" count="3064" uniqueCount="2421">
  <si>
    <r>
      <rPr>
        <b/>
        <sz val="11"/>
        <color rgb="FF000000"/>
        <rFont val="Calibri"/>
        <family val="2"/>
        <charset val="204"/>
      </rPr>
      <t>ООО "БИО-ТЕКСТИЛЬ"</t>
    </r>
    <r>
      <rPr>
        <sz val="11"/>
        <color rgb="FF000000"/>
        <rFont val="Calibri"/>
        <family val="2"/>
        <charset val="204"/>
      </rPr>
      <t xml:space="preserve">
</t>
    </r>
    <r>
      <rPr>
        <b/>
        <i/>
        <sz val="11"/>
        <color rgb="FF000000"/>
        <rFont val="Calibri"/>
        <family val="2"/>
        <charset val="204"/>
      </rPr>
      <t xml:space="preserve">8-804-333-94-34 </t>
    </r>
  </si>
  <si>
    <t>№</t>
  </si>
  <si>
    <t>Артикул</t>
  </si>
  <si>
    <t>ШК</t>
  </si>
  <si>
    <t>Наименование товара</t>
  </si>
  <si>
    <t>Фото</t>
  </si>
  <si>
    <t>Вес</t>
  </si>
  <si>
    <t xml:space="preserve">Цена </t>
  </si>
  <si>
    <t>% наценки</t>
  </si>
  <si>
    <t>РРЦ</t>
  </si>
  <si>
    <t>КОЛЛЕКЦИЯ "ИДЕЯ, ПОДСКАЗАННАЯ ПРИРОДОЙ"</t>
  </si>
  <si>
    <t>NAB9941</t>
  </si>
  <si>
    <r>
      <rPr>
        <b/>
        <sz val="11"/>
        <color rgb="FFFF0000"/>
        <rFont val="Calibri"/>
        <family val="2"/>
        <charset val="204"/>
      </rPr>
      <t>Набор "Антистресс"</t>
    </r>
    <r>
      <rPr>
        <sz val="11"/>
        <color theme="1"/>
        <rFont val="Calibri"/>
        <family val="2"/>
        <charset val="204"/>
      </rPr>
      <t xml:space="preserve"> Входит: 1) "КРЫМСКИЙ ВАЛИК" c лавандовым цветом Наперник - лен 100% Наполнитель: лузга гречихи и цвет лаванды - 2 шт 2) На глаза "МЕДИТАЦИЯ" Наперник - лен 100% Наполнитель: льняное семя и цветки лаванды 3) Саше ароматическое "КРЫМСКАЯ ЛАВАНДА" 1 шт. 15 гр.</t>
    </r>
  </si>
  <si>
    <t>2 кг</t>
  </si>
  <si>
    <t>NAB9958</t>
  </si>
  <si>
    <r>
      <rPr>
        <b/>
        <sz val="11"/>
        <color rgb="FFFF0000"/>
        <rFont val="Calibri"/>
        <family val="2"/>
        <charset val="204"/>
      </rPr>
      <t>Набор "Прикосновение Крыма"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Входи</t>
    </r>
    <r>
      <rPr>
        <sz val="11"/>
        <color theme="1"/>
        <rFont val="Calibri"/>
        <family val="2"/>
        <charset val="204"/>
      </rPr>
      <t>т: 1) "КРЫМСКИЙ ВАЛИК" c лавандовым цветом Наперник - лен 100% Наполнитель: лузга гречихи и цвет лаванды - 1 шт 2) "КОСТОЧКА КРЫМСКАЯ" c лавандовым цветом
Наперник - лен 100% Наполнитель: лузга гречихи и цвет лаванды
38х15х15см 3) Саше ароматическое "КРЫМСКАЯ ЛАВАНДА" 1 шт. 15 гр.</t>
    </r>
  </si>
  <si>
    <t>1,9 кг</t>
  </si>
  <si>
    <t>NAB9965</t>
  </si>
  <si>
    <r>
      <rPr>
        <b/>
        <sz val="11"/>
        <color rgb="FFFF0000"/>
        <rFont val="Calibri"/>
        <family val="2"/>
        <charset val="204"/>
      </rPr>
      <t>Набор "Медитация</t>
    </r>
    <r>
      <rPr>
        <sz val="11"/>
        <color rgb="FFFF0000"/>
        <rFont val="Calibri"/>
        <family val="2"/>
        <charset val="204"/>
      </rPr>
      <t xml:space="preserve">" </t>
    </r>
    <r>
      <rPr>
        <sz val="11"/>
        <color theme="1"/>
        <rFont val="Calibri"/>
        <family val="2"/>
        <charset val="204"/>
      </rPr>
      <t>Входит: 1) "КРЫМСКИЙ ВАЛИК" c лавандовым цветом Наперник - лен 100% Наполнитель: лузга гречихи и цвет лаванды - 1 шт 2) ""КЕДРОВАЯ МАГИЯ" NATUREL (Кедровая стружка) 30*40 3)  На глаза "МЕДИТАЦИЯ" Наперник - лен 100% Наполнитель: льняное семя и цветки лаванды 4)  Саше ароматическое "КРЫМСКАЯ ЛАВАНДА" 1 шт. 15 гр</t>
    </r>
  </si>
  <si>
    <t>1, 9 кг</t>
  </si>
  <si>
    <t>NAB9972</t>
  </si>
  <si>
    <r>
      <rPr>
        <b/>
        <sz val="11"/>
        <color rgb="FFFF0000"/>
        <rFont val="Calibri"/>
        <family val="2"/>
        <charset val="204"/>
      </rPr>
      <t xml:space="preserve">Набор "Медитация-1" </t>
    </r>
    <r>
      <rPr>
        <sz val="11"/>
        <color theme="1"/>
        <rFont val="Calibri"/>
        <family val="2"/>
        <charset val="204"/>
      </rPr>
      <t>Входит: 1) "КРЫМСКИЙ ВАЛИК" c лавандовым цветом Наперник - лен 100% Наполнитель: лузга гречихи и цвет лаванды - 1 шт 2)"КЕДРОВОЕ ОЧАРОВАНИЕ" NATUREL (Пленка кедрового ореха) 30*40 3)  На глаза "МЕДИТАЦИЯ" Наперник - лен 100% Наполнитель: льняное семя и цветки лаванды 4)  Саше ароматическое "КРЫМСКАЯ ЛАВАНДА" 1 шт. 15 гр</t>
    </r>
  </si>
  <si>
    <t>NAB0015</t>
  </si>
  <si>
    <r>
      <rPr>
        <b/>
        <sz val="11"/>
        <color rgb="FFFF0000"/>
        <rFont val="Calibri"/>
        <family val="2"/>
        <charset val="204"/>
      </rPr>
      <t xml:space="preserve">Набор "Полезный сон" </t>
    </r>
    <r>
      <rPr>
        <sz val="11"/>
        <color theme="1"/>
        <rFont val="Calibri"/>
        <family val="2"/>
        <charset val="204"/>
      </rPr>
      <t xml:space="preserve"> Входит: 1) Био-подушка "ПОЛЕЗНЫЙ СОН" (Лузга гречихи) 40*60 2) Саше ароматическое "КРЫМСКАЯ ЛАВАНДА" 1 шт. 15 гр</t>
    </r>
  </si>
  <si>
    <t>NAB0022</t>
  </si>
  <si>
    <r>
      <rPr>
        <b/>
        <sz val="11"/>
        <color rgb="FFFF0000"/>
        <rFont val="Calibri"/>
        <family val="2"/>
        <charset val="204"/>
      </rPr>
      <t>Набор "Сила природы"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1)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Био-подушка</t>
    </r>
    <r>
      <rPr>
        <sz val="11"/>
        <color theme="1"/>
        <rFont val="Calibri"/>
        <family val="2"/>
        <charset val="204"/>
      </rPr>
      <t xml:space="preserve"> "СИЛА ПРИРОДЫ" ЛЕН (лузга гречихи и цветы лаванды) 40*60 2) Саше ароматическое "КРЫМСКАЯ ЛАВАНДА" 1 шт. 15 гр</t>
    </r>
  </si>
  <si>
    <t>YO791</t>
  </si>
  <si>
    <r>
      <rPr>
        <b/>
        <sz val="11"/>
        <color rgb="FFFF0000"/>
        <rFont val="Calibri"/>
        <family val="2"/>
        <charset val="204"/>
      </rPr>
      <t>Набор подушек для йоги "ЭКО+Валик"</t>
    </r>
    <r>
      <rPr>
        <sz val="11"/>
        <color theme="1"/>
        <rFont val="Calibri"/>
        <family val="2"/>
        <charset val="204"/>
      </rPr>
      <t xml:space="preserve"> (подушка 40*40, 50*50, валик 40*10) коричневый</t>
    </r>
  </si>
  <si>
    <t>YO807</t>
  </si>
  <si>
    <r>
      <rPr>
        <b/>
        <sz val="11"/>
        <color rgb="FFFF0000"/>
        <rFont val="Calibri"/>
        <family val="2"/>
        <charset val="204"/>
      </rPr>
      <t xml:space="preserve">Набор подушек для йоги "ЭКО+Валик" </t>
    </r>
    <r>
      <rPr>
        <sz val="11"/>
        <color theme="1"/>
        <rFont val="Calibri"/>
        <family val="2"/>
        <charset val="204"/>
      </rPr>
      <t>(подушка 40*40, 50*50, валик 40*10) серый</t>
    </r>
  </si>
  <si>
    <t>YO814</t>
  </si>
  <si>
    <r>
      <rPr>
        <b/>
        <sz val="11"/>
        <color rgb="FFFF0000"/>
        <rFont val="Calibri"/>
        <family val="2"/>
        <charset val="204"/>
      </rPr>
      <t>Набор подушек для йоги "ЭКО+полумесяц"</t>
    </r>
    <r>
      <rPr>
        <sz val="11"/>
        <color theme="1"/>
        <rFont val="Calibri"/>
        <family val="2"/>
        <charset val="204"/>
      </rPr>
      <t xml:space="preserve"> (подушка 40*40, 50*50, полусесяц) коричневый</t>
    </r>
  </si>
  <si>
    <t>YO821</t>
  </si>
  <si>
    <r>
      <rPr>
        <b/>
        <sz val="11"/>
        <color rgb="FFFF0000"/>
        <rFont val="Calibri"/>
        <family val="2"/>
        <charset val="204"/>
      </rPr>
      <t>Набор подушек для йоги "ЭКО+полумесяц"</t>
    </r>
    <r>
      <rPr>
        <sz val="11"/>
        <color theme="1"/>
        <rFont val="Calibri"/>
        <family val="2"/>
        <charset val="204"/>
      </rPr>
      <t xml:space="preserve"> (подушка 40*40, 50*50, полусесяц) серый</t>
    </r>
  </si>
  <si>
    <t>YO838</t>
  </si>
  <si>
    <r>
      <rPr>
        <b/>
        <sz val="11"/>
        <color rgb="FFFF0000"/>
        <rFont val="Calibri"/>
        <family val="2"/>
        <charset val="204"/>
      </rPr>
      <t>Набор подушек для йоги "Трапеция+накладка на глаза"</t>
    </r>
    <r>
      <rPr>
        <sz val="11"/>
        <color theme="1"/>
        <rFont val="Calibri"/>
        <family val="2"/>
        <charset val="204"/>
      </rPr>
      <t xml:space="preserve"> коричневые</t>
    </r>
  </si>
  <si>
    <t>YO845</t>
  </si>
  <si>
    <r>
      <rPr>
        <b/>
        <sz val="11"/>
        <color rgb="FFFF0000"/>
        <rFont val="Calibri"/>
        <family val="2"/>
        <charset val="204"/>
      </rPr>
      <t>Набор подушек для йоги "Трапеция+накладка на глаза</t>
    </r>
    <r>
      <rPr>
        <sz val="11"/>
        <color theme="1"/>
        <rFont val="Calibri"/>
        <family val="2"/>
        <charset val="204"/>
      </rPr>
      <t>" серые</t>
    </r>
  </si>
  <si>
    <t>FN876</t>
  </si>
  <si>
    <r>
      <rPr>
        <b/>
        <sz val="11"/>
        <color theme="1"/>
        <rFont val="Calibri"/>
        <family val="2"/>
        <charset val="204"/>
      </rPr>
      <t>Набор "Подушка БИО жаккард  с кантом+ Валик жаккард"</t>
    </r>
    <r>
      <rPr>
        <sz val="11"/>
        <color theme="1"/>
        <rFont val="Calibri"/>
        <family val="2"/>
        <charset val="204"/>
      </rPr>
      <t xml:space="preserve"> (подушка 40*40, валик 40*10)</t>
    </r>
  </si>
  <si>
    <t>FN883</t>
  </si>
  <si>
    <r>
      <rPr>
        <b/>
        <sz val="11"/>
        <color theme="1"/>
        <rFont val="Calibri"/>
        <family val="2"/>
        <charset val="204"/>
      </rPr>
      <t>Набор "Подушка БИО жаккард  с кантом+ Валик жаккард"</t>
    </r>
    <r>
      <rPr>
        <sz val="11"/>
        <color theme="1"/>
        <rFont val="Calibri"/>
        <family val="2"/>
        <charset val="204"/>
      </rPr>
      <t xml:space="preserve"> (подушка 50*50, валик 40*10)</t>
    </r>
  </si>
  <si>
    <t>YO753</t>
  </si>
  <si>
    <r>
      <rPr>
        <b/>
        <sz val="11"/>
        <color theme="1"/>
        <rFont val="Calibri"/>
        <family val="2"/>
        <charset val="204"/>
      </rPr>
      <t>Набор подушек для йоги "БИО"</t>
    </r>
    <r>
      <rPr>
        <sz val="11"/>
        <color theme="1"/>
        <rFont val="Calibri"/>
        <family val="2"/>
        <charset val="204"/>
      </rPr>
      <t xml:space="preserve"> (подушка 40*40 и 50*50) коричневый</t>
    </r>
  </si>
  <si>
    <t>YO760</t>
  </si>
  <si>
    <r>
      <rPr>
        <b/>
        <sz val="11"/>
        <color theme="1"/>
        <rFont val="Calibri"/>
        <family val="2"/>
        <charset val="204"/>
      </rPr>
      <t>Набор подушек для йоги "БИО"</t>
    </r>
    <r>
      <rPr>
        <sz val="11"/>
        <color theme="1"/>
        <rFont val="Calibri"/>
        <family val="2"/>
        <charset val="204"/>
      </rPr>
      <t xml:space="preserve"> (подушка 40*40 и 50*50) серый</t>
    </r>
  </si>
  <si>
    <t>YO777</t>
  </si>
  <si>
    <r>
      <rPr>
        <b/>
        <sz val="11"/>
        <color theme="1"/>
        <rFont val="Calibri"/>
        <family val="2"/>
        <charset val="204"/>
      </rPr>
      <t xml:space="preserve">Набор подушек для йоги "ВАЛИК+накладка на глаза" </t>
    </r>
    <r>
      <rPr>
        <sz val="11"/>
        <color theme="1"/>
        <rFont val="Calibri"/>
        <family val="2"/>
        <charset val="204"/>
      </rPr>
      <t>(валик 40*10, накладка анатомическая) коричневый</t>
    </r>
  </si>
  <si>
    <t>YO784</t>
  </si>
  <si>
    <r>
      <rPr>
        <b/>
        <sz val="11"/>
        <color theme="1"/>
        <rFont val="Calibri"/>
        <family val="2"/>
        <charset val="204"/>
      </rPr>
      <t>Набор подушек для йоги "ВАЛИК+накладка на глаза"</t>
    </r>
    <r>
      <rPr>
        <sz val="11"/>
        <color theme="1"/>
        <rFont val="Calibri"/>
        <family val="2"/>
        <charset val="204"/>
      </rPr>
      <t xml:space="preserve"> (валик 40*10, накладка анатомическая) серый</t>
    </r>
  </si>
  <si>
    <t>NAB/869</t>
  </si>
  <si>
    <r>
      <rPr>
        <b/>
        <sz val="11"/>
        <color theme="1"/>
        <rFont val="Calibri"/>
        <family val="2"/>
        <charset val="204"/>
      </rPr>
      <t xml:space="preserve">Набор подушек "ВАЛИКИ" </t>
    </r>
    <r>
      <rPr>
        <sz val="11"/>
        <color theme="1"/>
        <rFont val="Calibri"/>
        <family val="2"/>
        <charset val="204"/>
      </rPr>
      <t>валик 40*10, валик детский 30*7 Рогожка, цвет василек.</t>
    </r>
  </si>
  <si>
    <t>APL145</t>
  </si>
  <si>
    <r>
      <rPr>
        <b/>
        <sz val="11"/>
        <color theme="1"/>
        <rFont val="Calibri"/>
        <family val="2"/>
        <charset val="204"/>
      </rPr>
      <t>НАБОР "Коврик  с АППЛИКАТОРАМИ</t>
    </r>
    <r>
      <rPr>
        <sz val="11"/>
        <color theme="1"/>
        <rFont val="Calibri"/>
        <family val="2"/>
        <charset val="204"/>
      </rPr>
      <t xml:space="preserve"> Размер: 40*65 + В</t>
    </r>
    <r>
      <rPr>
        <b/>
        <sz val="11"/>
        <color theme="1"/>
        <rFont val="Calibri"/>
        <family val="2"/>
        <charset val="204"/>
      </rPr>
      <t>АЛИК</t>
    </r>
    <r>
      <rPr>
        <sz val="11"/>
        <color theme="1"/>
        <rFont val="Calibri"/>
        <family val="2"/>
        <charset val="204"/>
      </rPr>
      <t>(холлофайбер)  40*10</t>
    </r>
    <r>
      <rPr>
        <sz val="11"/>
        <color rgb="FFFF0000"/>
        <rFont val="Calibri"/>
        <family val="2"/>
        <charset val="204"/>
      </rPr>
      <t xml:space="preserve">  В Коробке подарочной НОВИНКА!!</t>
    </r>
  </si>
  <si>
    <t>КОЛЛЕКЦИЯ "ПОДУШКИ НА СТУЛ" (ЙОГА, КУХНЯ, АВТО)</t>
  </si>
  <si>
    <t>YO921</t>
  </si>
  <si>
    <t>"БИО-подушка(йога)" 40*40 коричневая. Материал чехла: рогожка дублированная 100%ПЭ</t>
  </si>
  <si>
    <t>0,9/1,1</t>
  </si>
  <si>
    <t>YO938</t>
  </si>
  <si>
    <t>"БИО-подушка(йога)" 40*40 серая Материал чехла: рогожка дублированная 100%ПЭ</t>
  </si>
  <si>
    <t>YO095</t>
  </si>
  <si>
    <t>YO101</t>
  </si>
  <si>
    <t>YO945</t>
  </si>
  <si>
    <t>"БИО-подушка(йога)" 50*50 коричневая Материал чехла: рогожка дублированная 100%ПЭ</t>
  </si>
  <si>
    <t>1,6/1,8</t>
  </si>
  <si>
    <t>YO952</t>
  </si>
  <si>
    <t>"БИО-подушка(йога)" 50*50 серая Материал чехла: рогожка дублированная 100%ПЭ</t>
  </si>
  <si>
    <t>YO118</t>
  </si>
  <si>
    <t>"БИО-подушка(йога)" в жаккарде 50*50 Материал чехла: рогожка  100%ПЭ</t>
  </si>
  <si>
    <t>YO125</t>
  </si>
  <si>
    <t>"БИО-подушка(йога)"в жаккарде с кантом  50*50 Материал чехла: рогожка  100%ПЭ</t>
  </si>
  <si>
    <t>YO696</t>
  </si>
  <si>
    <t>0,5/0,7</t>
  </si>
  <si>
    <t>YO983</t>
  </si>
  <si>
    <t xml:space="preserve"> "ЭКО-подушка" 50*50 коричневая Материал чехла: рогожка 100%ПЭ</t>
  </si>
  <si>
    <t>0,8/1</t>
  </si>
  <si>
    <t>YO976</t>
  </si>
  <si>
    <t xml:space="preserve"> "ЭКО-подушка" 40*40 серая Материал чехла: рогожка 100%ПЭ</t>
  </si>
  <si>
    <t>YO990</t>
  </si>
  <si>
    <t xml:space="preserve"> "ЭКО-подушка" 50*50 серая Материал чехла: рогожка 100%ПЭ</t>
  </si>
  <si>
    <t>PEK494</t>
  </si>
  <si>
    <t>"ЭКО-подушка на стул" 40*40 Серая Материал чехла: Грета 60ХБ%/40ПЭ%</t>
  </si>
  <si>
    <t>PEK460</t>
  </si>
  <si>
    <t>"ЭКО-подушка на стул" 50*50 Серая Материал чехла: Грета 60ХБ%/40ПЭ%</t>
  </si>
  <si>
    <t>PEK753</t>
  </si>
  <si>
    <t xml:space="preserve">4627124863753
</t>
  </si>
  <si>
    <t>"ЭКО-подушка на стул" с массажным эффектом 40*40                                          Материал чехла: Грета 60ХБ%/40ПЭ%, бязь 100% ХБ</t>
  </si>
  <si>
    <t>PEK477</t>
  </si>
  <si>
    <t>"ЭКО-подушка на стул" с массажным эффектом 50*50                                              
Материал чехла: Грета 60ХБ%/40ПЭ%, бязь 100% ХБ</t>
  </si>
  <si>
    <t>PEK002</t>
  </si>
  <si>
    <t>"БИО-подушка на стул" NATUREL 40*40 Материал чехла: лен 100% 210 плотность</t>
  </si>
  <si>
    <t>YO146</t>
  </si>
  <si>
    <t>"БИО-подушка" 40*40 василек. Материал чехла: рогожка дублированная 100%ПЭ</t>
  </si>
  <si>
    <t>YO153</t>
  </si>
  <si>
    <t>"БИО-подушка" 50*50  василек Материал чехла: рогожка дублированная 100%ПЭ</t>
  </si>
  <si>
    <t>DM817</t>
  </si>
  <si>
    <t>Сидушка "ДЖИНЦЫ"  40*40 с лузгой гречихи. Ткань мебельная 100% ПЭ</t>
  </si>
  <si>
    <t>DM824</t>
  </si>
  <si>
    <t>Сидушка "ЕДИНОРОГИ"  40*40 с лузгой гречихи. Ткань мебельная 100% ПЭ</t>
  </si>
  <si>
    <t>DM831</t>
  </si>
  <si>
    <t>Сидушка "КАРТЫ"  40*40 с лузгой гречихи. Ткань мебельная 100% ПЭ</t>
  </si>
  <si>
    <t>DM848</t>
  </si>
  <si>
    <t>Сидушка "МАРКИ"  40*40 с лузгой гречихи. Ткань мебельная 100% ПЭ</t>
  </si>
  <si>
    <t>DM855</t>
  </si>
  <si>
    <t>Сидушка "МАШИНКИ"  40*40 с лузгой гречихи. Ткань мебельная 100% ПЭ</t>
  </si>
  <si>
    <t>DM862</t>
  </si>
  <si>
    <t>Сидушка "КОСМОС"  40*40 с лузгой гречихи. Ткань мебельная 100% ПЭ</t>
  </si>
  <si>
    <t>DM651</t>
  </si>
  <si>
    <t>Сидушка "КАРАНДАШИ"  40*40 с лузгой гречихи. Ткань мебельная 100% ПЭ</t>
  </si>
  <si>
    <t>DM668</t>
  </si>
  <si>
    <t>Сидушка "НЕБО В ЗВЕЗДАХ"  40*40 с лузгой гречихи. Ткань мебельная 100% ПЭ</t>
  </si>
  <si>
    <t>КОЛЛЕКЦИЯ "СИЛА ПРИРОДЫ"</t>
  </si>
  <si>
    <t>SP554</t>
  </si>
  <si>
    <t>SP578</t>
  </si>
  <si>
    <t>SP592</t>
  </si>
  <si>
    <t>SP615</t>
  </si>
  <si>
    <t>SP286</t>
  </si>
  <si>
    <t>нет фото</t>
  </si>
  <si>
    <t>SP293</t>
  </si>
  <si>
    <t>SP309</t>
  </si>
  <si>
    <t>SP316</t>
  </si>
  <si>
    <t>SPC521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</si>
  <si>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40*40 СТЕЖКА бамбук голубая</t>
    </r>
  </si>
  <si>
    <t>SPC538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</si>
  <si>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40*60 СТЕЖКА бамбук голубая</t>
    </r>
  </si>
  <si>
    <t>SPC545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</si>
  <si>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50*70 СТЕЖКА бамбук голубая</t>
    </r>
  </si>
  <si>
    <t>SPC552</t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</si>
  <si>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ТИК (лузга гречихи) 70*70 СТЕЖКА бамбук голубая</t>
    </r>
  </si>
  <si>
    <t>SPC651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</si>
  <si>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40*40 СТЕЖКА бамбук белая</t>
    </r>
  </si>
  <si>
    <t>SPC668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</si>
  <si>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40*60 СТЕЖКА бамбук белая</t>
    </r>
  </si>
  <si>
    <t>SPC675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</si>
  <si>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50*70 СТЕЖКА бамбук белая</t>
    </r>
  </si>
  <si>
    <t>SPC682</t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</si>
  <si>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ТИК (лузга гречихи) 70*70 СТЕЖКА бамбук белая</t>
    </r>
  </si>
  <si>
    <t>SPC499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</si>
  <si>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 (лузга гречихи) 40*40 СТЕЖКА бамбук зеленая</t>
    </r>
  </si>
  <si>
    <t>SPC260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</si>
  <si>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(лузга гречихи) 40*60 СТЕЖКА бамбук зеленая</t>
    </r>
  </si>
  <si>
    <t>SPC277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</si>
  <si>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(лузга гречихи) 50*70 СТЕЖКА бамбук зеленая</t>
    </r>
  </si>
  <si>
    <t>SPC505</t>
  </si>
  <si>
    <r>
      <rPr>
        <b/>
        <sz val="11"/>
        <color theme="1"/>
        <rFont val="Calibri"/>
        <family val="2"/>
        <charset val="204"/>
      </rPr>
      <t>"СИЛА ПРИРОДЫ" ПЭ</t>
    </r>
    <r>
      <rPr>
        <sz val="11"/>
        <color theme="1"/>
        <rFont val="Calibri"/>
        <family val="2"/>
        <charset val="204"/>
      </rPr>
      <t xml:space="preserve"> (лузга гречихи) 70*70 СТЕЖКА бамбук зеленая</t>
    </r>
  </si>
  <si>
    <t>SPC451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</si>
  <si>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(лузга гречихи) 40*40 СТЕЖКА верблюд </t>
    </r>
  </si>
  <si>
    <t>SPC468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</si>
  <si>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(лузга гречихи) 40*60 СТЕЖКА верблюд </t>
    </r>
  </si>
  <si>
    <t>SPC475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</si>
  <si>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ПЭ (лузга гречихи) 50*70 СТЕЖКА верблюд</t>
    </r>
  </si>
  <si>
    <t>SPC482</t>
  </si>
  <si>
    <r>
      <rPr>
        <b/>
        <sz val="11"/>
        <color theme="1"/>
        <rFont val="Calibri"/>
        <family val="2"/>
        <charset val="204"/>
      </rPr>
      <t>"СИЛА ПРИРОДЫ" ПЭ</t>
    </r>
    <r>
      <rPr>
        <sz val="11"/>
        <color theme="1"/>
        <rFont val="Calibri"/>
        <family val="2"/>
        <charset val="204"/>
      </rPr>
      <t xml:space="preserve"> (лузга гречихи) 70*70 СТЕЖКА верблюд</t>
    </r>
  </si>
  <si>
    <t>SP479</t>
  </si>
  <si>
    <t>SP493</t>
  </si>
  <si>
    <t>SP516</t>
  </si>
  <si>
    <t>SP530</t>
  </si>
  <si>
    <t>SP323</t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</si>
  <si>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ЛЕН(лузга гречихи)  40*40  с двойным наперником</t>
    </r>
  </si>
  <si>
    <t>SP330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</si>
  <si>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ЛЕН(лузга гречихи)  40*60 с двойным наперником</t>
    </r>
  </si>
  <si>
    <t>SP347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</si>
  <si>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гречихи)  50*70 с двойным наперником</t>
    </r>
  </si>
  <si>
    <t>SP569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</si>
  <si>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гречихи)  70*70 с двойным наперником</t>
    </r>
  </si>
  <si>
    <t>SP639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</si>
  <si>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Полиэстер (лузга гречихи) 40*40</t>
    </r>
  </si>
  <si>
    <t>SP653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</si>
  <si>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Полиэстер (лузга гречихи) 40*60</t>
    </r>
  </si>
  <si>
    <t>SP677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</si>
  <si>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Полиэстер (лузга гречихи) 50*70</t>
    </r>
  </si>
  <si>
    <t>SP691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</si>
  <si>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Полиэстер (лузга гречихи) 70*70</t>
    </r>
  </si>
  <si>
    <t>SPL923</t>
  </si>
  <si>
    <t>SPL930</t>
  </si>
  <si>
    <t>AM339</t>
  </si>
  <si>
    <r>
      <rPr>
        <b/>
        <sz val="11"/>
        <color theme="1"/>
        <rFont val="Calibri"/>
        <family val="2"/>
        <charset val="204"/>
      </rPr>
      <t xml:space="preserve">"МАГИЯ ПРИРОДЫ" - Размер: 50*70 </t>
    </r>
    <r>
      <rPr>
        <b/>
        <i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Лузга гречихи
За счет уникальной конструкции имеет три валика разной высоты, крайние 10 см., центральны - 8 см.</t>
    </r>
  </si>
  <si>
    <t>F537</t>
  </si>
  <si>
    <r>
      <rPr>
        <b/>
        <sz val="11"/>
        <color theme="1"/>
        <rFont val="Calibri"/>
        <family val="2"/>
        <charset val="204"/>
      </rPr>
      <t>"ТРАСФОРМЕР+"</t>
    </r>
    <r>
      <rPr>
        <sz val="11"/>
        <color theme="1"/>
        <rFont val="Calibri"/>
        <family val="2"/>
        <charset val="204"/>
      </rPr>
      <t xml:space="preserve"> (Лузга гречихи)  50*70 Наперник - ТИК </t>
    </r>
  </si>
  <si>
    <t>КОЛЛЕКЦИЯ "ЗДОРОВЫЙ СОН"</t>
  </si>
  <si>
    <r>
      <rPr>
        <sz val="11"/>
        <color rgb="FF000000"/>
        <rFont val="Calibri"/>
        <family val="2"/>
        <charset val="204"/>
      </rPr>
      <t xml:space="preserve">Наперник выполнен из овечьего меха. В качестве наполнителя используется лузга гречихи или искусственный лебяжий пух.
Овечьей мех состоит: овечьей мех - 70% полиэстер - 30%
</t>
    </r>
    <r>
      <rPr>
        <b/>
        <sz val="11"/>
        <color rgb="FF000000"/>
        <rFont val="Calibri"/>
        <family val="2"/>
        <charset val="204"/>
      </rPr>
      <t>СТОК ОСТАТКОВ ДО 20.04.2017</t>
    </r>
  </si>
  <si>
    <t>ZS875</t>
  </si>
  <si>
    <r>
      <rPr>
        <b/>
        <sz val="11"/>
        <color theme="1"/>
        <rFont val="Calibri"/>
        <family val="2"/>
        <charset val="204"/>
      </rPr>
      <t>"ЗДОРОВЫЙ СОН"</t>
    </r>
    <r>
      <rPr>
        <sz val="11"/>
        <color theme="1"/>
        <rFont val="Calibri"/>
        <family val="2"/>
        <charset val="204"/>
      </rPr>
      <t xml:space="preserve"> (Лузга гречихи) 40*40</t>
    </r>
  </si>
  <si>
    <t>ZS899</t>
  </si>
  <si>
    <r>
      <rPr>
        <b/>
        <sz val="11"/>
        <color theme="1"/>
        <rFont val="Calibri"/>
        <family val="2"/>
        <charset val="204"/>
      </rPr>
      <t>"ЗДОРОВЫЙ СОН"</t>
    </r>
    <r>
      <rPr>
        <sz val="11"/>
        <color theme="1"/>
        <rFont val="Calibri"/>
        <family val="2"/>
        <charset val="204"/>
      </rPr>
      <t xml:space="preserve"> (Лузга гречихи) 40*60</t>
    </r>
  </si>
  <si>
    <t>ZS912</t>
  </si>
  <si>
    <r>
      <rPr>
        <b/>
        <sz val="11"/>
        <color theme="1"/>
        <rFont val="Calibri"/>
        <family val="2"/>
        <charset val="204"/>
      </rPr>
      <t xml:space="preserve">"ЗДОРОВЫЙ СОН" </t>
    </r>
    <r>
      <rPr>
        <sz val="11"/>
        <color theme="1"/>
        <rFont val="Calibri"/>
        <family val="2"/>
        <charset val="204"/>
      </rPr>
      <t>(Лузга гречихи) 50*70</t>
    </r>
  </si>
  <si>
    <t>ZS936</t>
  </si>
  <si>
    <r>
      <rPr>
        <b/>
        <sz val="11"/>
        <color theme="1"/>
        <rFont val="Calibri"/>
        <family val="2"/>
        <charset val="204"/>
      </rPr>
      <t>"ЗДОРОВЫЙ СОН"</t>
    </r>
    <r>
      <rPr>
        <sz val="11"/>
        <color theme="1"/>
        <rFont val="Calibri"/>
        <family val="2"/>
        <charset val="204"/>
      </rPr>
      <t xml:space="preserve"> (Лузга гречихи) 70*70</t>
    </r>
  </si>
  <si>
    <t>КОЛЛЕКЦИЯ "КЕДРОВАЯ"</t>
  </si>
  <si>
    <t>КОЛЛЕКЦИЯ "ФОРМОВЫЕ"</t>
  </si>
  <si>
    <t>F193</t>
  </si>
  <si>
    <t>Подушка "ПОДКОВА" гречиха тик (термо)</t>
  </si>
  <si>
    <t>F230</t>
  </si>
  <si>
    <t>Подушка "ВАЛИК" 40*10 гречиха тик (термо)</t>
  </si>
  <si>
    <t>F897</t>
  </si>
  <si>
    <t>Подушка "ВАЛИК" 40*10 гречиха тик (термо)+55</t>
  </si>
  <si>
    <t>F880/55</t>
  </si>
  <si>
    <t>Подушка "ВАЛИК" 40*10 гречиха Жаккард (термо)+55</t>
  </si>
  <si>
    <t>F619/55</t>
  </si>
  <si>
    <t>Подушка "ВАЛИК" 40*10 гречиха рогожка +55, цвет Василек</t>
  </si>
  <si>
    <t>F852/55</t>
  </si>
  <si>
    <t>Подушка "ВАЛИК" 30*7 гречиха рогожка +55 -детский,  цвет Василек</t>
  </si>
  <si>
    <t>F573</t>
  </si>
  <si>
    <r>
      <rPr>
        <sz val="11"/>
        <color theme="1"/>
        <rFont val="Calibri"/>
        <family val="2"/>
        <charset val="204"/>
      </rPr>
      <t>Подушка "ВАЛИК" 40*10 гречиха тик (термо)+55,</t>
    </r>
    <r>
      <rPr>
        <sz val="11"/>
        <color rgb="FFFF0000"/>
        <rFont val="Calibri"/>
        <family val="2"/>
        <charset val="204"/>
      </rPr>
      <t xml:space="preserve"> со съемной наволочкой</t>
    </r>
  </si>
  <si>
    <t>FB524</t>
  </si>
  <si>
    <t>Подушка "ВАЛИК-BIG" 40*20 гречиха тик</t>
  </si>
  <si>
    <t>F261</t>
  </si>
  <si>
    <t>Подушка "КОСТОЧКА" 38*15*15 гречих тик (термо)</t>
  </si>
  <si>
    <t>КОЛЛЕКЦИЯ "АППЛИКАТОРЫ ЗДОРОВЬЯ"</t>
  </si>
  <si>
    <t>APL286</t>
  </si>
  <si>
    <t xml:space="preserve">Подушка "ВАЛИК" с АППЛИКАТОРАМИ Размер: 40*10 Наполнитель: лузга гречихи. </t>
  </si>
  <si>
    <t>APL293</t>
  </si>
  <si>
    <t>Подушка "ВАЛИК" с АППЛИКАТОРАМИ Размер: 40*10 Наполнитель: холлофайбер</t>
  </si>
  <si>
    <t>APL241</t>
  </si>
  <si>
    <t xml:space="preserve">	
4627191081241</t>
  </si>
  <si>
    <r>
      <rPr>
        <sz val="11"/>
        <color theme="1"/>
        <rFont val="Calibri"/>
        <family val="2"/>
        <charset val="204"/>
      </rPr>
      <t xml:space="preserve">Коврик  с АППЛИКАТОРАМИ Размер: 40*65 Наполнитель: поролон  </t>
    </r>
    <r>
      <rPr>
        <sz val="11"/>
        <color rgb="FFFF0000"/>
        <rFont val="Calibri"/>
        <family val="2"/>
        <charset val="204"/>
      </rPr>
      <t>НОВИНКА!!</t>
    </r>
  </si>
  <si>
    <t>КОЛЛЕКЦИЯ "КРЫМСКАЯ ЛАВАНДА"</t>
  </si>
  <si>
    <t>SASHE15a</t>
  </si>
  <si>
    <r>
      <rPr>
        <sz val="11"/>
        <color theme="1"/>
        <rFont val="Calibri"/>
        <family val="2"/>
        <charset val="204"/>
      </rPr>
      <t>Саше ароматическое</t>
    </r>
    <r>
      <rPr>
        <b/>
        <sz val="11"/>
        <color theme="1"/>
        <rFont val="Calibri"/>
        <family val="2"/>
        <charset val="204"/>
      </rPr>
      <t xml:space="preserve"> "КРЫМСКАЯ ЛАВАНДА"</t>
    </r>
    <r>
      <rPr>
        <sz val="11"/>
        <color theme="1"/>
        <rFont val="Calibri"/>
        <family val="2"/>
        <charset val="204"/>
      </rPr>
      <t xml:space="preserve"> 3 шт. 15 гр.</t>
    </r>
  </si>
  <si>
    <t>SASHE10a</t>
  </si>
  <si>
    <r>
      <rPr>
        <sz val="11"/>
        <color theme="1"/>
        <rFont val="Calibri"/>
        <family val="2"/>
        <charset val="204"/>
      </rPr>
      <t>Саше ароматическое</t>
    </r>
    <r>
      <rPr>
        <b/>
        <sz val="11"/>
        <color theme="1"/>
        <rFont val="Calibri"/>
        <family val="2"/>
        <charset val="204"/>
      </rPr>
      <t xml:space="preserve"> "КРЫМСКАЯ ЛАВАНДА"</t>
    </r>
    <r>
      <rPr>
        <sz val="11"/>
        <color theme="1"/>
        <rFont val="Calibri"/>
        <family val="2"/>
        <charset val="204"/>
      </rPr>
      <t xml:space="preserve"> 3 шт. 10 гр.</t>
    </r>
  </si>
  <si>
    <t>SASHE15</t>
  </si>
  <si>
    <r>
      <rPr>
        <sz val="11"/>
        <color theme="1"/>
        <rFont val="Calibri"/>
        <family val="2"/>
        <charset val="204"/>
      </rPr>
      <t xml:space="preserve">Саше ароматическое </t>
    </r>
    <r>
      <rPr>
        <b/>
        <sz val="11"/>
        <color theme="1"/>
        <rFont val="Calibri"/>
        <family val="2"/>
        <charset val="204"/>
      </rPr>
      <t>"КРЫМСКАЯ ЛАВАНДА"</t>
    </r>
    <r>
      <rPr>
        <sz val="11"/>
        <color theme="1"/>
        <rFont val="Calibri"/>
        <family val="2"/>
        <charset val="204"/>
      </rPr>
      <t xml:space="preserve"> 3 шт. 15 гр. + рисунок</t>
    </r>
  </si>
  <si>
    <t>SASHE10</t>
  </si>
  <si>
    <r>
      <rPr>
        <sz val="11"/>
        <color theme="1"/>
        <rFont val="Calibri"/>
        <family val="2"/>
        <charset val="204"/>
      </rPr>
      <t xml:space="preserve">Саше ароматическое </t>
    </r>
    <r>
      <rPr>
        <b/>
        <sz val="11"/>
        <color theme="1"/>
        <rFont val="Calibri"/>
        <family val="2"/>
        <charset val="204"/>
      </rPr>
      <t>"КРЫМСКАЯ ЛАВАНДА"</t>
    </r>
    <r>
      <rPr>
        <sz val="11"/>
        <color theme="1"/>
        <rFont val="Calibri"/>
        <family val="2"/>
        <charset val="204"/>
      </rPr>
      <t xml:space="preserve"> 3 шт. 10 гр. + рисунок</t>
    </r>
  </si>
  <si>
    <t>DL197</t>
  </si>
  <si>
    <t>SASHE9156</t>
  </si>
  <si>
    <r>
      <rPr>
        <b/>
        <sz val="11"/>
        <color theme="1"/>
        <rFont val="Calibri"/>
        <family val="2"/>
        <charset val="204"/>
      </rPr>
      <t xml:space="preserve">Набор Саше(запарников) 9 шт "ЗДОРОВЬЕ"  </t>
    </r>
    <r>
      <rPr>
        <sz val="11"/>
        <color theme="1"/>
        <rFont val="Calibri"/>
        <family val="2"/>
        <charset val="204"/>
      </rPr>
      <t>Каждое саше 30гр.  Состав: Крымский сбор 3 саше, Можжевельник 3 саше, Лимонник 3 саше. Ткань: полулен 50% хлопка, 50% льна.</t>
    </r>
  </si>
  <si>
    <t>FL848</t>
  </si>
  <si>
    <r>
      <rPr>
        <b/>
        <sz val="11"/>
        <color theme="1"/>
        <rFont val="Calibri"/>
        <family val="2"/>
        <charset val="204"/>
      </rPr>
      <t>"КРЫМСКАЯ ПОДКОВА" c лавандовым цветом</t>
    </r>
    <r>
      <rPr>
        <sz val="11"/>
        <color theme="1"/>
        <rFont val="Calibri"/>
        <family val="2"/>
        <charset val="204"/>
      </rPr>
      <t xml:space="preserve">
Наперник - лен 100% Наполнитель: лузга гречихи и цвет лаванды</t>
    </r>
  </si>
  <si>
    <t>FL255</t>
  </si>
  <si>
    <r>
      <rPr>
        <b/>
        <sz val="11"/>
        <color theme="1"/>
        <rFont val="Calibri"/>
        <family val="2"/>
        <charset val="204"/>
      </rPr>
      <t>"КОСТОЧКА КРЫМСКАЯ" c лавандовым цветом</t>
    </r>
    <r>
      <rPr>
        <sz val="11"/>
        <color theme="1"/>
        <rFont val="Calibri"/>
        <family val="2"/>
        <charset val="204"/>
      </rPr>
      <t xml:space="preserve">
Наперник - лен 100% Наполнитель: лузга гречихи и цвет лаванды
38х15х15см</t>
    </r>
  </si>
  <si>
    <t>FL855</t>
  </si>
  <si>
    <r>
      <rPr>
        <b/>
        <sz val="11"/>
        <color theme="1"/>
        <rFont val="Calibri"/>
        <family val="2"/>
        <charset val="204"/>
      </rPr>
      <t>"КРЫМСКИЙ ВАЛИК" c лавандовым цветом+55</t>
    </r>
    <r>
      <rPr>
        <sz val="11"/>
        <color theme="1"/>
        <rFont val="Calibri"/>
        <family val="2"/>
        <charset val="204"/>
      </rPr>
      <t xml:space="preserve">
Наперник - лен 100% Наполнитель: лузга гречихи и цвет лаванды</t>
    </r>
  </si>
  <si>
    <t xml:space="preserve"> FL580</t>
  </si>
  <si>
    <r>
      <rPr>
        <b/>
        <sz val="11"/>
        <color theme="1"/>
        <rFont val="Calibri"/>
        <family val="2"/>
        <charset val="204"/>
      </rPr>
      <t xml:space="preserve">"КРЫМСКИЙ ВАЛИК" c лавандовым цветом + </t>
    </r>
    <r>
      <rPr>
        <b/>
        <sz val="11"/>
        <color rgb="FFFF0000"/>
        <rFont val="Calibri"/>
        <family val="2"/>
        <charset val="204"/>
      </rPr>
      <t>НАВОЛОЧКА!</t>
    </r>
    <r>
      <rPr>
        <sz val="11"/>
        <color theme="1"/>
        <rFont val="Calibri"/>
        <family val="2"/>
        <charset val="204"/>
      </rPr>
      <t xml:space="preserve">
Наперник - лен 100% Наполнитель: лузга гречихи и цвет лаванды</t>
    </r>
  </si>
  <si>
    <t>FCS163</t>
  </si>
  <si>
    <r>
      <rPr>
        <b/>
        <sz val="11"/>
        <color theme="1"/>
        <rFont val="Calibri"/>
        <family val="2"/>
        <charset val="204"/>
      </rPr>
      <t>"КРЫМСКИЙ СБОР" Валик 30*10 Вес 0,46</t>
    </r>
    <r>
      <rPr>
        <sz val="11"/>
        <color theme="1"/>
        <rFont val="Calibri"/>
        <family val="2"/>
        <charset val="204"/>
      </rPr>
      <t xml:space="preserve">
Наперник - лен 50% , Хлопок 50%. Наволочка: хлопок 100%Наполнитель: состав: "Крымские травы" (можжевельник 10%хвоя, лаванда 10%, вишня лист30%, ромашка10% донник 10%,мята10%, шалфей20%</t>
    </r>
  </si>
  <si>
    <t>YO785</t>
  </si>
  <si>
    <t>5,8/6</t>
  </si>
  <si>
    <t>YO792</t>
  </si>
  <si>
    <t>YO808</t>
  </si>
  <si>
    <t>YO815</t>
  </si>
  <si>
    <t>YO822</t>
  </si>
  <si>
    <t>4/4,2</t>
  </si>
  <si>
    <t>YO839</t>
  </si>
  <si>
    <t>YO846</t>
  </si>
  <si>
    <t>YO853</t>
  </si>
  <si>
    <t>YO860</t>
  </si>
  <si>
    <t>2,4/2,6</t>
  </si>
  <si>
    <t>YO877</t>
  </si>
  <si>
    <t>YO884</t>
  </si>
  <si>
    <t>YO891</t>
  </si>
  <si>
    <t>YO907</t>
  </si>
  <si>
    <t>YO914</t>
  </si>
  <si>
    <t>YO003</t>
  </si>
  <si>
    <t>Подушка Трансформер для йоги коричневая</t>
  </si>
  <si>
    <t>YO010</t>
  </si>
  <si>
    <t>Подушка Трансформер для йоги серая</t>
  </si>
  <si>
    <t>YO041</t>
  </si>
  <si>
    <t>YO058</t>
  </si>
  <si>
    <t>YO065</t>
  </si>
  <si>
    <t>Накладка на глаза Йога коричневая - анатомическая</t>
  </si>
  <si>
    <t>YO072</t>
  </si>
  <si>
    <t>Накладка на глаза Йога серая - анатомическая</t>
  </si>
  <si>
    <t>YO739</t>
  </si>
  <si>
    <t>YO746</t>
  </si>
  <si>
    <t>КОЛЛЕКЦИЯ "Доктор-ЛЕН"</t>
  </si>
  <si>
    <t>DL043</t>
  </si>
  <si>
    <r>
      <rPr>
        <sz val="11"/>
        <color theme="1"/>
        <rFont val="Calibri"/>
        <family val="2"/>
        <charset val="204"/>
      </rPr>
      <t xml:space="preserve">Подушка </t>
    </r>
    <r>
      <rPr>
        <b/>
        <sz val="11"/>
        <color theme="1"/>
        <rFont val="Calibri"/>
        <family val="2"/>
        <charset val="204"/>
      </rPr>
      <t xml:space="preserve">"КОМФОРТ" </t>
    </r>
    <r>
      <rPr>
        <sz val="11"/>
        <color theme="1"/>
        <rFont val="Calibri"/>
        <family val="2"/>
        <charset val="204"/>
      </rPr>
      <t>Размер: 39*29 Наперник - лен 100% Наполнитель: льняное семя</t>
    </r>
  </si>
  <si>
    <t>DL067</t>
  </si>
  <si>
    <r>
      <rPr>
        <sz val="11"/>
        <color theme="1"/>
        <rFont val="Calibri"/>
        <family val="2"/>
        <charset val="204"/>
      </rPr>
      <t xml:space="preserve"> Подушка </t>
    </r>
    <r>
      <rPr>
        <b/>
        <sz val="11"/>
        <color theme="1"/>
        <rFont val="Calibri"/>
        <family val="2"/>
        <charset val="204"/>
      </rPr>
      <t>"КОМФОРТ"</t>
    </r>
    <r>
      <rPr>
        <sz val="11"/>
        <color theme="1"/>
        <rFont val="Calibri"/>
        <family val="2"/>
        <charset val="204"/>
      </rPr>
      <t>Размер: 39*29 Наперник - флис 100% ПЭ Наполнитель: льняное семя</t>
    </r>
  </si>
  <si>
    <t>DL074</t>
  </si>
  <si>
    <r>
      <rPr>
        <sz val="11"/>
        <color theme="1"/>
        <rFont val="Calibri"/>
        <family val="2"/>
        <charset val="204"/>
      </rPr>
      <t xml:space="preserve">Подушка </t>
    </r>
    <r>
      <rPr>
        <b/>
        <sz val="11"/>
        <color theme="1"/>
        <rFont val="Calibri"/>
        <family val="2"/>
        <charset val="204"/>
      </rPr>
      <t xml:space="preserve">"КОМФОРТ -МИНИ" </t>
    </r>
    <r>
      <rPr>
        <sz val="11"/>
        <color theme="1"/>
        <rFont val="Calibri"/>
        <family val="2"/>
        <charset val="204"/>
      </rPr>
      <t xml:space="preserve"> Размер: 16*16 Наперник - лен 100% Наполнитель: льняное семя</t>
    </r>
  </si>
  <si>
    <t>DL081</t>
  </si>
  <si>
    <r>
      <rPr>
        <sz val="11"/>
        <color theme="1"/>
        <rFont val="Calibri"/>
        <family val="2"/>
        <charset val="204"/>
      </rPr>
      <t xml:space="preserve">Подушка </t>
    </r>
    <r>
      <rPr>
        <b/>
        <sz val="11"/>
        <color theme="1"/>
        <rFont val="Calibri"/>
        <family val="2"/>
        <charset val="204"/>
      </rPr>
      <t xml:space="preserve">"КОМФОРТ -МИНИ" </t>
    </r>
    <r>
      <rPr>
        <sz val="11"/>
        <color theme="1"/>
        <rFont val="Calibri"/>
        <family val="2"/>
        <charset val="204"/>
      </rPr>
      <t xml:space="preserve"> Размер: 16*16 Наперник - флис 100% ПЭ Наполнитель: льняное семя</t>
    </r>
  </si>
  <si>
    <t>DL098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</si>
  <si>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 xml:space="preserve">"ОБЪЯТИЯ" </t>
    </r>
    <r>
      <rPr>
        <sz val="11"/>
        <color theme="1"/>
        <rFont val="Calibri"/>
        <family val="2"/>
        <charset val="204"/>
      </rPr>
      <t xml:space="preserve"> Размер: 44*56 Наперник - лен 100% Наполнитель: льняное семя</t>
    </r>
  </si>
  <si>
    <t>DL104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</si>
  <si>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 xml:space="preserve">"ОБЪЯТИЯ" </t>
    </r>
    <r>
      <rPr>
        <sz val="11"/>
        <color theme="1"/>
        <rFont val="Calibri"/>
        <family val="2"/>
        <charset val="204"/>
      </rPr>
      <t xml:space="preserve"> Размер: 44*56 Наперник - флис 100% ПЭ Наполнитель: льняное семя</t>
    </r>
  </si>
  <si>
    <t>DL111</t>
  </si>
  <si>
    <r>
      <rPr>
        <sz val="11"/>
        <color theme="1"/>
        <rFont val="Calibri"/>
        <family val="2"/>
        <charset val="204"/>
      </rPr>
      <t xml:space="preserve">Пояс </t>
    </r>
    <r>
      <rPr>
        <b/>
        <sz val="11"/>
        <color theme="1"/>
        <rFont val="Calibri"/>
        <family val="2"/>
        <charset val="204"/>
      </rPr>
      <t>"ЗАБОТА"</t>
    </r>
    <r>
      <rPr>
        <sz val="11"/>
        <color theme="1"/>
        <rFont val="Calibri"/>
        <family val="2"/>
        <charset val="204"/>
      </rPr>
      <t xml:space="preserve"> Размер:26*46 Наперник - лен 100% Наполнитель: льняное семя</t>
    </r>
  </si>
  <si>
    <t>DL128</t>
  </si>
  <si>
    <r>
      <rPr>
        <sz val="11"/>
        <color theme="1"/>
        <rFont val="Calibri"/>
        <family val="2"/>
        <charset val="204"/>
      </rPr>
      <t xml:space="preserve">Пояс </t>
    </r>
    <r>
      <rPr>
        <b/>
        <sz val="11"/>
        <color theme="1"/>
        <rFont val="Calibri"/>
        <family val="2"/>
        <charset val="204"/>
      </rPr>
      <t>"ЗАБОТА"</t>
    </r>
    <r>
      <rPr>
        <sz val="11"/>
        <color theme="1"/>
        <rFont val="Calibri"/>
        <family val="2"/>
        <charset val="204"/>
      </rPr>
      <t xml:space="preserve"> Размер:26*46 Наперник - флис 100% ПЭ Наполнитель: льняное семя</t>
    </r>
  </si>
  <si>
    <t>DL135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</si>
  <si>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>"УЮТ-2"</t>
    </r>
    <r>
      <rPr>
        <sz val="11"/>
        <color theme="1"/>
        <rFont val="Calibri"/>
        <family val="2"/>
        <charset val="204"/>
      </rPr>
      <t xml:space="preserve"> Размер: 13*66 Наперник - лен 100% Наполнитель: льняное семя</t>
    </r>
  </si>
  <si>
    <t>DL142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</si>
  <si>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>"УЮТ-2"</t>
    </r>
    <r>
      <rPr>
        <sz val="11"/>
        <color theme="1"/>
        <rFont val="Calibri"/>
        <family val="2"/>
        <charset val="204"/>
      </rPr>
      <t xml:space="preserve"> Размер: 13*66 Наперник - флис 100% ПЭ Наполнитель: льняное семя</t>
    </r>
  </si>
  <si>
    <t>DL159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</si>
  <si>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>"УЮТ-3"</t>
    </r>
    <r>
      <rPr>
        <sz val="11"/>
        <color theme="1"/>
        <rFont val="Calibri"/>
        <family val="2"/>
        <charset val="204"/>
      </rPr>
      <t>Размер:18*61,5 Наперник - лен 100% Наполнитель: льняное семя</t>
    </r>
  </si>
  <si>
    <t>DL166</t>
  </si>
  <si>
    <r>
      <rPr>
        <sz val="11"/>
        <color theme="1"/>
        <rFont val="Calibri"/>
        <family val="2"/>
        <charset val="204"/>
      </rPr>
      <t xml:space="preserve">Воротник </t>
    </r>
    <r>
      <rPr>
        <b/>
        <sz val="11"/>
        <color theme="1"/>
        <rFont val="Calibri"/>
        <family val="2"/>
        <charset val="204"/>
      </rPr>
      <t>"УЮТ-3"</t>
    </r>
    <r>
      <rPr>
        <sz val="11"/>
        <color theme="1"/>
        <rFont val="Calibri"/>
        <family val="2"/>
        <charset val="204"/>
      </rPr>
      <t xml:space="preserve">  Размер: 18*61,5 Наперник - флис 100% ПЭ Наполнитель: льняное семя</t>
    </r>
  </si>
  <si>
    <t>DL173</t>
  </si>
  <si>
    <r>
      <rPr>
        <sz val="11"/>
        <color theme="1"/>
        <rFont val="Calibri"/>
        <family val="2"/>
        <charset val="204"/>
      </rPr>
      <t xml:space="preserve">Плед </t>
    </r>
    <r>
      <rPr>
        <b/>
        <sz val="11"/>
        <color theme="1"/>
        <rFont val="Calibri"/>
        <family val="2"/>
        <charset val="204"/>
      </rPr>
      <t>"УДОБНЫЙ"</t>
    </r>
    <r>
      <rPr>
        <sz val="11"/>
        <color theme="1"/>
        <rFont val="Calibri"/>
        <family val="2"/>
        <charset val="204"/>
      </rPr>
      <t xml:space="preserve"> Размер:26*60 Наперник - лен 100% Наполнитель: льняное семя</t>
    </r>
  </si>
  <si>
    <t>DL180</t>
  </si>
  <si>
    <r>
      <rPr>
        <sz val="11"/>
        <color theme="1"/>
        <rFont val="Calibri"/>
        <family val="2"/>
        <charset val="204"/>
      </rPr>
      <t>Плед</t>
    </r>
    <r>
      <rPr>
        <b/>
        <sz val="11"/>
        <color theme="1"/>
        <rFont val="Calibri"/>
        <family val="2"/>
        <charset val="204"/>
      </rPr>
      <t xml:space="preserve"> "УДОБНЫЙ"</t>
    </r>
    <r>
      <rPr>
        <sz val="11"/>
        <color theme="1"/>
        <rFont val="Calibri"/>
        <family val="2"/>
        <charset val="204"/>
      </rPr>
      <t xml:space="preserve"> Размер:26*60 Наперник - флис 100% ПЭ Наполнитель: льняное семя</t>
    </r>
  </si>
  <si>
    <t>КОЛЛЕКЦИЯ "ВИШНЕВОЕ НАСТРОЕНИЕ"</t>
  </si>
  <si>
    <t>VNN744</t>
  </si>
  <si>
    <r>
      <rPr>
        <sz val="11"/>
        <rFont val="Calibri"/>
        <family val="2"/>
        <charset val="204"/>
        <scheme val="minor"/>
      </rPr>
      <t xml:space="preserve">Подушечка </t>
    </r>
    <r>
      <rPr>
        <b/>
        <sz val="11"/>
        <rFont val="Calibri"/>
        <family val="2"/>
        <charset val="204"/>
        <scheme val="minor"/>
      </rPr>
      <t>"НЕЖНОСТЬ"</t>
    </r>
    <r>
      <rPr>
        <sz val="11"/>
        <rFont val="Calibri"/>
        <family val="2"/>
        <charset val="204"/>
        <scheme val="minor"/>
      </rPr>
      <t xml:space="preserve">  23*14 с вишневой косточкой (белое кружево)   Состав: ткань 100% лен, есть внутренний чехол на молнии, косточка вишни очищенная.</t>
    </r>
  </si>
  <si>
    <t>VNN669</t>
  </si>
  <si>
    <r>
      <rPr>
        <sz val="11"/>
        <rFont val="Calibri"/>
        <family val="2"/>
        <charset val="204"/>
        <scheme val="minor"/>
      </rPr>
      <t>Подушечка "</t>
    </r>
    <r>
      <rPr>
        <b/>
        <sz val="11"/>
        <rFont val="Calibri"/>
        <family val="2"/>
        <charset val="204"/>
        <scheme val="minor"/>
      </rPr>
      <t>НЕЖНОСТЬ"</t>
    </r>
    <r>
      <rPr>
        <sz val="11"/>
        <rFont val="Calibri"/>
        <family val="2"/>
        <charset val="204"/>
        <scheme val="minor"/>
      </rPr>
      <t xml:space="preserve"> 23*14 с вишневой косточкой (малиновое кружево) Состав: ткань 100% лен, есть внутренний чехол на молнии, косточка вишни очищенная.</t>
    </r>
  </si>
  <si>
    <t>VNN676</t>
  </si>
  <si>
    <r>
      <rPr>
        <sz val="11"/>
        <rFont val="Calibri"/>
        <family val="2"/>
        <charset val="204"/>
        <scheme val="minor"/>
      </rPr>
      <t xml:space="preserve">Подушечка </t>
    </r>
    <r>
      <rPr>
        <b/>
        <sz val="11"/>
        <rFont val="Calibri"/>
        <family val="2"/>
        <charset val="204"/>
        <scheme val="minor"/>
      </rPr>
      <t>"НЕЖНОСТЬ"</t>
    </r>
    <r>
      <rPr>
        <sz val="11"/>
        <rFont val="Calibri"/>
        <family val="2"/>
        <charset val="204"/>
        <scheme val="minor"/>
      </rPr>
      <t xml:space="preserve"> 23*14 с вишневой косточкой (малиновый кант+ кружево) Состав: ткань 100% лен, есть внутренний чехол на молнии, косточка вишни очищенная.</t>
    </r>
  </si>
  <si>
    <t>VNO683</t>
  </si>
  <si>
    <r>
      <rPr>
        <sz val="11"/>
        <rFont val="Calibri"/>
        <family val="2"/>
        <charset val="204"/>
        <scheme val="minor"/>
      </rPr>
      <t xml:space="preserve">Воротник </t>
    </r>
    <r>
      <rPr>
        <b/>
        <sz val="11"/>
        <rFont val="Calibri"/>
        <family val="2"/>
        <charset val="204"/>
        <scheme val="minor"/>
      </rPr>
      <t>"ВИШНЕВЫЕ ОБЪЯТИЯ"</t>
    </r>
    <r>
      <rPr>
        <sz val="11"/>
        <rFont val="Calibri"/>
        <family val="2"/>
        <charset val="204"/>
        <scheme val="minor"/>
      </rPr>
      <t xml:space="preserve">   с вишневой косточкой (малиновый кант) Состав: ткань 100% лен, есть внутренний чехол на молнии, косточка вишни очищенная.</t>
    </r>
  </si>
  <si>
    <t>VNO690</t>
  </si>
  <si>
    <r>
      <rPr>
        <sz val="11"/>
        <rFont val="Calibri"/>
        <family val="2"/>
        <charset val="204"/>
        <scheme val="minor"/>
      </rPr>
      <t xml:space="preserve">Воротник </t>
    </r>
    <r>
      <rPr>
        <b/>
        <sz val="11"/>
        <rFont val="Calibri"/>
        <family val="2"/>
        <charset val="204"/>
        <scheme val="minor"/>
      </rPr>
      <t xml:space="preserve">"ВИШНЕВЫЕ ОБЪЯТИЯ" </t>
    </r>
    <r>
      <rPr>
        <sz val="11"/>
        <rFont val="Calibri"/>
        <family val="2"/>
        <charset val="204"/>
        <scheme val="minor"/>
      </rPr>
      <t xml:space="preserve"> с вишневой косточкой (малиновый кант+кружево) Состав: ткань 100% лен, есть внутренний чехол на молнии, косточка вишни очищенная.</t>
    </r>
  </si>
  <si>
    <t>VNNN706</t>
  </si>
  <si>
    <r>
      <rPr>
        <sz val="11"/>
        <rFont val="Calibri"/>
        <family val="2"/>
        <charset val="204"/>
        <scheme val="minor"/>
      </rPr>
      <t xml:space="preserve">Подушечка </t>
    </r>
    <r>
      <rPr>
        <b/>
        <sz val="11"/>
        <rFont val="Calibri"/>
        <family val="2"/>
        <charset val="204"/>
        <scheme val="minor"/>
      </rPr>
      <t>"ВИШНЕВОЕ НАСТРОЕНИЕ"</t>
    </r>
    <r>
      <rPr>
        <sz val="11"/>
        <rFont val="Calibri"/>
        <family val="2"/>
        <charset val="204"/>
        <scheme val="minor"/>
      </rPr>
      <t xml:space="preserve">  30*30 с вишневой косточкой Состав: ткань 100% лен, есть внутренний чехол на молнии, косточка вишни очищенная.</t>
    </r>
  </si>
  <si>
    <t>VNR713</t>
  </si>
  <si>
    <r>
      <rPr>
        <sz val="11"/>
        <rFont val="Calibri"/>
        <family val="2"/>
        <charset val="204"/>
        <scheme val="minor"/>
      </rPr>
      <t xml:space="preserve">Наматрасник </t>
    </r>
    <r>
      <rPr>
        <b/>
        <sz val="11"/>
        <rFont val="Calibri"/>
        <family val="2"/>
        <charset val="204"/>
        <scheme val="minor"/>
      </rPr>
      <t>"ВИШНЕВЫЙ РАЙ"</t>
    </r>
    <r>
      <rPr>
        <sz val="11"/>
        <rFont val="Calibri"/>
        <family val="2"/>
        <charset val="204"/>
        <scheme val="minor"/>
      </rPr>
      <t xml:space="preserve">  60*120 с вишневой косточкой (малиновый кант+кружево)Состав: ткань 100% лен, косточка вишни очищенная. </t>
    </r>
  </si>
  <si>
    <t>VNR720</t>
  </si>
  <si>
    <t xml:space="preserve"> 
4627124867720</t>
  </si>
  <si>
    <r>
      <rPr>
        <sz val="11"/>
        <rFont val="Calibri"/>
        <family val="2"/>
        <charset val="204"/>
        <scheme val="minor"/>
      </rPr>
      <t>Наматрасник</t>
    </r>
    <r>
      <rPr>
        <b/>
        <sz val="11"/>
        <rFont val="Calibri"/>
        <family val="2"/>
        <charset val="204"/>
        <scheme val="minor"/>
      </rPr>
      <t xml:space="preserve"> "ВИШНЕВЫЙ РАЙ"</t>
    </r>
    <r>
      <rPr>
        <sz val="11"/>
        <rFont val="Calibri"/>
        <family val="2"/>
        <charset val="204"/>
        <scheme val="minor"/>
      </rPr>
      <t xml:space="preserve">  70*190 с вишневой косточкой     Состав: ткань 100% лен,  косточка вишни очищенная.</t>
    </r>
  </si>
  <si>
    <t>КОЛЛЕКЦИЯ "АНАТОМИЧЕСКИЕ"</t>
  </si>
  <si>
    <t>PL2089</t>
  </si>
  <si>
    <t>PL2096</t>
  </si>
  <si>
    <t>PL2102</t>
  </si>
  <si>
    <t>PH2119</t>
  </si>
  <si>
    <t>PH2126</t>
  </si>
  <si>
    <t xml:space="preserve">	
4627164652126</t>
  </si>
  <si>
    <t>PH2133</t>
  </si>
  <si>
    <t>OH249</t>
  </si>
  <si>
    <r>
      <rPr>
        <b/>
        <sz val="10"/>
        <rFont val="Calibri"/>
        <family val="2"/>
        <charset val="204"/>
      </rPr>
      <t xml:space="preserve">Одеяло "ХЛОПОК" Размер: 110*140 </t>
    </r>
    <r>
      <rPr>
        <sz val="10"/>
        <rFont val="Calibri"/>
        <family val="2"/>
        <charset val="204"/>
      </rPr>
      <t>Ткань: хлопок 100%, стеганная хлопковым волокном.</t>
    </r>
  </si>
  <si>
    <t>OH256</t>
  </si>
  <si>
    <r>
      <rPr>
        <b/>
        <sz val="10"/>
        <rFont val="Calibri"/>
        <family val="2"/>
        <charset val="204"/>
      </rPr>
      <t>Одеяло "ХЛОПОК" Размер: 140*205</t>
    </r>
    <r>
      <rPr>
        <sz val="10"/>
        <rFont val="Calibri"/>
        <family val="2"/>
        <charset val="204"/>
      </rPr>
      <t xml:space="preserve"> Ткань: хлопок 100%, стеганная хлопковым волокном.</t>
    </r>
  </si>
  <si>
    <t>OH263</t>
  </si>
  <si>
    <r>
      <rPr>
        <b/>
        <sz val="10"/>
        <rFont val="Calibri"/>
        <family val="2"/>
        <charset val="204"/>
      </rPr>
      <t>Одеяло "ХЛОПОК" Размер: 170*205</t>
    </r>
    <r>
      <rPr>
        <sz val="10"/>
        <rFont val="Calibri"/>
        <family val="2"/>
        <charset val="204"/>
      </rPr>
      <t xml:space="preserve"> Ткань: хлопок 100%, стеганная хлопковым волокном.</t>
    </r>
  </si>
  <si>
    <t>OH270</t>
  </si>
  <si>
    <r>
      <rPr>
        <b/>
        <sz val="10"/>
        <rFont val="Calibri"/>
        <family val="2"/>
        <charset val="204"/>
      </rPr>
      <t>Одеяло "ХЛОПОК" Размер: 200*220</t>
    </r>
    <r>
      <rPr>
        <sz val="10"/>
        <rFont val="Calibri"/>
        <family val="2"/>
        <charset val="204"/>
      </rPr>
      <t xml:space="preserve"> Ткань: хлопок 100%, стеганная хлопковым волокном.</t>
    </r>
  </si>
  <si>
    <t>OL201</t>
  </si>
  <si>
    <r>
      <rPr>
        <b/>
        <sz val="10"/>
        <rFont val="Calibri"/>
        <family val="2"/>
        <charset val="204"/>
      </rPr>
      <t>Одеяло "ЛЕН" Размер: 110*140</t>
    </r>
    <r>
      <rPr>
        <sz val="10"/>
        <rFont val="Calibri"/>
        <family val="2"/>
        <charset val="204"/>
      </rPr>
      <t xml:space="preserve"> Ткань: хлопок 100%, стеганная льняным волокном.</t>
    </r>
  </si>
  <si>
    <t>OL218</t>
  </si>
  <si>
    <r>
      <rPr>
        <b/>
        <sz val="10"/>
        <rFont val="Calibri"/>
        <family val="2"/>
        <charset val="204"/>
      </rPr>
      <t>Одеяло "ЛЕН" Размер: 140*205</t>
    </r>
    <r>
      <rPr>
        <sz val="10"/>
        <rFont val="Calibri"/>
        <family val="2"/>
        <charset val="204"/>
      </rPr>
      <t xml:space="preserve"> Ткань: хлопок 100%, стеганная льняным волокном.</t>
    </r>
  </si>
  <si>
    <t>OL225</t>
  </si>
  <si>
    <r>
      <rPr>
        <b/>
        <sz val="10"/>
        <rFont val="Calibri"/>
        <family val="2"/>
        <charset val="204"/>
      </rPr>
      <t>Одеяло "ЛЕН" Размер: 170*205</t>
    </r>
    <r>
      <rPr>
        <sz val="10"/>
        <rFont val="Calibri"/>
        <family val="2"/>
        <charset val="204"/>
      </rPr>
      <t xml:space="preserve"> Ткань: хлопок 100%, стеганная льняным волокном.</t>
    </r>
  </si>
  <si>
    <t>OL232</t>
  </si>
  <si>
    <r>
      <rPr>
        <b/>
        <sz val="10"/>
        <rFont val="Calibri"/>
        <family val="2"/>
        <charset val="204"/>
      </rPr>
      <t xml:space="preserve">Одеяло "ЛЕН" Размер: 200*220 </t>
    </r>
    <r>
      <rPr>
        <sz val="10"/>
        <rFont val="Calibri"/>
        <family val="2"/>
        <charset val="204"/>
      </rPr>
      <t>Ткань: хлопок 100%, стеганная льняным волокном.</t>
    </r>
  </si>
  <si>
    <t>OD166</t>
  </si>
  <si>
    <t>Одеяло Бамбук 140*205 облегченное, микрофибра, сумка -пластиковые ручки</t>
  </si>
  <si>
    <t>OD173</t>
  </si>
  <si>
    <t>Одеяло Бамбук 170*205 облегченное, микрофибра,сумка -пластиковые ручки</t>
  </si>
  <si>
    <t>OD180</t>
  </si>
  <si>
    <t>арт.022</t>
  </si>
  <si>
    <r>
      <rPr>
        <b/>
        <sz val="10"/>
        <rFont val="Calibri"/>
        <family val="2"/>
        <charset val="204"/>
      </rPr>
      <t>Подушка "НЕЖНОСТЬ"</t>
    </r>
    <r>
      <rPr>
        <sz val="10"/>
        <rFont val="Calibri"/>
        <family val="2"/>
        <charset val="204"/>
      </rPr>
      <t xml:space="preserve"> холл 50*70  (ультрастеп микрофибра, синтепон. голуб/розов), Упаковка пакет.</t>
    </r>
  </si>
  <si>
    <t>арт.023</t>
  </si>
  <si>
    <r>
      <rPr>
        <b/>
        <sz val="10"/>
        <rFont val="Calibri"/>
        <family val="2"/>
        <charset val="204"/>
      </rPr>
      <t>Подушка  "НЕЖНОСТЬ"</t>
    </r>
    <r>
      <rPr>
        <sz val="10"/>
        <rFont val="Calibri"/>
        <family val="2"/>
        <charset val="204"/>
      </rPr>
      <t xml:space="preserve"> холл 70*70 (ультрастеп микрофибра, синтепон. голуб/розов), Упаковка пакет.</t>
    </r>
  </si>
  <si>
    <t>AO391</t>
  </si>
  <si>
    <t>АО183</t>
  </si>
  <si>
    <r>
      <rPr>
        <b/>
        <sz val="10"/>
        <color theme="1"/>
        <rFont val="Calibri"/>
        <family val="2"/>
        <charset val="204"/>
      </rPr>
      <t>"ОЧАРОВАНИЕ"</t>
    </r>
    <r>
      <rPr>
        <sz val="10"/>
        <color theme="1"/>
        <rFont val="Calibri"/>
        <family val="2"/>
        <charset val="204"/>
      </rPr>
      <t xml:space="preserve"> - Размер: </t>
    </r>
    <r>
      <rPr>
        <b/>
        <sz val="10"/>
        <color theme="1"/>
        <rFont val="Calibri"/>
        <family val="2"/>
        <charset val="204"/>
      </rPr>
      <t xml:space="preserve">50*70 </t>
    </r>
    <r>
      <rPr>
        <sz val="10"/>
        <color theme="1"/>
        <rFont val="Calibri"/>
        <family val="2"/>
        <charset val="204"/>
      </rPr>
      <t xml:space="preserve"> Наполнитель: Искусственный лебяжий пух Материал чехла: микрофибра стеганная (ПЭ 100%), упаковка сумка</t>
    </r>
  </si>
  <si>
    <t>АО190</t>
  </si>
  <si>
    <r>
      <rPr>
        <b/>
        <sz val="10"/>
        <color theme="1"/>
        <rFont val="Calibri"/>
        <family val="2"/>
        <charset val="204"/>
      </rPr>
      <t>"ОЧАРОВАНИЕ"</t>
    </r>
    <r>
      <rPr>
        <sz val="10"/>
        <color theme="1"/>
        <rFont val="Calibri"/>
        <family val="2"/>
        <charset val="204"/>
      </rPr>
      <t xml:space="preserve"> - Размер: 7</t>
    </r>
    <r>
      <rPr>
        <b/>
        <sz val="10"/>
        <color theme="1"/>
        <rFont val="Calibri"/>
        <family val="2"/>
        <charset val="204"/>
      </rPr>
      <t xml:space="preserve">0*70 </t>
    </r>
    <r>
      <rPr>
        <sz val="10"/>
        <color theme="1"/>
        <rFont val="Calibri"/>
        <family val="2"/>
        <charset val="204"/>
      </rPr>
      <t xml:space="preserve"> Наполнитель: Искусственный лебяжий пух Материал чехла: микрофибра стеганная (ПЭ 100%), упаковка сумка</t>
    </r>
  </si>
  <si>
    <t>HB169</t>
  </si>
  <si>
    <t>HB176</t>
  </si>
  <si>
    <t>HB595</t>
  </si>
  <si>
    <t>HB588</t>
  </si>
  <si>
    <t>НВ947</t>
  </si>
  <si>
    <t>HB961</t>
  </si>
  <si>
    <t>HB978</t>
  </si>
  <si>
    <t>HB985</t>
  </si>
  <si>
    <t>AM315</t>
  </si>
  <si>
    <r>
      <rPr>
        <b/>
        <sz val="10"/>
        <color theme="1"/>
        <rFont val="Calibri"/>
        <family val="2"/>
        <charset val="204"/>
      </rPr>
      <t xml:space="preserve">"МАГИЯ" - Размер: 50*70 </t>
    </r>
    <r>
      <rPr>
        <b/>
        <i/>
        <sz val="10"/>
        <color theme="1"/>
        <rFont val="Calibri"/>
        <family val="2"/>
        <charset val="204"/>
      </rPr>
      <t>Наполнитель:</t>
    </r>
    <r>
      <rPr>
        <sz val="10"/>
        <color theme="1"/>
        <rFont val="Calibri"/>
        <family val="2"/>
        <charset val="204"/>
      </rPr>
      <t xml:space="preserve"> Искусственный лебяжий пух
</t>
    </r>
    <r>
      <rPr>
        <i/>
        <sz val="10"/>
        <color theme="1"/>
        <rFont val="Calibri"/>
        <family val="2"/>
        <charset val="204"/>
      </rPr>
      <t xml:space="preserve">Материал чехла: </t>
    </r>
    <r>
      <rPr>
        <sz val="10"/>
        <color theme="1"/>
        <rFont val="Calibri"/>
        <family val="2"/>
        <charset val="204"/>
      </rPr>
      <t>ТИК (Полиэстер 50%, ХБ - 50%)
За счет уникальной конструкции имеет три валика разной высоты, крайние 10 см., центральны - 8 см.</t>
    </r>
  </si>
  <si>
    <t>AM354</t>
  </si>
  <si>
    <r>
      <rPr>
        <b/>
        <sz val="10"/>
        <color theme="1"/>
        <rFont val="Calibri"/>
        <family val="2"/>
        <charset val="204"/>
      </rPr>
      <t xml:space="preserve">"МАГИЯ" - Размер: 50*70 </t>
    </r>
    <r>
      <rPr>
        <b/>
        <i/>
        <sz val="10"/>
        <color theme="1"/>
        <rFont val="Calibri"/>
        <family val="2"/>
        <charset val="204"/>
      </rPr>
      <t>Наполнитель:</t>
    </r>
    <r>
      <rPr>
        <sz val="10"/>
        <color theme="1"/>
        <rFont val="Calibri"/>
        <family val="2"/>
        <charset val="204"/>
      </rPr>
      <t xml:space="preserve"> Искусственный лебяжий пух
</t>
    </r>
    <r>
      <rPr>
        <i/>
        <sz val="10"/>
        <color theme="1"/>
        <rFont val="Calibri"/>
        <family val="2"/>
        <charset val="204"/>
      </rPr>
      <t>Материал чехла:</t>
    </r>
    <r>
      <rPr>
        <b/>
        <i/>
        <sz val="10"/>
        <color theme="1"/>
        <rFont val="Calibri"/>
        <family val="2"/>
        <charset val="204"/>
      </rPr>
      <t xml:space="preserve"> </t>
    </r>
    <r>
      <rPr>
        <sz val="10"/>
        <color theme="1"/>
        <rFont val="Calibri"/>
        <family val="2"/>
        <charset val="204"/>
      </rPr>
      <t>ТИК (Полиэстер 50%, ХБ - 50%)
За счет уникальной конструкции имеет три валика разной высоты, крайние 10 см., центральны - 8 см.</t>
    </r>
  </si>
  <si>
    <t>АМ490</t>
  </si>
  <si>
    <r>
      <rPr>
        <b/>
        <sz val="10"/>
        <color theme="1"/>
        <rFont val="Calibri"/>
        <family val="2"/>
        <charset val="204"/>
      </rPr>
      <t>"МАГИЯ СОЛНЦА" BLUE -</t>
    </r>
    <r>
      <rPr>
        <sz val="10"/>
        <color theme="1"/>
        <rFont val="Calibri"/>
        <family val="2"/>
        <charset val="204"/>
      </rPr>
      <t xml:space="preserve"> Размер: </t>
    </r>
    <r>
      <rPr>
        <b/>
        <sz val="10"/>
        <color theme="1"/>
        <rFont val="Calibri"/>
        <family val="2"/>
        <charset val="204"/>
      </rPr>
      <t xml:space="preserve">50*70 Наполнитель: </t>
    </r>
    <r>
      <rPr>
        <sz val="10"/>
        <color theme="1"/>
        <rFont val="Calibri"/>
        <family val="2"/>
        <charset val="204"/>
      </rPr>
      <t xml:space="preserve">Искусственный лебяжий пух </t>
    </r>
    <r>
      <rPr>
        <b/>
        <sz val="10"/>
        <color theme="1"/>
        <rFont val="Calibri"/>
        <family val="2"/>
        <charset val="204"/>
      </rPr>
      <t>Материал чехла:</t>
    </r>
    <r>
      <rPr>
        <sz val="10"/>
        <color theme="1"/>
        <rFont val="Calibri"/>
        <family val="2"/>
        <charset val="204"/>
      </rPr>
      <t xml:space="preserve"> 100% ЛЕН</t>
    </r>
    <r>
      <rPr>
        <i/>
        <sz val="10"/>
        <color theme="1"/>
        <rFont val="Calibri"/>
        <family val="2"/>
        <charset val="204"/>
      </rPr>
      <t xml:space="preserve"> </t>
    </r>
  </si>
  <si>
    <t>АМ513</t>
  </si>
  <si>
    <r>
      <rPr>
        <b/>
        <sz val="10"/>
        <color theme="1"/>
        <rFont val="Calibri"/>
        <family val="2"/>
        <charset val="204"/>
      </rPr>
      <t>"МАГИЯ СОЛНЦА"  NATUREL -</t>
    </r>
    <r>
      <rPr>
        <sz val="10"/>
        <color theme="1"/>
        <rFont val="Calibri"/>
        <family val="2"/>
        <charset val="204"/>
      </rPr>
      <t xml:space="preserve"> Размер: 50*70 Наполнитель: Искусственный лебяжий пух Материал чехла: 100% ЛЕН</t>
    </r>
    <r>
      <rPr>
        <i/>
        <sz val="10"/>
        <color theme="1"/>
        <rFont val="Calibri"/>
        <family val="2"/>
        <charset val="204"/>
      </rPr>
      <t xml:space="preserve"> </t>
    </r>
  </si>
  <si>
    <t>F179</t>
  </si>
  <si>
    <r>
      <rPr>
        <b/>
        <sz val="11"/>
        <color theme="1"/>
        <rFont val="Calibri"/>
        <family val="2"/>
        <charset val="204"/>
      </rPr>
      <t>"ТРАСФОРМЕР+"</t>
    </r>
    <r>
      <rPr>
        <sz val="11"/>
        <color theme="1"/>
        <rFont val="Calibri"/>
        <family val="2"/>
        <charset val="204"/>
      </rPr>
      <t xml:space="preserve"> (Лебяжий пух)  50*70 Наперник - ТИК </t>
    </r>
  </si>
  <si>
    <t>AB377</t>
  </si>
  <si>
    <r>
      <rPr>
        <b/>
        <sz val="10"/>
        <color theme="1"/>
        <rFont val="Calibri"/>
        <family val="2"/>
        <charset val="204"/>
      </rPr>
      <t>"ВДОХНОВЕНИЕ"</t>
    </r>
    <r>
      <rPr>
        <sz val="10"/>
        <color theme="1"/>
        <rFont val="Calibri"/>
        <family val="2"/>
        <charset val="204"/>
      </rPr>
      <t xml:space="preserve"> - Размер: 50*70 Наполнитель: Искусственный лебяжий пух Материал чехла: ТИК (Полиэстер 50%, ХБ - 50%)</t>
    </r>
  </si>
  <si>
    <t>SPC576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</si>
  <si>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 СТЕЖКА 40*40 </t>
    </r>
    <r>
      <rPr>
        <sz val="9"/>
        <color theme="1"/>
        <rFont val="Calibri"/>
        <family val="2"/>
        <charset val="204"/>
        <scheme val="minor"/>
      </rPr>
      <t>белая     Наполнитель: Искусственный лебяжий пух. Материал чехла: ТИК (Полиэстер 50%, ХБ - 50%)</t>
    </r>
  </si>
  <si>
    <t>SPC583</t>
  </si>
  <si>
    <r>
      <rPr>
        <b/>
        <sz val="9"/>
        <color theme="1"/>
        <rFont val="Calibri"/>
        <family val="2"/>
        <charset val="204"/>
        <scheme val="minor"/>
      </rPr>
      <t>"ОЧАРОВАНИЕ"  СТЕЖКА 40*60</t>
    </r>
    <r>
      <rPr>
        <sz val="9"/>
        <color theme="1"/>
        <rFont val="Calibri"/>
        <family val="2"/>
        <charset val="204"/>
        <scheme val="minor"/>
      </rPr>
      <t xml:space="preserve"> белая    Наполнитель: Искусственный лебяжий пух. Материал чехла: ТИК (Полиэстер 50%, ХБ - 50%)</t>
    </r>
  </si>
  <si>
    <t>SPC590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</si>
  <si>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СТЕЖКА 50*70 </t>
    </r>
    <r>
      <rPr>
        <sz val="9"/>
        <color theme="1"/>
        <rFont val="Calibri"/>
        <family val="2"/>
        <charset val="204"/>
        <scheme val="minor"/>
      </rPr>
      <t>белая     Наполнитель: Искусственный лебяжий пух. Материал чехла: ТИК (Полиэстер 50%, ХБ - 50%)</t>
    </r>
  </si>
  <si>
    <t>SPC606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</si>
  <si>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 СТЕЖКА 70*70 </t>
    </r>
    <r>
      <rPr>
        <sz val="9"/>
        <color theme="1"/>
        <rFont val="Calibri"/>
        <family val="2"/>
        <charset val="204"/>
        <scheme val="minor"/>
      </rPr>
      <t>белая     Наполнитель: Искусственный лебяжий пух. Материал чехла: ТИК (Полиэстер 50%, ХБ - 50%)</t>
    </r>
  </si>
  <si>
    <t>SPC613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</si>
  <si>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 СТЕЖКА 40*40 </t>
    </r>
    <r>
      <rPr>
        <sz val="9"/>
        <color theme="1"/>
        <rFont val="Calibri"/>
        <family val="2"/>
        <charset val="204"/>
        <scheme val="minor"/>
      </rPr>
      <t>голубая     Наполнитель: Искусственный лебяжий пух. Материал чехла: ТИК (Полиэстер 50%, ХБ - 50%)</t>
    </r>
  </si>
  <si>
    <t>SPC620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</si>
  <si>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 СТЕЖКА 40*60 </t>
    </r>
    <r>
      <rPr>
        <sz val="9"/>
        <color theme="1"/>
        <rFont val="Calibri"/>
        <family val="2"/>
        <charset val="204"/>
        <scheme val="minor"/>
      </rPr>
      <t>голубая   Наполнитель: Искусственный лебяжий пух. Материал чехла: ТИК (Полиэстер 50%, ХБ - 50%)</t>
    </r>
  </si>
  <si>
    <t>SPC637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</si>
  <si>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СТЕЖКА 50*70 </t>
    </r>
    <r>
      <rPr>
        <sz val="9"/>
        <color theme="1"/>
        <rFont val="Calibri"/>
        <family val="2"/>
        <charset val="204"/>
        <scheme val="minor"/>
      </rPr>
      <t>Голубая  Наполнитель: Искусственный лебяжий пух. Материал чехла: ТИК (Полиэстер 50%, ХБ - 50%)</t>
    </r>
  </si>
  <si>
    <t>SPC644</t>
  </si>
  <si>
    <r>
      <rPr>
        <b/>
        <sz val="9"/>
        <color theme="1"/>
        <rFont val="Calibri"/>
        <family val="2"/>
        <charset val="204"/>
        <scheme val="minor"/>
      </rPr>
      <t xml:space="preserve">"ОЧАРОВАНИЕ"  СТЕЖКА 70*70 голубая   </t>
    </r>
    <r>
      <rPr>
        <sz val="9"/>
        <color theme="1"/>
        <rFont val="Calibri"/>
        <family val="2"/>
        <charset val="204"/>
        <scheme val="minor"/>
      </rPr>
      <t xml:space="preserve">  Наполнитель: Искусственный лебяжий пух. Материал чехла: ТИК (Полиэстер 50%, ХБ - 50%)</t>
    </r>
  </si>
  <si>
    <t>BC429</t>
  </si>
  <si>
    <r>
      <rPr>
        <b/>
        <sz val="10"/>
        <color theme="1"/>
        <rFont val="Calibri"/>
        <family val="2"/>
        <charset val="204"/>
        <scheme val="minor"/>
      </rPr>
      <t xml:space="preserve">"Бамбук" стандарт СТЕЖКА 40*40    </t>
    </r>
    <r>
      <rPr>
        <sz val="10"/>
        <color theme="1"/>
        <rFont val="Calibri"/>
        <family val="2"/>
        <charset val="204"/>
        <scheme val="minor"/>
      </rPr>
      <t xml:space="preserve"> Наполнитель: Холлофабер Материал чехла: микрофибра (ПЭ 100%)</t>
    </r>
  </si>
  <si>
    <t>BC436</t>
  </si>
  <si>
    <r>
      <rPr>
        <b/>
        <sz val="10"/>
        <color theme="1"/>
        <rFont val="Calibri"/>
        <family val="2"/>
        <charset val="204"/>
        <scheme val="minor"/>
      </rPr>
      <t xml:space="preserve">"Бамбук" стандарт СТЕЖКА 40*60      </t>
    </r>
    <r>
      <rPr>
        <sz val="10"/>
        <color theme="1"/>
        <rFont val="Calibri"/>
        <family val="2"/>
        <charset val="204"/>
        <scheme val="minor"/>
      </rPr>
      <t>Наполнитель: Холлофабер Материал чехла: микрофибра (ПЭ 100%)</t>
    </r>
  </si>
  <si>
    <t>BC443</t>
  </si>
  <si>
    <r>
      <rPr>
        <b/>
        <sz val="10"/>
        <color theme="1"/>
        <rFont val="Calibri"/>
        <family val="2"/>
        <charset val="204"/>
        <scheme val="minor"/>
      </rPr>
      <t>"Бамбук" стандарт СТЕЖКА 50*70        Напол</t>
    </r>
    <r>
      <rPr>
        <sz val="10"/>
        <color theme="1"/>
        <rFont val="Calibri"/>
        <family val="2"/>
        <charset val="204"/>
        <scheme val="minor"/>
      </rPr>
      <t>нитель: Холлофабер Материал чехла: микрофибра (ПЭ 100%)</t>
    </r>
  </si>
  <si>
    <t>BC450</t>
  </si>
  <si>
    <r>
      <rPr>
        <b/>
        <sz val="10"/>
        <color theme="1"/>
        <rFont val="Calibri"/>
        <family val="2"/>
        <charset val="204"/>
        <scheme val="minor"/>
      </rPr>
      <t xml:space="preserve">"Бамбук" стандарт СТЕЖКА 70*70    </t>
    </r>
    <r>
      <rPr>
        <sz val="10"/>
        <color theme="1"/>
        <rFont val="Calibri"/>
        <family val="2"/>
        <charset val="204"/>
        <scheme val="minor"/>
      </rPr>
      <t xml:space="preserve">  Наполнитель: Холлофабер Материал чехла: микрофибра (ПЭ 100%)</t>
    </r>
  </si>
  <si>
    <t>BC467</t>
  </si>
  <si>
    <r>
      <rPr>
        <b/>
        <sz val="10"/>
        <color theme="1"/>
        <rFont val="Calibri"/>
        <family val="2"/>
        <charset val="204"/>
        <scheme val="minor"/>
      </rPr>
      <t xml:space="preserve">"Верблюд" стандарт СТЕЖКА 40*40    </t>
    </r>
    <r>
      <rPr>
        <sz val="10"/>
        <color theme="1"/>
        <rFont val="Calibri"/>
        <family val="2"/>
        <charset val="204"/>
        <scheme val="minor"/>
      </rPr>
      <t xml:space="preserve">  Наполнитель:Холлофабер Материал чехла: микрофибра (ПЭ 100%)</t>
    </r>
  </si>
  <si>
    <t>BC474</t>
  </si>
  <si>
    <r>
      <rPr>
        <b/>
        <sz val="10"/>
        <color theme="1"/>
        <rFont val="Calibri"/>
        <family val="2"/>
        <charset val="204"/>
        <scheme val="minor"/>
      </rPr>
      <t xml:space="preserve">"Верблюд"  стандарт СТЕЖКА 40*60     </t>
    </r>
    <r>
      <rPr>
        <sz val="10"/>
        <color theme="1"/>
        <rFont val="Calibri"/>
        <family val="2"/>
        <charset val="204"/>
        <scheme val="minor"/>
      </rPr>
      <t>Наполнитель:Холлофабер Материал чехла: микрофибра (ПЭ 100%)</t>
    </r>
  </si>
  <si>
    <t>BC481</t>
  </si>
  <si>
    <r>
      <rPr>
        <b/>
        <sz val="10"/>
        <color theme="1"/>
        <rFont val="Calibri"/>
        <family val="2"/>
        <charset val="204"/>
        <scheme val="minor"/>
      </rPr>
      <t xml:space="preserve">"Верблюд"  стандарт СТЕЖКА 50*70   </t>
    </r>
    <r>
      <rPr>
        <sz val="10"/>
        <color theme="1"/>
        <rFont val="Calibri"/>
        <family val="2"/>
        <charset val="204"/>
        <scheme val="minor"/>
      </rPr>
      <t xml:space="preserve">  Наполнитель: Холлофабер Материал чехла: микрофибра (ПЭ 100%)</t>
    </r>
  </si>
  <si>
    <t>BC498</t>
  </si>
  <si>
    <r>
      <rPr>
        <b/>
        <sz val="10"/>
        <color theme="1"/>
        <rFont val="Calibri"/>
        <family val="2"/>
        <charset val="204"/>
        <scheme val="minor"/>
      </rPr>
      <t xml:space="preserve">"Верблюд"  стандарт СТЕЖКА 70*70   </t>
    </r>
    <r>
      <rPr>
        <sz val="10"/>
        <color theme="1"/>
        <rFont val="Calibri"/>
        <family val="2"/>
        <charset val="204"/>
        <scheme val="minor"/>
      </rPr>
      <t xml:space="preserve"> Наполнитель: Холлофабер Материал чехла: микрофибра (ПЭ 100%)</t>
    </r>
  </si>
  <si>
    <t>F216</t>
  </si>
  <si>
    <r>
      <rPr>
        <b/>
        <sz val="11"/>
        <color theme="1"/>
        <rFont val="Calibri"/>
        <family val="2"/>
        <charset val="204"/>
      </rPr>
      <t>ПОДКОВА</t>
    </r>
    <r>
      <rPr>
        <sz val="11"/>
        <color theme="1"/>
        <rFont val="Calibri"/>
        <family val="2"/>
        <charset val="204"/>
      </rPr>
      <t xml:space="preserve"> холофайбер тик (термо)</t>
    </r>
  </si>
  <si>
    <t>F510</t>
  </si>
  <si>
    <r>
      <rPr>
        <b/>
        <sz val="11"/>
        <color theme="1"/>
        <rFont val="Calibri"/>
        <family val="2"/>
        <charset val="204"/>
      </rPr>
      <t>ПОДКОВА</t>
    </r>
    <r>
      <rPr>
        <sz val="11"/>
        <color theme="1"/>
        <rFont val="Calibri"/>
        <family val="2"/>
        <charset val="204"/>
      </rPr>
      <t xml:space="preserve">  с искусственным лебяжьим пухом, ЛЕН</t>
    </r>
  </si>
  <si>
    <t>F254</t>
  </si>
  <si>
    <t>ВАЛИК" 40*10 холофайбер тик (термо)</t>
  </si>
  <si>
    <t>F597</t>
  </si>
  <si>
    <r>
      <rPr>
        <b/>
        <sz val="11"/>
        <color theme="1"/>
        <rFont val="Calibri"/>
        <family val="2"/>
        <charset val="204"/>
      </rPr>
      <t xml:space="preserve">ВАЛИК" 40*10 холофайбер тик (термо) </t>
    </r>
    <r>
      <rPr>
        <b/>
        <sz val="11"/>
        <color rgb="FFFF0000"/>
        <rFont val="Calibri"/>
        <family val="2"/>
        <charset val="204"/>
      </rPr>
      <t>со съемной наволочкой</t>
    </r>
  </si>
  <si>
    <t>F503</t>
  </si>
  <si>
    <t>ВАЛИК 40*10  с искусственным лебяжьим пухом, ЛЕН</t>
  </si>
  <si>
    <t>F603</t>
  </si>
  <si>
    <r>
      <rPr>
        <b/>
        <sz val="11"/>
        <color theme="1"/>
        <rFont val="Calibri"/>
        <family val="2"/>
        <charset val="204"/>
      </rPr>
      <t xml:space="preserve">ВАЛИК 40*10  </t>
    </r>
    <r>
      <rPr>
        <sz val="11"/>
        <color theme="1"/>
        <rFont val="Calibri"/>
        <family val="2"/>
        <charset val="204"/>
      </rPr>
      <t xml:space="preserve">с искусственным лебяжьим пухом, ЛЕН </t>
    </r>
    <r>
      <rPr>
        <sz val="11"/>
        <color rgb="FFFF0000"/>
        <rFont val="Calibri"/>
        <family val="2"/>
        <charset val="204"/>
      </rPr>
      <t>со наволочкой</t>
    </r>
  </si>
  <si>
    <t>FB531</t>
  </si>
  <si>
    <r>
      <rPr>
        <b/>
        <sz val="11"/>
        <color theme="1"/>
        <rFont val="Calibri"/>
        <family val="2"/>
        <charset val="204"/>
      </rPr>
      <t>ВАЛИК-BIG</t>
    </r>
    <r>
      <rPr>
        <sz val="11"/>
        <color theme="1"/>
        <rFont val="Calibri"/>
        <family val="2"/>
        <charset val="204"/>
      </rPr>
      <t xml:space="preserve"> 40*20 холлофайбер тик</t>
    </r>
  </si>
  <si>
    <t>F285</t>
  </si>
  <si>
    <r>
      <rPr>
        <b/>
        <sz val="11"/>
        <color theme="1"/>
        <rFont val="Calibri"/>
        <family val="2"/>
        <charset val="204"/>
      </rPr>
      <t>КОСТОЧКА</t>
    </r>
    <r>
      <rPr>
        <sz val="11"/>
        <color theme="1"/>
        <rFont val="Calibri"/>
        <family val="2"/>
        <charset val="204"/>
      </rPr>
      <t xml:space="preserve"> 38*15*15 холлофайбер тик (термо)</t>
    </r>
  </si>
  <si>
    <t>F497</t>
  </si>
  <si>
    <r>
      <rPr>
        <b/>
        <sz val="11"/>
        <color theme="1"/>
        <rFont val="Calibri"/>
        <family val="2"/>
        <charset val="204"/>
      </rPr>
      <t>КОСТОЧКА</t>
    </r>
    <r>
      <rPr>
        <sz val="11"/>
        <color theme="1"/>
        <rFont val="Calibri"/>
        <family val="2"/>
        <charset val="204"/>
      </rPr>
      <t xml:space="preserve"> 38*15*15 с искусственным лебяжьим пухом, ЛЕН (термо)</t>
    </r>
  </si>
  <si>
    <t>НАМАТРАСНИКИ</t>
  </si>
  <si>
    <t>NAM0351</t>
  </si>
  <si>
    <t>Наматрасник Влагонепроницаемые с резинками</t>
  </si>
  <si>
    <t>60*120</t>
  </si>
  <si>
    <t>NAM0368</t>
  </si>
  <si>
    <t>70*140</t>
  </si>
  <si>
    <t>NAM7015</t>
  </si>
  <si>
    <t>70*200</t>
  </si>
  <si>
    <t>NAM0375</t>
  </si>
  <si>
    <t>80*200</t>
  </si>
  <si>
    <t>NAM0382</t>
  </si>
  <si>
    <t>90*200</t>
  </si>
  <si>
    <t>NAM0399</t>
  </si>
  <si>
    <t>120*200</t>
  </si>
  <si>
    <t>NAM0405</t>
  </si>
  <si>
    <t>140*200</t>
  </si>
  <si>
    <t>NAM0412</t>
  </si>
  <si>
    <t>160*200</t>
  </si>
  <si>
    <t>NAM0429</t>
  </si>
  <si>
    <t>180*200</t>
  </si>
  <si>
    <t>NAM0436</t>
  </si>
  <si>
    <t>200*200</t>
  </si>
  <si>
    <t>NAM0191</t>
  </si>
  <si>
    <t>Наматрасник Влагонепроницаемые с бортом</t>
  </si>
  <si>
    <t>NAM0207</t>
  </si>
  <si>
    <t>NAM0214</t>
  </si>
  <si>
    <t>NAM0221</t>
  </si>
  <si>
    <t>NAM0238</t>
  </si>
  <si>
    <t>NAM0245</t>
  </si>
  <si>
    <t>NAM0252</t>
  </si>
  <si>
    <t>NAM0269</t>
  </si>
  <si>
    <t>NAM0276</t>
  </si>
  <si>
    <t>NAM0115</t>
  </si>
  <si>
    <t>Наматрасник из бамбукового волокна</t>
  </si>
  <si>
    <t>NAM0122</t>
  </si>
  <si>
    <t>NAM0139</t>
  </si>
  <si>
    <t>NAM0146</t>
  </si>
  <si>
    <t>NAM0153</t>
  </si>
  <si>
    <t>NAM0160</t>
  </si>
  <si>
    <t>NAM0177</t>
  </si>
  <si>
    <t>NAM7022</t>
  </si>
  <si>
    <t>Наматрасник из микрофибры стежка ультростеп</t>
  </si>
  <si>
    <t>NAM4496</t>
  </si>
  <si>
    <t>NAM0283</t>
  </si>
  <si>
    <t>NAM0290</t>
  </si>
  <si>
    <t>NAM0306</t>
  </si>
  <si>
    <t>NAM0313</t>
  </si>
  <si>
    <t>NAM0320</t>
  </si>
  <si>
    <t>NAM0337</t>
  </si>
  <si>
    <t>NAM0344</t>
  </si>
  <si>
    <t>КОЛЛЕКЦИЯ "КУХНЯ"</t>
  </si>
  <si>
    <t>PIK380</t>
  </si>
  <si>
    <t>PIK502</t>
  </si>
  <si>
    <r>
      <rPr>
        <b/>
        <sz val="11"/>
        <color theme="1"/>
        <rFont val="Calibri"/>
        <family val="2"/>
        <charset val="204"/>
      </rPr>
      <t xml:space="preserve">"КУХОННАЯ" подушка " </t>
    </r>
    <r>
      <rPr>
        <sz val="11"/>
        <color theme="1"/>
        <rFont val="Calibri"/>
        <family val="2"/>
        <charset val="204"/>
      </rPr>
      <t xml:space="preserve"> 40*40                                                                          </t>
    </r>
    <r>
      <rPr>
        <b/>
        <sz val="11"/>
        <color theme="1"/>
        <rFont val="Calibri"/>
        <family val="2"/>
        <charset val="204"/>
      </rPr>
      <t xml:space="preserve">Наполнитель: </t>
    </r>
    <r>
      <rPr>
        <sz val="11"/>
        <color theme="1"/>
        <rFont val="Calibri"/>
        <family val="2"/>
        <charset val="204"/>
      </rPr>
      <t xml:space="preserve">холлофайбер
</t>
    </r>
    <r>
      <rPr>
        <b/>
        <sz val="11"/>
        <color theme="1"/>
        <rFont val="Calibri"/>
        <family val="2"/>
        <charset val="204"/>
      </rPr>
      <t>Материал чехла:</t>
    </r>
    <r>
      <rPr>
        <sz val="11"/>
        <color theme="1"/>
        <rFont val="Calibri"/>
        <family val="2"/>
        <charset val="204"/>
      </rPr>
      <t xml:space="preserve"> рогожка 100%ХБ</t>
    </r>
  </si>
  <si>
    <r>
      <rPr>
        <b/>
        <sz val="11"/>
        <color rgb="FF000000"/>
        <rFont val="Calibri"/>
        <family val="2"/>
        <charset val="204"/>
      </rPr>
      <t>ООО "БИО-ТЕКСТИЛЬ"</t>
    </r>
    <r>
      <rPr>
        <sz val="11"/>
        <color rgb="FF000000"/>
        <rFont val="Calibri"/>
        <family val="2"/>
        <charset val="204"/>
      </rPr>
      <t xml:space="preserve">
Ваш персональный менеджер: 
</t>
    </r>
    <r>
      <rPr>
        <b/>
        <i/>
        <sz val="11"/>
        <color rgb="FF000000"/>
        <rFont val="Calibri"/>
        <family val="2"/>
        <charset val="204"/>
      </rPr>
      <t xml:space="preserve">8-804-333-94-34 </t>
    </r>
  </si>
  <si>
    <t>Наименование подушки</t>
  </si>
  <si>
    <t>Размер (см)</t>
  </si>
  <si>
    <t>60х40х10/13</t>
  </si>
  <si>
    <t>LF118</t>
  </si>
  <si>
    <t>Ортопедическая подушка “Ультрамарин-Эрго” Наполнитель: латекс Ткань: велюр 80%хлопок,20% Пэ. Внутренний чехол - кулирка 100% ХБ</t>
  </si>
  <si>
    <t>36*48*12/10</t>
  </si>
  <si>
    <t>LF125</t>
  </si>
  <si>
    <t xml:space="preserve">Ортопедическая подушка “Ультрамарин-Эрго” Наполнитель: латекс Ткань: велюр 80%хлопок,20% Пэ. Внутренний чехол - кулирка 100% ХБ </t>
  </si>
  <si>
    <t>60*40*12/10</t>
  </si>
  <si>
    <t>LF132</t>
  </si>
  <si>
    <t xml:space="preserve">Ортопедическая подушка “Ультрамарин-Классика”Наполнитель: латекс Ткань: велюр 80%хлопок,20% Пэ. Внутренний чехол - кулирка 100% ХБ </t>
  </si>
  <si>
    <t>36*48*10</t>
  </si>
  <si>
    <t>BF404</t>
  </si>
  <si>
    <t>59х34х8/10</t>
  </si>
  <si>
    <t>CP398</t>
  </si>
  <si>
    <t xml:space="preserve">Ортопедическая подушка "Сomfort pillow" Подушка со смешанным наполнителем. Наполнитель: пенополиурета+ лузга гречихи. Ткань: трикотаж 100% ПЭ. Внутренний чехол - кулирка 100% ХБ  </t>
  </si>
  <si>
    <t>42*55*12</t>
  </si>
  <si>
    <t>MF511</t>
  </si>
  <si>
    <t>Классика (Большая)</t>
  </si>
  <si>
    <t>67х43х13</t>
  </si>
  <si>
    <t>MF443</t>
  </si>
  <si>
    <t>Классика (Средняя)</t>
  </si>
  <si>
    <t>60х40х12</t>
  </si>
  <si>
    <t>MF474</t>
  </si>
  <si>
    <t>Классика (Средняя гель)</t>
  </si>
  <si>
    <t>MF638</t>
  </si>
  <si>
    <t>Классика (Средняя) - напыление</t>
  </si>
  <si>
    <t>MF676</t>
  </si>
  <si>
    <t>Классика (Средняя перфорация)</t>
  </si>
  <si>
    <t>50х30х10</t>
  </si>
  <si>
    <t>MF683</t>
  </si>
  <si>
    <t>Классика (Маленькая перфорация)</t>
  </si>
  <si>
    <t>MF409</t>
  </si>
  <si>
    <t>Эргономика (Средняя)</t>
  </si>
  <si>
    <t>50х38х10/12</t>
  </si>
  <si>
    <t>MF577</t>
  </si>
  <si>
    <t>Эргономика (Средняя гель)</t>
  </si>
  <si>
    <t>MF706</t>
  </si>
  <si>
    <t>Эргономика (Средняя перфорация)</t>
  </si>
  <si>
    <t>MF416</t>
  </si>
  <si>
    <t>Эргономика (Маленькая)</t>
  </si>
  <si>
    <t>50х30х8/11</t>
  </si>
  <si>
    <t>MF713</t>
  </si>
  <si>
    <t>Эргономика (Маленькая перфорация)</t>
  </si>
  <si>
    <t>MF450</t>
  </si>
  <si>
    <t xml:space="preserve">Эрго-4 </t>
  </si>
  <si>
    <t>MF591</t>
  </si>
  <si>
    <t>MF539</t>
  </si>
  <si>
    <t>Эрго-4 - напыление</t>
  </si>
  <si>
    <t>MF546</t>
  </si>
  <si>
    <t>Эрго-4 (перфорация)</t>
  </si>
  <si>
    <t>MF528</t>
  </si>
  <si>
    <t xml:space="preserve">Эрго-5 </t>
  </si>
  <si>
    <t>60х40х9/11</t>
  </si>
  <si>
    <t>MF652</t>
  </si>
  <si>
    <t>Эрго-5 - напыление</t>
  </si>
  <si>
    <t>MF720</t>
  </si>
  <si>
    <t>Эрго-5 (перфорация)</t>
  </si>
  <si>
    <t>MF423</t>
  </si>
  <si>
    <t>70х40х11/12</t>
  </si>
  <si>
    <t>MF430</t>
  </si>
  <si>
    <t>СПА-Релакс (Средняя)</t>
  </si>
  <si>
    <t xml:space="preserve">        60х40х12</t>
  </si>
  <si>
    <t>MF535</t>
  </si>
  <si>
    <t>Орто (Детская)</t>
  </si>
  <si>
    <t>35х22х3,5/5,5</t>
  </si>
  <si>
    <t>MF542</t>
  </si>
  <si>
    <t>Эрго (Юниор)</t>
  </si>
  <si>
    <t>37х26х6/8</t>
  </si>
  <si>
    <t>MF454</t>
  </si>
  <si>
    <t>Вике-Р</t>
  </si>
  <si>
    <t>52х35х8/10</t>
  </si>
  <si>
    <t>MF461</t>
  </si>
  <si>
    <t>Орто-В</t>
  </si>
  <si>
    <t>52х30х5/10</t>
  </si>
  <si>
    <t>INNOFOAM - Космические технологии для правильного сна.</t>
  </si>
  <si>
    <t>SH/3956</t>
  </si>
  <si>
    <r>
      <rPr>
        <b/>
        <sz val="10"/>
        <color theme="1"/>
        <rFont val="Calibri"/>
        <family val="2"/>
        <charset val="204"/>
      </rPr>
      <t xml:space="preserve">Подушка  Space comfort Travel Размер: 30*40   </t>
    </r>
    <r>
      <rPr>
        <sz val="10"/>
        <color theme="1"/>
        <rFont val="Calibri"/>
        <family val="2"/>
        <charset val="204"/>
      </rPr>
      <t xml:space="preserve">                                                                 Ткань: трикотажная ткань 37% Тенсель, 63% ПЭ. Внутренний чехол: 100% хлопок. Ткань верхнего чехла: оксфорд 100% полиэстр. Наполнитель: Innofoam (100%ПЭ)</t>
    </r>
  </si>
  <si>
    <t>SH/4571</t>
  </si>
  <si>
    <r>
      <rPr>
        <b/>
        <sz val="10"/>
        <color theme="1"/>
        <rFont val="Calibri"/>
        <family val="2"/>
        <charset val="204"/>
      </rPr>
      <t xml:space="preserve">Подушка  Space comfort  Body Pillow  Размер: 35*140    </t>
    </r>
    <r>
      <rPr>
        <sz val="10"/>
        <color theme="1"/>
        <rFont val="Calibri"/>
        <family val="2"/>
        <charset val="204"/>
      </rPr>
      <t xml:space="preserve">                                              Ткань: трикотажная ткань 37% Тенсель, 63% ПЭ. Внутренний чехол: 100% хлопок. Ткань верхнего чехла: оксфорд 100% полиэстр. Наполнитель: Innofoam (100%ПЭ)</t>
    </r>
  </si>
  <si>
    <t>SH/4564</t>
  </si>
  <si>
    <r>
      <rPr>
        <b/>
        <sz val="10"/>
        <color theme="1"/>
        <rFont val="Calibri"/>
        <family val="2"/>
        <charset val="204"/>
      </rPr>
      <t xml:space="preserve">Подушка  Space comfort Edem Размер: 38*58*5 </t>
    </r>
    <r>
      <rPr>
        <sz val="10"/>
        <color theme="1"/>
        <rFont val="Calibri"/>
        <family val="2"/>
        <charset val="204"/>
      </rPr>
      <t xml:space="preserve">                                                          Ткань: трикотажная ткань 37% Тенсель, 63% ПЭ. Внутренний чехол: 100% хлопок. Наполнитель: Innofoam (100%ПЭ)</t>
    </r>
  </si>
  <si>
    <t>SH/4557</t>
  </si>
  <si>
    <r>
      <rPr>
        <b/>
        <sz val="10"/>
        <color theme="1"/>
        <rFont val="Calibri"/>
        <family val="2"/>
        <charset val="204"/>
      </rPr>
      <t xml:space="preserve">Подушка  Space comfort Edem Размер: 48*68*5  </t>
    </r>
    <r>
      <rPr>
        <sz val="10"/>
        <color theme="1"/>
        <rFont val="Calibri"/>
        <family val="2"/>
        <charset val="204"/>
      </rPr>
      <t xml:space="preserve">                                                               Ткань: трикотажная ткань 37% Тенсель, 63% ПЭ. Внутренний чехол: 100% хлопок. Наполнитель: Innofoam (100%ПЭ)</t>
    </r>
  </si>
  <si>
    <t>SH/4540</t>
  </si>
  <si>
    <r>
      <rPr>
        <b/>
        <sz val="10"/>
        <color theme="1"/>
        <rFont val="Calibri"/>
        <family val="2"/>
        <charset val="204"/>
      </rPr>
      <t xml:space="preserve">Подушка  Space comfort Edem Размер: 68*68*5 </t>
    </r>
    <r>
      <rPr>
        <sz val="10"/>
        <color theme="1"/>
        <rFont val="Calibri"/>
        <family val="2"/>
        <charset val="204"/>
      </rPr>
      <t xml:space="preserve">                                                                   Ткань: трикотажная ткань 37% Тенсель, 63% ПЭ. Внутренний чехол: 100% хлопок. Наполнитель: Innofoam (100%ПЭ)</t>
    </r>
  </si>
  <si>
    <t>SH/4533</t>
  </si>
  <si>
    <r>
      <rPr>
        <b/>
        <sz val="10"/>
        <color theme="1"/>
        <rFont val="Calibri"/>
        <family val="2"/>
        <charset val="204"/>
      </rPr>
      <t xml:space="preserve">Подушка  Space comfort Original Размер: 40*40 </t>
    </r>
    <r>
      <rPr>
        <sz val="10"/>
        <color theme="1"/>
        <rFont val="Calibri"/>
        <family val="2"/>
        <charset val="204"/>
      </rPr>
      <t xml:space="preserve">                                                                 Ткань: трикотажная ткань 37% Тенсель, 63% ПЭ. Внутренний чехол: 100% хлопок. Наполнитель: Innofoam (100%ПЭ)</t>
    </r>
  </si>
  <si>
    <t>SH/6545</t>
  </si>
  <si>
    <r>
      <rPr>
        <b/>
        <sz val="10"/>
        <color theme="1"/>
        <rFont val="Calibri"/>
        <family val="2"/>
        <charset val="204"/>
      </rPr>
      <t xml:space="preserve">Подушка  Space comfort Original Размер: 50*50   </t>
    </r>
    <r>
      <rPr>
        <sz val="10"/>
        <color theme="1"/>
        <rFont val="Calibri"/>
        <family val="2"/>
        <charset val="204"/>
      </rPr>
      <t xml:space="preserve">                                                                  Ткань: трикотажная ткань 37% Тенсель, 63% ПЭ. Внутренний чехол: 100% хлопок. Наполнитель: Innofoam (100%ПЭ)</t>
    </r>
  </si>
  <si>
    <t>SH/4519</t>
  </si>
  <si>
    <r>
      <rPr>
        <b/>
        <sz val="10"/>
        <color theme="1"/>
        <rFont val="Calibri"/>
        <family val="2"/>
        <charset val="204"/>
      </rPr>
      <t xml:space="preserve">Подушка  Space comfort Original Размер: 50*70  </t>
    </r>
    <r>
      <rPr>
        <sz val="10"/>
        <color theme="1"/>
        <rFont val="Calibri"/>
        <family val="2"/>
        <charset val="204"/>
      </rPr>
      <t xml:space="preserve">                                                          Ткань: трикотажная ткань 37% Тенсель, 63% ПЭ. Внутренний чехол: 100% хлопок. Наполнитель: Innofoam (100%ПЭ)</t>
    </r>
  </si>
  <si>
    <t>110*140</t>
  </si>
  <si>
    <t>140*195</t>
  </si>
  <si>
    <t>170*195</t>
  </si>
  <si>
    <t>PNG3115</t>
  </si>
  <si>
    <t>40*40</t>
  </si>
  <si>
    <t xml:space="preserve">ДЕТСКИЕ ПОДУШКИ </t>
  </si>
  <si>
    <t>M032</t>
  </si>
  <si>
    <r>
      <rPr>
        <b/>
        <sz val="11"/>
        <color theme="1"/>
        <rFont val="Calibri"/>
        <family val="2"/>
        <charset val="204"/>
      </rPr>
      <t>"МАЛЫШКА"</t>
    </r>
    <r>
      <rPr>
        <sz val="11"/>
        <color theme="1"/>
        <rFont val="Calibri"/>
        <family val="2"/>
        <charset val="204"/>
      </rPr>
      <t xml:space="preserve"> Лебяжий пух и лузга гречихи 40*60 голубая</t>
    </r>
    <r>
      <rPr>
        <b/>
        <i/>
        <sz val="11"/>
        <color theme="1"/>
        <rFont val="Calibri"/>
        <family val="2"/>
        <charset val="204"/>
      </rPr>
      <t xml:space="preserve">
</t>
    </r>
    <r>
      <rPr>
        <i/>
        <sz val="11"/>
        <color theme="1"/>
        <rFont val="Calibri"/>
        <family val="2"/>
        <charset val="204"/>
      </rPr>
      <t xml:space="preserve">(Внешний бортик - лебяжий пух, внутренняя часть - лузга гречихи)
</t>
    </r>
  </si>
  <si>
    <t>M262</t>
  </si>
  <si>
    <r>
      <rPr>
        <b/>
        <sz val="11"/>
        <color theme="1"/>
        <rFont val="Calibri"/>
        <family val="2"/>
        <charset val="204"/>
      </rPr>
      <t>"МАЛЫШКА"</t>
    </r>
    <r>
      <rPr>
        <sz val="11"/>
        <color theme="1"/>
        <rFont val="Calibri"/>
        <family val="2"/>
        <charset val="204"/>
      </rPr>
      <t xml:space="preserve"> Лебяжий пух и лузга гречихи 40*60 белая</t>
    </r>
    <r>
      <rPr>
        <b/>
        <i/>
        <sz val="11"/>
        <color theme="1"/>
        <rFont val="Calibri"/>
        <family val="2"/>
        <charset val="204"/>
      </rPr>
      <t xml:space="preserve">
</t>
    </r>
    <r>
      <rPr>
        <i/>
        <sz val="11"/>
        <color theme="1"/>
        <rFont val="Calibri"/>
        <family val="2"/>
        <charset val="204"/>
      </rPr>
      <t xml:space="preserve">(Внешний бортик - лебяжий пух, внутренняя часть - лузга гречихи)
</t>
    </r>
  </si>
  <si>
    <t>M056</t>
  </si>
  <si>
    <r>
      <rPr>
        <b/>
        <sz val="11"/>
        <color theme="1"/>
        <rFont val="Calibri"/>
        <family val="2"/>
        <charset val="204"/>
      </rPr>
      <t>"МАЛЫШКА+"</t>
    </r>
    <r>
      <rPr>
        <sz val="11"/>
        <color theme="1"/>
        <rFont val="Calibri"/>
        <family val="2"/>
        <charset val="204"/>
      </rPr>
      <t xml:space="preserve"> (Искусственный лебяжий пух) 40*60 голубая
Наперник - ТИК (Полиэстер 50%, ХБ 50%)</t>
    </r>
  </si>
  <si>
    <t>M279</t>
  </si>
  <si>
    <r>
      <rPr>
        <b/>
        <sz val="11"/>
        <color theme="1"/>
        <rFont val="Calibri"/>
        <family val="2"/>
        <charset val="204"/>
      </rPr>
      <t>"МАЛЫШКА+"</t>
    </r>
    <r>
      <rPr>
        <sz val="11"/>
        <color theme="1"/>
        <rFont val="Calibri"/>
        <family val="2"/>
        <charset val="204"/>
      </rPr>
      <t xml:space="preserve"> (Искусственный лебяжий пух) 40*60 белая
Наперник - ТИК (Полиэстер 50%, ХБ 50%)</t>
    </r>
  </si>
  <si>
    <t>M503</t>
  </si>
  <si>
    <t>МАЛЫШКА" 40*60 Овечки  (Искусственный лебяжий пух) 
Наперник - Бязь (100%)</t>
  </si>
  <si>
    <t>M510</t>
  </si>
  <si>
    <t>МАЛЫШКА" 40*60 Облака   (Искусственный лебяжий пух) 
Наперник - Бязь (100%)</t>
  </si>
  <si>
    <t>M527</t>
  </si>
  <si>
    <t>МАЛЫШКА" 40*60 Сердечки мята   (Искусственный лебяжий пух) 
Наперник - Бязь (100%)</t>
  </si>
  <si>
    <t>M534</t>
  </si>
  <si>
    <t>МАЛЫШКА" 40*60 Мишки   (Искусственный лебяжий пух) 
Наперник - Бязь (100%)</t>
  </si>
  <si>
    <t>M541</t>
  </si>
  <si>
    <t>МАЛЫШКА" 40*60 Ламы   (Искусственный лебяжий пух) 
Наперник - Бязь (100%)</t>
  </si>
  <si>
    <t>M763</t>
  </si>
  <si>
    <t>МАЛЫШКА" 40*60 Овечки  (лузга гречихи) 
Наперник - Бязь (100%)</t>
  </si>
  <si>
    <t>M770</t>
  </si>
  <si>
    <t>МАЛЫШКА" 40*60 Облака   (лузга гречихи) 
Наперник - Бязь (100%)</t>
  </si>
  <si>
    <t>M787</t>
  </si>
  <si>
    <t>МАЛЫШКА" 40*60 Сердечки мята   (лузга гречихи) 
Наперник - Бязь (100%)</t>
  </si>
  <si>
    <t>M794</t>
  </si>
  <si>
    <t>МАЛЫШКА" 40*60 Мишки   (лузга гречихи) 
Наперник - Бязь (100%)</t>
  </si>
  <si>
    <t>M800</t>
  </si>
  <si>
    <t>МАЛЫШКА" 40*60 Ламы   (лузга гречихи) 
Наперник - Бязь (100%)</t>
  </si>
  <si>
    <t>M094</t>
  </si>
  <si>
    <r>
      <rPr>
        <b/>
        <sz val="11"/>
        <color theme="1"/>
        <rFont val="Calibri"/>
        <family val="2"/>
        <charset val="204"/>
      </rPr>
      <t>"МАЛЮТКА+"</t>
    </r>
    <r>
      <rPr>
        <sz val="11"/>
        <color theme="1"/>
        <rFont val="Calibri"/>
        <family val="2"/>
        <charset val="204"/>
      </rPr>
      <t xml:space="preserve"> (Искусственный лебяжий пух) 27*24
Наперник - ТИК (Полиэстер 50%, ХБ 50%)</t>
    </r>
  </si>
  <si>
    <t>M480</t>
  </si>
  <si>
    <t>M466</t>
  </si>
  <si>
    <t>M497</t>
  </si>
  <si>
    <t>M459</t>
  </si>
  <si>
    <t>M473</t>
  </si>
  <si>
    <t>VN255</t>
  </si>
  <si>
    <t>Грелка детская "ШМОНЯ" с вишневой косточкой</t>
  </si>
  <si>
    <t>VN262</t>
  </si>
  <si>
    <t>Грелка детская "МОНЯ" с вишневой косточкой</t>
  </si>
  <si>
    <t>VN279</t>
  </si>
  <si>
    <t>Грелка детская "БОНЯ" с вишневой косточкой</t>
  </si>
  <si>
    <t>VN691</t>
  </si>
  <si>
    <r>
      <rPr>
        <sz val="11"/>
        <rFont val="Calibri"/>
        <family val="2"/>
        <charset val="204"/>
        <scheme val="minor"/>
      </rPr>
      <t xml:space="preserve">Грелка детская  </t>
    </r>
    <r>
      <rPr>
        <b/>
        <sz val="11"/>
        <rFont val="Calibri"/>
        <family val="2"/>
        <charset val="204"/>
        <scheme val="minor"/>
      </rPr>
      <t>"Вишенка1"</t>
    </r>
    <r>
      <rPr>
        <sz val="11"/>
        <rFont val="Calibri"/>
        <family val="2"/>
        <charset val="204"/>
        <scheme val="minor"/>
      </rPr>
      <t xml:space="preserve">  диаметр 17 с вишневой косточкой   Состав: ткань 100% бязь, есть внутренний чехол на молнии, косточка вишни очищенная.</t>
    </r>
  </si>
  <si>
    <t>VN707</t>
  </si>
  <si>
    <r>
      <rPr>
        <sz val="11"/>
        <rFont val="Calibri"/>
        <family val="2"/>
        <charset val="204"/>
        <scheme val="minor"/>
      </rPr>
      <t xml:space="preserve">Грелка детская  </t>
    </r>
    <r>
      <rPr>
        <b/>
        <sz val="11"/>
        <rFont val="Calibri"/>
        <family val="2"/>
        <charset val="204"/>
        <scheme val="minor"/>
      </rPr>
      <t xml:space="preserve">"Вишенка2" </t>
    </r>
    <r>
      <rPr>
        <sz val="11"/>
        <rFont val="Calibri"/>
        <family val="2"/>
        <charset val="204"/>
        <scheme val="minor"/>
      </rPr>
      <t>размер 17*17 с вишневой косточкой   Состав: ткань 100% бязь, есть внутренний чехол на молнии, косточка вишни очищенная.</t>
    </r>
  </si>
  <si>
    <t>VN714</t>
  </si>
  <si>
    <r>
      <rPr>
        <sz val="11"/>
        <rFont val="Calibri"/>
        <family val="2"/>
        <charset val="204"/>
        <scheme val="minor"/>
      </rPr>
      <t xml:space="preserve">Грелка детская </t>
    </r>
    <r>
      <rPr>
        <b/>
        <sz val="11"/>
        <rFont val="Calibri"/>
        <family val="2"/>
        <charset val="204"/>
        <scheme val="minor"/>
      </rPr>
      <t xml:space="preserve"> "Вишенка3"</t>
    </r>
    <r>
      <rPr>
        <sz val="11"/>
        <rFont val="Calibri"/>
        <family val="2"/>
        <charset val="204"/>
        <scheme val="minor"/>
      </rPr>
      <t>размер 17*17 с вишневой косточкой   Состав: ткань 100% бязь, плюш 100% ПЭ, есть внутренний чехол на молнии, косточка вишни очищенная.</t>
    </r>
  </si>
  <si>
    <t>VN721</t>
  </si>
  <si>
    <r>
      <rPr>
        <sz val="11"/>
        <rFont val="Calibri"/>
        <family val="2"/>
        <charset val="204"/>
        <scheme val="minor"/>
      </rPr>
      <t xml:space="preserve">Грелка детская  </t>
    </r>
    <r>
      <rPr>
        <b/>
        <sz val="11"/>
        <rFont val="Calibri"/>
        <family val="2"/>
        <charset val="204"/>
        <scheme val="minor"/>
      </rPr>
      <t>"Вишенка4"</t>
    </r>
    <r>
      <rPr>
        <sz val="11"/>
        <rFont val="Calibri"/>
        <family val="2"/>
        <charset val="204"/>
        <scheme val="minor"/>
      </rPr>
      <t xml:space="preserve">  диаметр 17 с вишневой косточкой   Состав: ткань 100% бязь, Лен 100% есть внутренний чехол на молнии, косточка вишни очищенная. Крепления - регулируемая липучка</t>
    </r>
  </si>
  <si>
    <t>ПОДУШКИ для БЕРЕМЕННЫХ</t>
  </si>
  <si>
    <t>BR810</t>
  </si>
  <si>
    <t>BR206/1</t>
  </si>
  <si>
    <t>BR213/1</t>
  </si>
  <si>
    <t>BR220/1</t>
  </si>
  <si>
    <t>BR237/1</t>
  </si>
  <si>
    <t>BR244/1</t>
  </si>
  <si>
    <t>BR251/1</t>
  </si>
  <si>
    <t>BR268/1</t>
  </si>
  <si>
    <t>BR275/1</t>
  </si>
  <si>
    <t>BR282/1</t>
  </si>
  <si>
    <t>BR299/1</t>
  </si>
  <si>
    <t>BR305/1</t>
  </si>
  <si>
    <t>BR312/1</t>
  </si>
  <si>
    <t>BR329/1</t>
  </si>
  <si>
    <t>BR336/1</t>
  </si>
  <si>
    <t>BR234</t>
  </si>
  <si>
    <r>
      <rPr>
        <b/>
        <sz val="10"/>
        <color theme="1"/>
        <rFont val="Calibri"/>
        <family val="2"/>
        <charset val="204"/>
      </rPr>
      <t>Подушка "БУМЕРАНГ"</t>
    </r>
    <r>
      <rPr>
        <sz val="10"/>
        <color theme="1"/>
        <rFont val="Calibri"/>
        <family val="2"/>
        <charset val="204"/>
      </rPr>
      <t xml:space="preserve"> для беременных
Наполнитель: Искусственный лебяжий пух
Материал чехла: Тик</t>
    </r>
  </si>
  <si>
    <t>BR896</t>
  </si>
  <si>
    <r>
      <rPr>
        <b/>
        <sz val="10"/>
        <color theme="1"/>
        <rFont val="Calibri"/>
        <family val="2"/>
        <charset val="204"/>
      </rPr>
      <t>Подушка "БУМЕРАНГ -МИНИ</t>
    </r>
    <r>
      <rPr>
        <sz val="10"/>
        <color theme="1"/>
        <rFont val="Calibri"/>
        <family val="2"/>
        <charset val="204"/>
      </rPr>
      <t>" для беременных
Наполнитель: Искусственный лебяжий пух
Материал чехла: Тик</t>
    </r>
  </si>
  <si>
    <t>BR800</t>
  </si>
  <si>
    <r>
      <rPr>
        <b/>
        <sz val="10"/>
        <color theme="1"/>
        <rFont val="Calibri"/>
        <family val="2"/>
        <charset val="204"/>
      </rPr>
      <t>Подушка "ВАЛИК</t>
    </r>
    <r>
      <rPr>
        <sz val="10"/>
        <color theme="1"/>
        <rFont val="Calibri"/>
        <family val="2"/>
        <charset val="204"/>
      </rPr>
      <t>" для беременных
Наполнитель: Искусственный лебяжий пух
Материал чехла: Тик</t>
    </r>
  </si>
  <si>
    <t>BR834</t>
  </si>
  <si>
    <r>
      <rPr>
        <sz val="10"/>
        <color theme="1"/>
        <rFont val="Calibri"/>
        <family val="2"/>
        <charset val="204"/>
      </rPr>
      <t xml:space="preserve">Наволочка  для </t>
    </r>
    <r>
      <rPr>
        <b/>
        <sz val="10"/>
        <color theme="1"/>
        <rFont val="Calibri"/>
        <family val="2"/>
        <charset val="204"/>
      </rPr>
      <t>"ПОДКОВА"</t>
    </r>
    <r>
      <rPr>
        <sz val="10"/>
        <color theme="1"/>
        <rFont val="Calibri"/>
        <family val="2"/>
        <charset val="204"/>
      </rPr>
      <t xml:space="preserve"> </t>
    </r>
    <r>
      <rPr>
        <b/>
        <sz val="10"/>
        <color theme="1"/>
        <rFont val="Calibri"/>
        <family val="2"/>
        <charset val="204"/>
      </rPr>
      <t>Материал:</t>
    </r>
    <r>
      <rPr>
        <sz val="10"/>
        <color theme="1"/>
        <rFont val="Calibri"/>
        <family val="2"/>
        <charset val="204"/>
      </rPr>
      <t xml:space="preserve"> бязь</t>
    </r>
  </si>
  <si>
    <t>BR872</t>
  </si>
  <si>
    <r>
      <rPr>
        <sz val="10"/>
        <color theme="1"/>
        <rFont val="Calibri"/>
        <family val="2"/>
        <charset val="204"/>
      </rPr>
      <t xml:space="preserve">Наволочка  для  </t>
    </r>
    <r>
      <rPr>
        <b/>
        <sz val="10"/>
        <color theme="1"/>
        <rFont val="Calibri"/>
        <family val="2"/>
        <charset val="204"/>
      </rPr>
      <t>"БУМЕРАНГ"</t>
    </r>
    <r>
      <rPr>
        <sz val="10"/>
        <color theme="1"/>
        <rFont val="Calibri"/>
        <family val="2"/>
        <charset val="204"/>
      </rPr>
      <t xml:space="preserve">  Материал: бязь</t>
    </r>
  </si>
  <si>
    <t>BR919</t>
  </si>
  <si>
    <r>
      <rPr>
        <sz val="10"/>
        <color theme="1"/>
        <rFont val="Calibri"/>
        <family val="2"/>
        <charset val="204"/>
      </rPr>
      <t>Наволочка  для</t>
    </r>
    <r>
      <rPr>
        <b/>
        <sz val="10"/>
        <color theme="1"/>
        <rFont val="Calibri"/>
        <family val="2"/>
        <charset val="204"/>
      </rPr>
      <t>"БУМЕРАНГ-мини</t>
    </r>
    <r>
      <rPr>
        <sz val="10"/>
        <color theme="1"/>
        <rFont val="Calibri"/>
        <family val="2"/>
        <charset val="204"/>
      </rPr>
      <t>" Материал: бязь</t>
    </r>
  </si>
  <si>
    <t>BR824</t>
  </si>
  <si>
    <r>
      <rPr>
        <sz val="10"/>
        <color theme="1"/>
        <rFont val="Calibri"/>
        <family val="2"/>
        <charset val="204"/>
      </rPr>
      <t xml:space="preserve">Наволочка  для </t>
    </r>
    <r>
      <rPr>
        <b/>
        <sz val="10"/>
        <color theme="1"/>
        <rFont val="Calibri"/>
        <family val="2"/>
        <charset val="204"/>
      </rPr>
      <t>"ВАЛИК"</t>
    </r>
    <r>
      <rPr>
        <sz val="10"/>
        <color theme="1"/>
        <rFont val="Calibri"/>
        <family val="2"/>
        <charset val="204"/>
      </rPr>
      <t xml:space="preserve">  Материал: бязь</t>
    </r>
  </si>
  <si>
    <t>КОКОНЫ (Бейби-люлька), Пеленки</t>
  </si>
  <si>
    <t>MF447</t>
  </si>
  <si>
    <t>MF692</t>
  </si>
  <si>
    <t>MF708</t>
  </si>
  <si>
    <t xml:space="preserve">	
4627191081708</t>
  </si>
  <si>
    <t>MF715</t>
  </si>
  <si>
    <t>MF722</t>
  </si>
  <si>
    <t>MFP262</t>
  </si>
  <si>
    <t>MFP279</t>
  </si>
  <si>
    <t>MFP286</t>
  </si>
  <si>
    <t>MFP293</t>
  </si>
  <si>
    <t>MFP309</t>
  </si>
  <si>
    <t>MFP316</t>
  </si>
  <si>
    <t>Подушка-кокон "БЭЙБИ-Люлька" Размер:74х38х6/14 Мышата + переноска</t>
  </si>
  <si>
    <t>PM187</t>
  </si>
  <si>
    <t>Пеленка из муслина 120*135. "Привет" 100% хлопок.  1 шт</t>
  </si>
  <si>
    <t>PM194</t>
  </si>
  <si>
    <t>Пеленка из муслина 120*135. "В лесу" 100% хлопок. 1 шт</t>
  </si>
  <si>
    <t>PM200</t>
  </si>
  <si>
    <t>Пеленка из муслина 120*135. "Перья"  100% хлопок. 1 шт</t>
  </si>
  <si>
    <t>PM217</t>
  </si>
  <si>
    <t>Пеленки из муслина 120*135."Ассорти" 100% хлопок. 3 шт</t>
  </si>
  <si>
    <t>PM224</t>
  </si>
  <si>
    <t>Пеленки из муслина 120*135. "Привет" 100% хлопок. 3 шт</t>
  </si>
  <si>
    <t>PM231</t>
  </si>
  <si>
    <t>Пеленки из муслина 120*135. "В лесу" 100% хлопок. 3 шт</t>
  </si>
  <si>
    <t>PM248</t>
  </si>
  <si>
    <t>Пеленки из муслина 120*135. "Перья"  100% хлопок. 3 шт</t>
  </si>
  <si>
    <t>PF675</t>
  </si>
  <si>
    <t>Пеленка фланель "Ассорти" 90*120 100% хлопок. 1 шт</t>
  </si>
  <si>
    <t>PF682</t>
  </si>
  <si>
    <t>Набор Пеленка фланель "Ассорти" 90*120 100% хлопок. 3 шт</t>
  </si>
  <si>
    <t>PF699</t>
  </si>
  <si>
    <t>Набор Пеленка фланель "В Лесу" 90*120 100% хлопок. 3 шт</t>
  </si>
  <si>
    <t>PF705</t>
  </si>
  <si>
    <t>Набор Пеленка фланель "Море" 90*120 100% хлопок. 3 шт</t>
  </si>
  <si>
    <t>PF712</t>
  </si>
  <si>
    <t>Набор Пеленка фланель"Детки-конфетки" в ассортименте 90*120 100% хлопок. 3 шт</t>
  </si>
  <si>
    <t>КОЛЛЕКЦИЯ "ШКОЛА "</t>
  </si>
  <si>
    <t>Сидушка "ДЖИНЦЫ"  40*40 с лузгой гречихи</t>
  </si>
  <si>
    <t>Сидушка "ДЖИНЦЫ"  40*40 с лузгой гречихи +  Мешок для обуви "ДЖИНЦЫ"</t>
  </si>
  <si>
    <t>MO798</t>
  </si>
  <si>
    <t>Мешок для обуви "ДЖИНЦЫ"</t>
  </si>
  <si>
    <t>Сидушка "ЕДИНОРОГИ"  40*40 с лузгой гречихи</t>
  </si>
  <si>
    <t>Сидушка "ЕДИНОРОГИ"  40*40 с лузгой гречихи + Мешок для обуви "ЕДИНОРОГИ"</t>
  </si>
  <si>
    <t>MO774</t>
  </si>
  <si>
    <t>Мешок для обуви "ЕДИНОРОГИ"</t>
  </si>
  <si>
    <t>Сидушка "КАРТЫ"  40*40 с лузгой гречихи</t>
  </si>
  <si>
    <t>Сидушка "КАРТЫ"  40*40 с лузгой гречихи +Мешок для обуви "КАРТЫ"</t>
  </si>
  <si>
    <t>MO729</t>
  </si>
  <si>
    <t>Мешок для обуви "КАРТЫ"</t>
  </si>
  <si>
    <t>Сидушка "МАРКИ"  40*40 с лузгой гречихи</t>
  </si>
  <si>
    <t>Сидушка "МАРКИ"  40*40 с лузгой гречихи + Мешок для обуви "МАРКИ"</t>
  </si>
  <si>
    <t>MO750</t>
  </si>
  <si>
    <t>Мешок для обуви "МАРКИ"</t>
  </si>
  <si>
    <t>Сидушка "МАШИНКИ"  40*40 с лузгой гречихи</t>
  </si>
  <si>
    <t>Сидушка "МАШИНКИ"  40*40 с лузгой гречихи+Мешок для обуви "МАШИНКИ"</t>
  </si>
  <si>
    <t>MO736</t>
  </si>
  <si>
    <t>Мешок для обуви "МАШИНКИ"</t>
  </si>
  <si>
    <t>Сидушка "КОСМОС"  40*40 с лузгой гречихи</t>
  </si>
  <si>
    <t>Сидушка "КОСМОС"  40*40 с лузгой гречихи+Мешок для обуви "КОСМОС"</t>
  </si>
  <si>
    <t>MO767</t>
  </si>
  <si>
    <t>Мешок для обуви "КОСМОС"</t>
  </si>
  <si>
    <t>Сидушка "КАРАНДАШИ"  40*40 с лузгой гречихи</t>
  </si>
  <si>
    <t>Сидушка "КАРАНДАШИ"  40*40 с лузгой гречихи+Мешок для обуви "КАРАНДАШИ"</t>
  </si>
  <si>
    <t>MO781</t>
  </si>
  <si>
    <t>Мешок для обуви "КАРАНДАШИ"</t>
  </si>
  <si>
    <t>Сидушка "НЕБО В ЗВЕЗДАХ"  40*40 с лузгой гречихи</t>
  </si>
  <si>
    <t>Сидушка "НЕБО В ЗВЕЗДАХ"  40*40 с лузгой гречихи+ Сидушка "НЕБО В ЗВЕЗДАХ"  40*40 с лузгой гречихи</t>
  </si>
  <si>
    <t>MO743</t>
  </si>
  <si>
    <t>Мешок для обуви "НЕБО В ЗВЕЗДАХ"</t>
  </si>
  <si>
    <t xml:space="preserve">Уникальная продукция бренда INNOMAT   INNOFLEX - пробуждение - наполнитель  с Виброизоляционноми свойствами.     </t>
  </si>
  <si>
    <t>ООО БИО-ТЕКСТИЛЬ и ООО СТАНДАРТПЛАСТ представляют совместный бренд "INNOMAT"</t>
  </si>
  <si>
    <r>
      <rPr>
        <b/>
        <i/>
        <sz val="22"/>
        <color theme="0"/>
        <rFont val="Calibri"/>
        <family val="2"/>
        <charset val="204"/>
      </rPr>
      <t xml:space="preserve"> INNOFLEX - </t>
    </r>
    <r>
      <rPr>
        <b/>
        <i/>
        <sz val="22"/>
        <color rgb="FFFF0000"/>
        <rFont val="Calibri"/>
        <family val="2"/>
        <charset val="204"/>
      </rPr>
      <t>пробуждение</t>
    </r>
  </si>
  <si>
    <t>артикул</t>
  </si>
  <si>
    <t>Название</t>
  </si>
  <si>
    <t>фото</t>
  </si>
  <si>
    <t>вес</t>
  </si>
  <si>
    <t>STP/8536</t>
  </si>
  <si>
    <r>
      <rPr>
        <b/>
        <sz val="12"/>
        <color theme="1"/>
        <rFont val="Calibri"/>
        <family val="2"/>
        <charset val="204"/>
      </rPr>
      <t>Автомобильная подушка валик "INNOFLEX"</t>
    </r>
    <r>
      <rPr>
        <sz val="12"/>
        <color theme="1"/>
        <rFont val="Calibri"/>
        <family val="2"/>
        <charset val="204"/>
      </rPr>
      <t xml:space="preserve"> жаккард 100 % пэ 38*10 (INNOFLEX) черный</t>
    </r>
  </si>
  <si>
    <t xml:space="preserve"> </t>
  </si>
  <si>
    <t>STP/8543</t>
  </si>
  <si>
    <r>
      <rPr>
        <b/>
        <sz val="12"/>
        <color theme="1"/>
        <rFont val="Calibri"/>
        <family val="2"/>
        <charset val="204"/>
      </rPr>
      <t xml:space="preserve"> Автомобильная подушка валик "INNOFLEX"</t>
    </r>
    <r>
      <rPr>
        <sz val="12"/>
        <color theme="1"/>
        <rFont val="Calibri"/>
        <family val="2"/>
        <charset val="204"/>
      </rPr>
      <t xml:space="preserve"> жаккард 100 % пэ (INNOFLEX) 38*10 серый</t>
    </r>
  </si>
  <si>
    <t>STP/8512</t>
  </si>
  <si>
    <r>
      <rPr>
        <b/>
        <sz val="12"/>
        <color theme="1"/>
        <rFont val="Calibri"/>
        <family val="2"/>
        <charset val="204"/>
      </rPr>
      <t>Автомобильная подушка косточка "INNOFLEX"</t>
    </r>
    <r>
      <rPr>
        <sz val="12"/>
        <color theme="1"/>
        <rFont val="Calibri"/>
        <family val="2"/>
        <charset val="204"/>
      </rPr>
      <t xml:space="preserve"> жаккард 100 % пэ (INNOFLEX) 32*16 черный/серый</t>
    </r>
  </si>
  <si>
    <t>STP/8529</t>
  </si>
  <si>
    <r>
      <rPr>
        <b/>
        <sz val="12"/>
        <color theme="1"/>
        <rFont val="Calibri"/>
        <family val="2"/>
        <charset val="204"/>
      </rPr>
      <t>Автомобильная подушка бабочка "INNOFLEX"</t>
    </r>
    <r>
      <rPr>
        <sz val="12"/>
        <color theme="1"/>
        <rFont val="Calibri"/>
        <family val="2"/>
        <charset val="204"/>
      </rPr>
      <t xml:space="preserve"> жаккард 100 % пэ (INNOFLEX) 32*17 черный/серый</t>
    </r>
  </si>
  <si>
    <t>STP/8253</t>
  </si>
  <si>
    <r>
      <rPr>
        <b/>
        <sz val="12"/>
        <color theme="1"/>
        <rFont val="Calibri"/>
        <family val="2"/>
        <charset val="204"/>
      </rPr>
      <t>Автомобильная подушка на сиденье "INNOFLEX"</t>
    </r>
    <r>
      <rPr>
        <sz val="12"/>
        <color theme="1"/>
        <rFont val="Calibri"/>
        <family val="2"/>
        <charset val="204"/>
      </rPr>
      <t xml:space="preserve"> жаккард 100 % пэ (INNOFLEX) 40*40 черный/серый</t>
    </r>
  </si>
  <si>
    <t>Добрая Маша - инновационный подход к комфорту в путешествиях.</t>
  </si>
  <si>
    <t>STP/8545</t>
  </si>
  <si>
    <t>АВТОМОБИЛЬНАЯ ПОДУШКА ДЛЯ ШЕИ
«INNOFOAM TRAVELNECK» РАЗМЕР: 25,5 см х 12 см х 27 см
НАПОЛНИТЕЛЬ: ПЕНА С ЭФФЕКТОМ ПАМЯТИ INNOFOAM TM (USA), АНИТВИБРАЦИОННЫЕ ГРАНУЛЫ GREEN CERAMIC GEL PARTICLES ТКАНЬ: ВЕЛЮР 100% ПЭ</t>
  </si>
  <si>
    <t>STP/8546</t>
  </si>
  <si>
    <t>АВТОМОБИЛЬНАЯ ПОДУШКА ДЛЯ ШЕИ
«INNOFOAM TRAVELNECK NEO» РАЗМЕР: 25,5 см х 12 см х 27 см
НАПОЛНИТЕЛЬ: ПЕНА С ЭФФЕКТОМ ПАМЯТИ INNOFOAM TM (USA), АНИТВИБРАЦИОННЫЕ ГРАНУЛЫ GREEN CERAMIC GEL PARTICLES ТКАНЬ: ВЕЛЮР 100% ПЭ</t>
  </si>
  <si>
    <t>STP/8548</t>
  </si>
  <si>
    <t>АВТОМОБИЛЬНАЯ ПОДУШКА ДЛЯ ПОЯСНИЦЫ
«INNOFOAM BACKLUX NEO» РАЗМЕР: 34 см х 34 см х 10 см
НАПОЛНИТЕЛЬ: ПЕНА С ЭФФЕКТОМ ПАМЯТИ INNOFOAM TM (USA), АНИТВИБРАЦИОННЫЕ ГРАНУЛЫ GREEN CERAMIC GEL PARTICLES  ТКАНЬ: ВЕЛЮР 100% ПЭ</t>
  </si>
  <si>
    <t>STP/8550</t>
  </si>
  <si>
    <t>АВТОМОБИЛЬНАЯ ПОДУШКА ПОДГОЛОВНИК
«INNOFOAM HEADLUX» РАЗМЕР: 22 см х 25 см х 12 см
НАПОЛНИТЕЛЬ: ПЕНА С ЭФФЕКТОМ ПАМЯТИ INNOFOAM TM (USA), АНИТВИБРАЦИОННЫЕ ГРАНУЛЫ GREEN CERAMIC GEL PARTICLES  ТКАНЬ: ВЕЛЮР 100% ПЭ</t>
  </si>
  <si>
    <t>STP/8554</t>
  </si>
  <si>
    <t>АВТОМОБИЛЬНАЯ ПОДУШКА ДЛЯ ПУТЕШЕСТВИЙ
«INNOFOAM TRAVELUX EXTRIM 8» РАЗМЕР: 30 см х 40 см х 6 см
НАПОЛНИТЕЛЬ: ПЕНА С ЭФФЕКТОМ ПАМЯТИ INNOFOAM TM (USA), АНИТВИБРАЦИОННЫЕ ГРАНУЛЫ GREEN CERAMIC GEL PARTICLES ТКАНЬ: ВЕЛЮР 100% ПЭ</t>
  </si>
  <si>
    <t>КОЛЛЕКЦИЯ "ДЛЯ ОФИСА и АВТО "</t>
  </si>
  <si>
    <t>MF559</t>
  </si>
  <si>
    <r>
      <rPr>
        <sz val="11"/>
        <rFont val="Calibri"/>
        <family val="2"/>
        <charset val="204"/>
        <scheme val="minor"/>
      </rPr>
      <t>Подушка для путешествий</t>
    </r>
    <r>
      <rPr>
        <b/>
        <sz val="11"/>
        <rFont val="Calibri"/>
        <family val="2"/>
        <charset val="204"/>
        <scheme val="minor"/>
      </rPr>
      <t xml:space="preserve"> "Дорожная" с эффектом памяти</t>
    </r>
    <r>
      <rPr>
        <sz val="11"/>
        <rFont val="Calibri"/>
        <family val="2"/>
        <charset val="204"/>
        <scheme val="minor"/>
      </rPr>
      <t>/ Подушка для шеи и автомобиля 28х28х9</t>
    </r>
  </si>
  <si>
    <t>K602</t>
  </si>
  <si>
    <r>
      <rPr>
        <sz val="11"/>
        <rFont val="Calibri"/>
        <family val="2"/>
        <charset val="204"/>
        <scheme val="minor"/>
      </rPr>
      <t>Подушка для путешествий</t>
    </r>
    <r>
      <rPr>
        <b/>
        <sz val="11"/>
        <rFont val="Calibri"/>
        <family val="2"/>
        <charset val="204"/>
        <scheme val="minor"/>
      </rPr>
      <t xml:space="preserve"> "Косточка"</t>
    </r>
    <r>
      <rPr>
        <sz val="11"/>
        <rFont val="Calibri"/>
        <family val="2"/>
        <charset val="204"/>
        <scheme val="minor"/>
      </rPr>
      <t>/ 26*30 кожа (Автомобильная подушка,подушка для шеи автомобильная,подушка косточка)</t>
    </r>
  </si>
  <si>
    <t>PEK307</t>
  </si>
  <si>
    <r>
      <rPr>
        <b/>
        <sz val="11"/>
        <color theme="1"/>
        <rFont val="Calibri"/>
        <family val="2"/>
        <charset val="204"/>
      </rPr>
      <t>АВТО-кость с ПВХ  Размер</t>
    </r>
    <r>
      <rPr>
        <sz val="11"/>
        <color theme="1"/>
        <rFont val="Calibri"/>
        <family val="2"/>
        <charset val="204"/>
      </rPr>
      <t xml:space="preserve">: 30 *15; </t>
    </r>
    <r>
      <rPr>
        <b/>
        <sz val="11"/>
        <color theme="1"/>
        <rFont val="Calibri"/>
        <family val="2"/>
        <charset val="204"/>
      </rPr>
      <t>Крепление:</t>
    </r>
    <r>
      <rPr>
        <sz val="11"/>
        <color theme="1"/>
        <rFont val="Calibri"/>
        <family val="2"/>
        <charset val="204"/>
      </rPr>
      <t xml:space="preserve"> Стропа 3 см + фастекс
</t>
    </r>
    <r>
      <rPr>
        <b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Лузга гречихи.</t>
    </r>
    <r>
      <rPr>
        <b/>
        <sz val="11"/>
        <color theme="1"/>
        <rFont val="Calibri"/>
        <family val="2"/>
        <charset val="204"/>
      </rPr>
      <t>Материал чехла:</t>
    </r>
    <r>
      <rPr>
        <sz val="11"/>
        <color theme="1"/>
        <rFont val="Calibri"/>
        <family val="2"/>
        <charset val="204"/>
      </rPr>
      <t xml:space="preserve"> Диагональ  100% ХБ с ПВХ  Крепления - стропа+фастек.</t>
    </r>
  </si>
  <si>
    <t>G314</t>
  </si>
  <si>
    <r>
      <rPr>
        <b/>
        <sz val="11"/>
        <color theme="1"/>
        <rFont val="Calibri"/>
        <family val="2"/>
        <charset val="204"/>
      </rPr>
      <t>АВТО -КОСТЬ из Авто ткани (черная)</t>
    </r>
    <r>
      <rPr>
        <sz val="11"/>
        <color theme="1"/>
        <rFont val="Calibri"/>
        <family val="2"/>
        <charset val="204"/>
      </rPr>
      <t xml:space="preserve"> Размер: 30 *15; Крепление: Стропа 3 см + фастекс. Наполнитель: лузга гречихи.Материал чехла: Жаккард- 100%ПЭ Крепления - стропа+фастек.</t>
    </r>
  </si>
  <si>
    <t>G321</t>
  </si>
  <si>
    <r>
      <rPr>
        <b/>
        <sz val="11"/>
        <color theme="1"/>
        <rFont val="Calibri"/>
        <family val="2"/>
        <charset val="204"/>
      </rPr>
      <t>АВТО -КОСТЬ из Авто ткани (серая)</t>
    </r>
    <r>
      <rPr>
        <sz val="11"/>
        <color theme="1"/>
        <rFont val="Calibri"/>
        <family val="2"/>
        <charset val="204"/>
      </rPr>
      <t xml:space="preserve"> Размер: 30 *15; Крепление: Стропа 3 см + фастекс. Наполнитель: лузга гречихи
Материал чехла: Жаккард- 100%ПЭ Крепления - стропа+фастек.</t>
    </r>
  </si>
  <si>
    <t>G284</t>
  </si>
  <si>
    <r>
      <rPr>
        <b/>
        <sz val="11"/>
        <color theme="1"/>
        <rFont val="Calibri"/>
        <family val="2"/>
        <charset val="204"/>
      </rPr>
      <t>АВТО -КОСТЬ из Авто  плоская (серая) Размер:</t>
    </r>
    <r>
      <rPr>
        <sz val="11"/>
        <color theme="1"/>
        <rFont val="Calibri"/>
        <family val="2"/>
        <charset val="204"/>
      </rPr>
      <t xml:space="preserve"> 30 *15; </t>
    </r>
    <r>
      <rPr>
        <b/>
        <sz val="11"/>
        <color theme="1"/>
        <rFont val="Calibri"/>
        <family val="2"/>
        <charset val="204"/>
      </rPr>
      <t>Крепление:</t>
    </r>
    <r>
      <rPr>
        <sz val="11"/>
        <color theme="1"/>
        <rFont val="Calibri"/>
        <family val="2"/>
        <charset val="204"/>
      </rPr>
      <t xml:space="preserve"> Резинка
</t>
    </r>
    <r>
      <rPr>
        <b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холлофайбер. </t>
    </r>
    <r>
      <rPr>
        <b/>
        <sz val="11"/>
        <color theme="1"/>
        <rFont val="Calibri"/>
        <family val="2"/>
        <charset val="204"/>
      </rPr>
      <t>Материал чехла: Жаккард-"сталь" 100%ПЭ, Крепления - резинка.</t>
    </r>
  </si>
  <si>
    <t>G291</t>
  </si>
  <si>
    <r>
      <rPr>
        <b/>
        <sz val="11"/>
        <color theme="1"/>
        <rFont val="Calibri"/>
        <family val="2"/>
        <charset val="204"/>
      </rPr>
      <t>АВТО -КОСТЬ из Авто  плоская (черная) Размер:</t>
    </r>
    <r>
      <rPr>
        <sz val="11"/>
        <color theme="1"/>
        <rFont val="Calibri"/>
        <family val="2"/>
        <charset val="204"/>
      </rPr>
      <t xml:space="preserve"> 30 *15; </t>
    </r>
    <r>
      <rPr>
        <b/>
        <sz val="11"/>
        <color theme="1"/>
        <rFont val="Calibri"/>
        <family val="2"/>
        <charset val="204"/>
      </rPr>
      <t>Крепление:</t>
    </r>
    <r>
      <rPr>
        <sz val="11"/>
        <color theme="1"/>
        <rFont val="Calibri"/>
        <family val="2"/>
        <charset val="204"/>
      </rPr>
      <t xml:space="preserve"> Резинка
</t>
    </r>
    <r>
      <rPr>
        <b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холлофайбер. </t>
    </r>
    <r>
      <rPr>
        <b/>
        <sz val="11"/>
        <color theme="1"/>
        <rFont val="Calibri"/>
        <family val="2"/>
        <charset val="204"/>
      </rPr>
      <t>Материал чехла: Жаккард- 100%ПЭ, Крепления - резинка.</t>
    </r>
  </si>
  <si>
    <t>PEK975</t>
  </si>
  <si>
    <r>
      <rPr>
        <b/>
        <sz val="11"/>
        <color theme="1"/>
        <rFont val="Calibri"/>
        <family val="2"/>
        <charset val="204"/>
      </rPr>
      <t>АВТО-Комфорт.</t>
    </r>
    <r>
      <rPr>
        <sz val="11"/>
        <color theme="1"/>
        <rFont val="Calibri"/>
        <family val="2"/>
        <charset val="204"/>
      </rPr>
      <t xml:space="preserve">  </t>
    </r>
    <r>
      <rPr>
        <b/>
        <sz val="11"/>
        <color theme="1"/>
        <rFont val="Calibri"/>
        <family val="2"/>
        <charset val="204"/>
      </rPr>
      <t xml:space="preserve">Размер: </t>
    </r>
    <r>
      <rPr>
        <sz val="11"/>
        <color theme="1"/>
        <rFont val="Calibri"/>
        <family val="2"/>
        <charset val="204"/>
      </rPr>
      <t xml:space="preserve">40 *45. </t>
    </r>
    <r>
      <rPr>
        <b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Лузга гречихи
</t>
    </r>
    <r>
      <rPr>
        <b/>
        <sz val="11"/>
        <color theme="1"/>
        <rFont val="Calibri"/>
        <family val="2"/>
        <charset val="204"/>
      </rPr>
      <t>Материал чехла:</t>
    </r>
    <r>
      <rPr>
        <sz val="11"/>
        <color theme="1"/>
        <rFont val="Calibri"/>
        <family val="2"/>
        <charset val="204"/>
      </rPr>
      <t xml:space="preserve">  Грета 60ХБ%/40ПЭ%</t>
    </r>
  </si>
  <si>
    <t>ORTO699</t>
  </si>
  <si>
    <r>
      <rPr>
        <b/>
        <sz val="11"/>
        <color theme="1"/>
        <rFont val="Calibri"/>
        <family val="2"/>
        <charset val="204"/>
      </rPr>
      <t xml:space="preserve">Автоподушка под спину "ОРТО" </t>
    </r>
    <r>
      <rPr>
        <sz val="11"/>
        <color theme="1"/>
        <rFont val="Calibri"/>
        <family val="2"/>
        <charset val="204"/>
      </rPr>
      <t xml:space="preserve"> 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20 *38; </t>
    </r>
    <r>
      <rPr>
        <b/>
        <sz val="11"/>
        <color theme="1"/>
        <rFont val="Calibri"/>
        <family val="2"/>
        <charset val="204"/>
      </rPr>
      <t>Крепление:</t>
    </r>
    <r>
      <rPr>
        <sz val="11"/>
        <color theme="1"/>
        <rFont val="Calibri"/>
        <family val="2"/>
        <charset val="204"/>
      </rPr>
      <t xml:space="preserve"> Стропа + фастекс    </t>
    </r>
    <r>
      <rPr>
        <b/>
        <sz val="11"/>
        <color theme="1"/>
        <rFont val="Calibri"/>
        <family val="2"/>
        <charset val="204"/>
      </rPr>
      <t>Наполнитель:</t>
    </r>
    <r>
      <rPr>
        <sz val="11"/>
        <color theme="1"/>
        <rFont val="Calibri"/>
        <family val="2"/>
        <charset val="204"/>
      </rPr>
      <t xml:space="preserve"> Лузга гречихи. </t>
    </r>
    <r>
      <rPr>
        <b/>
        <sz val="11"/>
        <color theme="1"/>
        <rFont val="Calibri"/>
        <family val="2"/>
        <charset val="204"/>
      </rPr>
      <t>Материал чехла:</t>
    </r>
    <r>
      <rPr>
        <sz val="11"/>
        <color theme="1"/>
        <rFont val="Calibri"/>
        <family val="2"/>
        <charset val="204"/>
      </rPr>
      <t xml:space="preserve">  Грета 60ХБ%/40ПЭ%</t>
    </r>
  </si>
  <si>
    <t>MF504</t>
  </si>
  <si>
    <r>
      <rPr>
        <b/>
        <sz val="11"/>
        <color theme="1"/>
        <rFont val="Calibri"/>
        <family val="2"/>
        <charset val="204"/>
      </rPr>
      <t>Подушка под спину " Backlux"с эффектом памяти. Размер:33,5х32х5/9;</t>
    </r>
    <r>
      <rPr>
        <sz val="11"/>
        <color theme="1"/>
        <rFont val="Calibri"/>
        <family val="2"/>
        <charset val="204"/>
      </rPr>
      <t xml:space="preserve"> Крепление: Стропа + фастекс    Наполнитель: ППУ с эффектом памяти. Материал велюр: хлопок 80%, 20%ПЭ</t>
    </r>
  </si>
  <si>
    <t>MF309</t>
  </si>
  <si>
    <t>Подушка под спину "ДИНАМИКА"с эффектом памяти. Размер:  42х52                      Крепление: Стропа + фастекс    Наполнитель: ППУ с эффектом памяти. Материал велюр: хлопок 80%, 20%ПЭ</t>
  </si>
  <si>
    <t>MF316</t>
  </si>
  <si>
    <t>Подушка на сиденье "ДИНАМИКА"с эффектом памяти. Размер: 38х43        Крепление: Стропа + фастекс    Наполнитель: ППУ с эффектом памяти. Материал велюр: хлопок 80%, 20%ПЭ</t>
  </si>
  <si>
    <t>MF323</t>
  </si>
  <si>
    <t>Набор для кресла "ДИНАМИКА"с эффектом памяти. Размер: 38х43 и 42*45                     Крепление: Стропа + фастекс    Наполнитель: ППУ с эффектом памяти. Материал велюр: хлопок 80%, 20%ПЭ</t>
  </si>
  <si>
    <r>
      <rPr>
        <b/>
        <sz val="11"/>
        <color theme="1"/>
        <rFont val="Calibri"/>
        <family val="2"/>
        <charset val="204"/>
      </rPr>
      <t>Мехова накидка на кресло автомобиля, с накладкой на подголовник.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50*142;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 белая. Крепление: Резинка + Фастекс (застёжка "трезубец")</t>
    </r>
  </si>
  <si>
    <t>50*142</t>
  </si>
  <si>
    <r>
      <rPr>
        <b/>
        <sz val="11"/>
        <color theme="1"/>
        <rFont val="Calibri"/>
        <family val="2"/>
        <charset val="204"/>
      </rPr>
      <t>Мехова накидка на кресло автомобиля, с накладкой на подголовник.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50*142;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Коричневая . Крепление: Резинка + Фастекс (застёжка "трезубец")</t>
    </r>
  </si>
  <si>
    <r>
      <rPr>
        <b/>
        <sz val="11"/>
        <color theme="1"/>
        <rFont val="Calibri"/>
        <family val="2"/>
        <charset val="204"/>
      </rPr>
      <t>Мехова накидка на кресло автомобиля, с накладкой на подголовник.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50*142;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 Черная. Крепление: Резинка + Фастекс (застёжка "трезубец")</t>
    </r>
  </si>
  <si>
    <r>
      <rPr>
        <b/>
        <sz val="11"/>
        <color theme="1"/>
        <rFont val="Calibri"/>
        <family val="2"/>
        <charset val="204"/>
      </rPr>
      <t>Мехова накидка на кресло автомобиля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50*105;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белая.  Крепление: Резинка + Фастекс (застёжка "трезубец")</t>
    </r>
  </si>
  <si>
    <t>50*105</t>
  </si>
  <si>
    <r>
      <rPr>
        <b/>
        <sz val="11"/>
        <color theme="1"/>
        <rFont val="Calibri"/>
        <family val="2"/>
        <charset val="204"/>
      </rPr>
      <t>Мехова накидка на кресло автомобиля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50*105;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черная. Крепление: Резинка + Фастекс (застёжка "трезубец")</t>
    </r>
  </si>
  <si>
    <r>
      <rPr>
        <b/>
        <sz val="11"/>
        <color theme="1"/>
        <rFont val="Calibri"/>
        <family val="2"/>
        <charset val="204"/>
      </rPr>
      <t>Мехова накидка на кресло автомобиля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Размер:</t>
    </r>
    <r>
      <rPr>
        <sz val="11"/>
        <color theme="1"/>
        <rFont val="Calibri"/>
        <family val="2"/>
        <charset val="204"/>
      </rPr>
      <t xml:space="preserve"> 50*50; </t>
    </r>
    <r>
      <rPr>
        <b/>
        <sz val="11"/>
        <color theme="1"/>
        <rFont val="Calibri"/>
        <family val="2"/>
        <charset val="204"/>
      </rPr>
      <t>Материал</t>
    </r>
    <r>
      <rPr>
        <sz val="11"/>
        <color theme="1"/>
        <rFont val="Calibri"/>
        <family val="2"/>
        <charset val="204"/>
      </rPr>
      <t xml:space="preserve">: Овечий мех (70%-мех, 30%-полиэстер)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черная, белая, бежевая,коричневая. Крепление: Резинка + Фастекс (застёжка "трезубец")</t>
    </r>
  </si>
  <si>
    <t>50*50</t>
  </si>
  <si>
    <t>"I-HUG"</t>
  </si>
  <si>
    <t>Номер</t>
  </si>
  <si>
    <t>Наименование</t>
  </si>
  <si>
    <t>Размер</t>
  </si>
  <si>
    <t>Клетка, см</t>
  </si>
  <si>
    <t>Регулируемость</t>
  </si>
  <si>
    <t>цвет</t>
  </si>
  <si>
    <t>UO887</t>
  </si>
  <si>
    <t>Одеяло утяжеленное с лузгой гречихи дет. 90*120 ТИК (88 ячеек)</t>
  </si>
  <si>
    <t>90*120</t>
  </si>
  <si>
    <t>нет</t>
  </si>
  <si>
    <t>голубой</t>
  </si>
  <si>
    <t>UOL924</t>
  </si>
  <si>
    <t xml:space="preserve"> 
4627164650924</t>
  </si>
  <si>
    <t xml:space="preserve">Одеяло утяжеленное с лузгой гречихи дет. 90*120 Лен/флис (88 ячеек) </t>
  </si>
  <si>
    <t>бежевый</t>
  </si>
  <si>
    <t>UO894</t>
  </si>
  <si>
    <t>Одеяло утяжеленное с лузгой гречихи дет.110*140 ТИК (130 ячеек)</t>
  </si>
  <si>
    <t>UOL931</t>
  </si>
  <si>
    <t xml:space="preserve"> 
4627164650931</t>
  </si>
  <si>
    <t>Одеяло утяжеленное с лузгой гречихи дет.110*140 Лен/флис  (130 ячеек)</t>
  </si>
  <si>
    <t>UO900</t>
  </si>
  <si>
    <t>Одеяло утяжеленное с лузгой гречихи 140*195 ТИК (234 ячеек)</t>
  </si>
  <si>
    <t>UO917</t>
  </si>
  <si>
    <t>Одеяло утяжеленное с лузгой гречихи 170*195 ТИК (288 ячеек)</t>
  </si>
  <si>
    <t>UOG482</t>
  </si>
  <si>
    <t>Одеяло утяжеленное с гранулами дет.90*120 ТИК БЕЛЫЙ (88 ячеек)</t>
  </si>
  <si>
    <t>белый</t>
  </si>
  <si>
    <t>UOG567</t>
  </si>
  <si>
    <t>UOG499</t>
  </si>
  <si>
    <t xml:space="preserve"> Одеяло утяжеленное с гранулами дет.110*140 ТИК БЕЛЫЙ  (130 ячеек)</t>
  </si>
  <si>
    <t>UOG574</t>
  </si>
  <si>
    <t>UOG505</t>
  </si>
  <si>
    <t>Одеяло утяжеленное с гранулами 140*195 ТИК БЕЛЫЙ  (234 ячеек)</t>
  </si>
  <si>
    <t>UOG581</t>
  </si>
  <si>
    <t>UOG512</t>
  </si>
  <si>
    <t>Одеяло утяжеленное с гранулами 170*195 ТИК БЕЛЫЙ  (288 ячеек)</t>
  </si>
  <si>
    <t>UOG598</t>
  </si>
  <si>
    <t>UOM529</t>
  </si>
  <si>
    <t xml:space="preserve">ОДЕЯЛО на молнии ТИК 90*120 (63 ячейки) </t>
  </si>
  <si>
    <t>да</t>
  </si>
  <si>
    <t>UOM604</t>
  </si>
  <si>
    <t>UOM611</t>
  </si>
  <si>
    <t>UOM536</t>
  </si>
  <si>
    <t xml:space="preserve">ОДЕЯЛО на молнии ТИК 110*140 (88 ячеек) </t>
  </si>
  <si>
    <t>UOM628</t>
  </si>
  <si>
    <t>UOM635</t>
  </si>
  <si>
    <t>UOM543</t>
  </si>
  <si>
    <t>ОДЕЯЛО на молнии ТИК 140*195 (165 ячеек)</t>
  </si>
  <si>
    <t>UOM642</t>
  </si>
  <si>
    <t>UOM659</t>
  </si>
  <si>
    <t>UOM550</t>
  </si>
  <si>
    <t>ОДЕЯЛО на молнии ТИК 170*195 (195 ячеек)</t>
  </si>
  <si>
    <t>UOM666</t>
  </si>
  <si>
    <t>UOM673</t>
  </si>
  <si>
    <t>UOMT417</t>
  </si>
  <si>
    <t>Одеяло утяжеленное трансформер 110*140+90*140 (234 ячейки)</t>
  </si>
  <si>
    <t>UOMT424</t>
  </si>
  <si>
    <t>UOM132</t>
  </si>
  <si>
    <t>UOM071</t>
  </si>
  <si>
    <t>UOM088</t>
  </si>
  <si>
    <t>Одеяло утяжеленное с гранулами 140*195 ТРИКОТАЖ 40%Вискозы, 60% ПЭ (234 ячеек) - темное</t>
  </si>
  <si>
    <t>UOM207</t>
  </si>
  <si>
    <t>Одеяло утяжеленное с гранулами 170*195 ТРИКОТАЖ 40%Вискозы, 60% ПЭ (288 ячеек) -БРЕНД</t>
  </si>
  <si>
    <t>* Одеяла нерегулируемые. Стежка одеяла выполненна вручную. Одеяло состоит из множества квадратных ячеек со стороной  11 см. Наполнитель насыплен непосредственно в каждую ячейку при изготовлении одеяла.</t>
  </si>
  <si>
    <t xml:space="preserve">* Одеяла регулируемые. Стежка одеяла выполненна вручную. Одеяло состоит из множества квадратных ячеек со стороной  13 см. Наполнитель насыплен в специальные мешочки с весом 40 и 60 грамм и 30 грамм в зависимости от рассчета, необходимомого Вам одеяла, согласно Вашего веса. </t>
  </si>
  <si>
    <t>КОЛЛЕКЦИЯ "НАМАТРАСНИКИ"</t>
  </si>
  <si>
    <r>
      <rPr>
        <sz val="11"/>
        <color rgb="FF000000"/>
        <rFont val="Calibri"/>
        <family val="2"/>
        <charset val="204"/>
      </rPr>
      <t xml:space="preserve">Наматрасник выполнен в виде ячеек 10*10 см, заполненных лузгой гречихи. Для крепления к матрасу используются резинки, находящиеся на углах издения.
</t>
    </r>
    <r>
      <rPr>
        <b/>
        <sz val="11"/>
        <color rgb="FF000000"/>
        <rFont val="Calibri"/>
        <family val="2"/>
        <charset val="204"/>
      </rPr>
      <t>ВНИМНИЕ!!!</t>
    </r>
    <r>
      <rPr>
        <sz val="11"/>
        <color rgb="FF000000"/>
        <rFont val="Calibri"/>
        <family val="2"/>
        <charset val="204"/>
      </rPr>
      <t xml:space="preserve"> При расчете доставки учитывайте ВЕС изделия.</t>
    </r>
  </si>
  <si>
    <t>NAL879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</si>
  <si>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60*120</t>
    </r>
  </si>
  <si>
    <t>60*140</t>
  </si>
  <si>
    <t>NAL893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</si>
  <si>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60*140</t>
    </r>
  </si>
  <si>
    <t>NAL640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</si>
  <si>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70*195</t>
    </r>
  </si>
  <si>
    <t>70*195</t>
  </si>
  <si>
    <t>NAL657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</si>
  <si>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90*195</t>
    </r>
  </si>
  <si>
    <t>90*195</t>
  </si>
  <si>
    <t>NAL664</t>
  </si>
  <si>
    <r>
      <rPr>
        <b/>
        <sz val="11"/>
        <color theme="1"/>
        <rFont val="Calibri"/>
        <family val="2"/>
        <charset val="204"/>
      </rPr>
      <t>НАМАТРАСНИ</t>
    </r>
    <r>
      <rPr>
        <sz val="11"/>
        <color theme="1"/>
        <rFont val="Calibri"/>
        <family val="2"/>
        <charset val="204"/>
      </rPr>
      <t xml:space="preserve">К с лузгой гречихи, материал - тик  </t>
    </r>
    <r>
      <rPr>
        <b/>
        <i/>
        <sz val="11"/>
        <color theme="1"/>
        <rFont val="Calibri"/>
        <family val="2"/>
        <charset val="204"/>
      </rPr>
      <t>120*195</t>
    </r>
  </si>
  <si>
    <t>120*195</t>
  </si>
  <si>
    <t>NAL671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</si>
  <si>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140*195</t>
    </r>
  </si>
  <si>
    <t>NAL688</t>
  </si>
  <si>
    <r>
      <rPr>
        <b/>
        <sz val="11"/>
        <color theme="1"/>
        <rFont val="Calibri"/>
        <family val="2"/>
        <charset val="204"/>
      </rPr>
      <t>НАМАТРАСНИК</t>
    </r>
    <r>
      <rPr>
        <sz val="11"/>
        <color theme="1"/>
        <rFont val="Calibri"/>
        <family val="2"/>
        <charset val="204"/>
      </rPr>
      <t xml:space="preserve"> с лузгой гречихи, материал - тик  </t>
    </r>
    <r>
      <rPr>
        <b/>
        <i/>
        <sz val="11"/>
        <color theme="1"/>
        <rFont val="Calibri"/>
        <family val="2"/>
        <charset val="204"/>
      </rPr>
      <t>160*195</t>
    </r>
  </si>
  <si>
    <t>160*195</t>
  </si>
  <si>
    <t>Цвет</t>
  </si>
  <si>
    <t>размер</t>
  </si>
  <si>
    <t>в ассортименте</t>
  </si>
  <si>
    <t>44-50</t>
  </si>
  <si>
    <t>Махровый халат Мужской, модель Шаль, пл. 380 гр. (цвета в ассортименте) упаковка сумка. Длина по спинке 120см.</t>
  </si>
  <si>
    <t>44-46</t>
  </si>
  <si>
    <t>48-50</t>
  </si>
  <si>
    <t>52-54</t>
  </si>
  <si>
    <t>56-58</t>
  </si>
  <si>
    <t>60-62</t>
  </si>
  <si>
    <t>Махровый халат Мужской с капюшоном, пл. 380 гр. (цвета в ассортименте) упаковка сумка. Длина по спинке 125см.</t>
  </si>
  <si>
    <r>
      <rPr>
        <sz val="10"/>
        <color theme="1"/>
        <rFont val="Calibri"/>
        <family val="2"/>
        <charset val="204"/>
        <scheme val="minor"/>
      </rPr>
      <t xml:space="preserve">Махровый халат Женский, модель </t>
    </r>
    <r>
      <rPr>
        <b/>
        <u/>
        <sz val="10"/>
        <color theme="1"/>
        <rFont val="Calibri"/>
        <family val="2"/>
        <charset val="204"/>
        <scheme val="minor"/>
      </rPr>
      <t>Кимоно</t>
    </r>
    <r>
      <rPr>
        <sz val="10"/>
        <color theme="1"/>
        <rFont val="Calibri"/>
        <family val="2"/>
        <charset val="204"/>
        <scheme val="minor"/>
      </rPr>
      <t>, пл. 380 гр. упаковка</t>
    </r>
    <r>
      <rPr>
        <b/>
        <i/>
        <sz val="10"/>
        <color theme="1"/>
        <rFont val="Calibri"/>
        <family val="2"/>
        <charset val="204"/>
        <scheme val="minor"/>
      </rPr>
      <t xml:space="preserve"> пакет. </t>
    </r>
    <r>
      <rPr>
        <sz val="10"/>
        <color theme="1"/>
        <rFont val="Calibri"/>
        <family val="2"/>
        <charset val="204"/>
        <scheme val="minor"/>
      </rPr>
      <t>Длина по спинке 107-111см.</t>
    </r>
  </si>
  <si>
    <t>52-58</t>
  </si>
  <si>
    <t>Махровый халат Женский, модель Шаль, пл. 380 гр. (цвета в ассортименте) упаковка сумка. Длина по спинке 120см.</t>
  </si>
  <si>
    <t>64-66</t>
  </si>
  <si>
    <t>Махровый халат женский с капюшоном, пл. 380 гр. (цвета в ассортименте) упаковка сумка. Длина по спинке 125см.</t>
  </si>
  <si>
    <t>ОДНОСТОРОННИЙ Махровый халат женский с капюшоном, пл. 370 гр. (цвета в ассортименте) упаковка сумка. Длина по спинке 125см.</t>
  </si>
  <si>
    <t>молочный, персиковый, голубой, мятный</t>
  </si>
  <si>
    <t>Махровый халат Детский с капюшоном, манжетами. пл. 380 гр.    упаковка сумка</t>
  </si>
  <si>
    <t>26-28</t>
  </si>
  <si>
    <t>30-32</t>
  </si>
  <si>
    <t>34-36</t>
  </si>
  <si>
    <t>38-40</t>
  </si>
  <si>
    <t>цвета в ассортименте</t>
  </si>
  <si>
    <t>S-L (65*120)</t>
  </si>
  <si>
    <t>XL-3XL (70*140)</t>
  </si>
  <si>
    <t>Набор для сауны Мужской (3 предмета) пл. 380 гр.</t>
  </si>
  <si>
    <t>Килт Мужской для сауны махровый,плотность 380гр</t>
  </si>
  <si>
    <t>S-L (70*150)</t>
  </si>
  <si>
    <t>Уголок -полотенце детское с капюшоном, пл. 380 гр.</t>
  </si>
  <si>
    <t>под заказ</t>
  </si>
  <si>
    <t>95*95см</t>
  </si>
  <si>
    <t>Уголок -полотенце детское с вышивкой на капюшоне, пл. 380 гр.</t>
  </si>
  <si>
    <t>Уголок -полотенце детское с вышивкой на капюшоне (крестильный), пл. 380 гр.</t>
  </si>
  <si>
    <t>75*75см</t>
  </si>
  <si>
    <t>Пончо детское без вышивки,плотность 380гр 60*60</t>
  </si>
  <si>
    <t>60*120см</t>
  </si>
  <si>
    <t>Пончо детское с вышивкой,плотность 380гр</t>
  </si>
  <si>
    <t>Пончо детское с вышивкой (крестильный),плотность 380гр</t>
  </si>
  <si>
    <t xml:space="preserve">44-62 </t>
  </si>
  <si>
    <t>Вафельный халат Детский кимоно. пл. 240 гр.    упаковка пакет</t>
  </si>
  <si>
    <t>26-30</t>
  </si>
  <si>
    <t>32-34</t>
  </si>
  <si>
    <t>36-38</t>
  </si>
  <si>
    <t>40-42</t>
  </si>
  <si>
    <t>75*140</t>
  </si>
  <si>
    <t>ПАРЕО Женское для сауны ВАФЕЛЬНОЕ,пл. 240 гр.</t>
  </si>
  <si>
    <t>КИЛТ Мужской для сауны ВАФЕЛЬНЫЙ,плотность 240гр</t>
  </si>
  <si>
    <t>ЧАЛМА ЖЕНСКАЯ для сауны, плотность 240 гр</t>
  </si>
  <si>
    <t>Фигурная</t>
  </si>
  <si>
    <t>артикул  1</t>
  </si>
  <si>
    <t>артикул  2</t>
  </si>
  <si>
    <t>ШК (GTIN)</t>
  </si>
  <si>
    <t>Дизайн</t>
  </si>
  <si>
    <t>Плотность +/- 2,5 %</t>
  </si>
  <si>
    <t>Ширина</t>
  </si>
  <si>
    <t>Длина</t>
  </si>
  <si>
    <t>P258</t>
  </si>
  <si>
    <t>POL/синее/70*140</t>
  </si>
  <si>
    <t>Полотенце пряжа Ринг без бордюра)</t>
  </si>
  <si>
    <t>темно-синий</t>
  </si>
  <si>
    <t>P265</t>
  </si>
  <si>
    <t>POL/синее/50*90</t>
  </si>
  <si>
    <t>P272</t>
  </si>
  <si>
    <t>POL/синее/40*70</t>
  </si>
  <si>
    <t>P289</t>
  </si>
  <si>
    <t>POL/персик/70*140</t>
  </si>
  <si>
    <t>персик</t>
  </si>
  <si>
    <t>P296</t>
  </si>
  <si>
    <t>POL/персик/50*90</t>
  </si>
  <si>
    <t>P302</t>
  </si>
  <si>
    <t>POL/персик/40*70</t>
  </si>
  <si>
    <t>P319</t>
  </si>
  <si>
    <t>POL/шоколад/70*140</t>
  </si>
  <si>
    <t>темный шоколад</t>
  </si>
  <si>
    <t>P326</t>
  </si>
  <si>
    <t>POL/шоколад/50*90</t>
  </si>
  <si>
    <t>P333</t>
  </si>
  <si>
    <t>POL/шоколад/40*70</t>
  </si>
  <si>
    <t>P340</t>
  </si>
  <si>
    <t>POL/розовое/70*140</t>
  </si>
  <si>
    <t>розовый</t>
  </si>
  <si>
    <t>P357</t>
  </si>
  <si>
    <t>POL/розовое/50*90</t>
  </si>
  <si>
    <t>P364</t>
  </si>
  <si>
    <t>POL/розовое/40*70</t>
  </si>
  <si>
    <t>P371</t>
  </si>
  <si>
    <t>POL/серое/70*140</t>
  </si>
  <si>
    <t>темно-серый</t>
  </si>
  <si>
    <t>P388</t>
  </si>
  <si>
    <t>POL/серое/50*90</t>
  </si>
  <si>
    <t>P395</t>
  </si>
  <si>
    <t>POL/серое/40*70</t>
  </si>
  <si>
    <t>P401</t>
  </si>
  <si>
    <t>POL/голубой/70*140</t>
  </si>
  <si>
    <t>P418</t>
  </si>
  <si>
    <t>POL/голубой/50*90</t>
  </si>
  <si>
    <t>P425</t>
  </si>
  <si>
    <t>POL/голубой/40*70</t>
  </si>
  <si>
    <t>P432</t>
  </si>
  <si>
    <t>POL/бордовое/70*140</t>
  </si>
  <si>
    <t>бордовый</t>
  </si>
  <si>
    <t>P449</t>
  </si>
  <si>
    <t>POL/бордовое/50*90</t>
  </si>
  <si>
    <t>P456</t>
  </si>
  <si>
    <t>POL/бордовое/40*70</t>
  </si>
  <si>
    <t>P463</t>
  </si>
  <si>
    <t>POL/василек/70*140</t>
  </si>
  <si>
    <t>василек</t>
  </si>
  <si>
    <t>P470</t>
  </si>
  <si>
    <t>POL/василек/50*90</t>
  </si>
  <si>
    <t>P487</t>
  </si>
  <si>
    <t>POL/василек/40*70</t>
  </si>
  <si>
    <t>P494</t>
  </si>
  <si>
    <t>POL/сирень/70*140</t>
  </si>
  <si>
    <t>сиреневый</t>
  </si>
  <si>
    <t>P500</t>
  </si>
  <si>
    <t>POL/сирень/50*90</t>
  </si>
  <si>
    <t>P517</t>
  </si>
  <si>
    <t>POL/сирень/40*70</t>
  </si>
  <si>
    <t>PP524</t>
  </si>
  <si>
    <t>POLP/белое/70*140</t>
  </si>
  <si>
    <t>PP531</t>
  </si>
  <si>
    <t>POLP/белое/50*90</t>
  </si>
  <si>
    <t>PP548</t>
  </si>
  <si>
    <t>POLF/белое/50*70</t>
  </si>
  <si>
    <t>КОЛЛЕКЦИЯ "ДЛЯ ЗДОРОВЬЯ "</t>
  </si>
  <si>
    <t>891/белые</t>
  </si>
  <si>
    <r>
      <rPr>
        <b/>
        <sz val="11"/>
        <color theme="1"/>
        <rFont val="Calibri"/>
        <family val="2"/>
        <charset val="204"/>
      </rPr>
      <t>Тапочки "ЧУНИ" меховые</t>
    </r>
    <r>
      <rPr>
        <sz val="11"/>
        <color theme="1"/>
        <rFont val="Calibri"/>
        <family val="2"/>
        <charset val="204"/>
      </rPr>
      <t xml:space="preserve">
</t>
    </r>
    <r>
      <rPr>
        <b/>
        <sz val="11"/>
        <color theme="1"/>
        <rFont val="Calibri"/>
        <family val="2"/>
        <charset val="204"/>
      </rPr>
      <t>Материал:</t>
    </r>
    <r>
      <rPr>
        <sz val="11"/>
        <color theme="1"/>
        <rFont val="Calibri"/>
        <family val="2"/>
        <charset val="204"/>
      </rPr>
      <t xml:space="preserve"> Овечий мех (Овечий мех 70% полиэстер 30%)
</t>
    </r>
    <r>
      <rPr>
        <b/>
        <sz val="11"/>
        <color theme="1"/>
        <rFont val="Calibri"/>
        <family val="2"/>
        <charset val="204"/>
      </rPr>
      <t>Подошва:</t>
    </r>
    <r>
      <rPr>
        <sz val="11"/>
        <color theme="1"/>
        <rFont val="Calibri"/>
        <family val="2"/>
        <charset val="204"/>
      </rPr>
      <t xml:space="preserve"> ЭВА
</t>
    </r>
    <r>
      <rPr>
        <b/>
        <sz val="11"/>
        <color theme="1"/>
        <rFont val="Calibri"/>
        <family val="2"/>
        <charset val="204"/>
      </rPr>
      <t>Вариация цвета:</t>
    </r>
    <r>
      <rPr>
        <sz val="11"/>
        <color theme="1"/>
        <rFont val="Calibri"/>
        <family val="2"/>
        <charset val="204"/>
      </rPr>
      <t xml:space="preserve">  белый</t>
    </r>
  </si>
  <si>
    <t>36-37</t>
  </si>
  <si>
    <t>38-39</t>
  </si>
  <si>
    <t>40-41</t>
  </si>
  <si>
    <t>42-43</t>
  </si>
  <si>
    <t>061/белые</t>
  </si>
  <si>
    <r>
      <rPr>
        <b/>
        <sz val="11"/>
        <color theme="1"/>
        <rFont val="Calibri"/>
        <family val="2"/>
        <charset val="204"/>
      </rPr>
      <t xml:space="preserve">Тапочки меховые "Домашние" ЭКОНОМ
Материал: </t>
    </r>
    <r>
      <rPr>
        <sz val="11"/>
        <color theme="1"/>
        <rFont val="Calibri"/>
        <family val="2"/>
        <charset val="204"/>
      </rPr>
      <t>Овечий мех (Овечий мех 70% полиэстер 30%); бязь (внутренняя вставка)</t>
    </r>
    <r>
      <rPr>
        <b/>
        <sz val="11"/>
        <color theme="1"/>
        <rFont val="Calibri"/>
        <family val="2"/>
        <charset val="204"/>
      </rPr>
      <t xml:space="preserve">
Подошва: ЭВА
Вариация цвета: </t>
    </r>
    <r>
      <rPr>
        <sz val="11"/>
        <color theme="1"/>
        <rFont val="Calibri"/>
        <family val="2"/>
        <charset val="204"/>
      </rPr>
      <t xml:space="preserve"> белый</t>
    </r>
  </si>
  <si>
    <t>900/белые</t>
  </si>
  <si>
    <r>
      <rPr>
        <b/>
        <sz val="11"/>
        <color theme="1"/>
        <rFont val="Calibri"/>
        <family val="2"/>
        <charset val="204"/>
      </rPr>
      <t xml:space="preserve">Тапочки меховые
Материал: </t>
    </r>
    <r>
      <rPr>
        <sz val="11"/>
        <color theme="1"/>
        <rFont val="Calibri"/>
        <family val="2"/>
        <charset val="204"/>
      </rPr>
      <t>Овечий мех (Овечий мех 70% полиэстер 30%)</t>
    </r>
    <r>
      <rPr>
        <b/>
        <sz val="11"/>
        <color theme="1"/>
        <rFont val="Calibri"/>
        <family val="2"/>
        <charset val="204"/>
      </rPr>
      <t xml:space="preserve">
Подошва: </t>
    </r>
    <r>
      <rPr>
        <sz val="11"/>
        <color theme="1"/>
        <rFont val="Calibri"/>
        <family val="2"/>
        <charset val="204"/>
      </rPr>
      <t>ЭВА</t>
    </r>
    <r>
      <rPr>
        <b/>
        <sz val="11"/>
        <color theme="1"/>
        <rFont val="Calibri"/>
        <family val="2"/>
        <charset val="204"/>
      </rPr>
      <t xml:space="preserve">
Вариация цвета: </t>
    </r>
    <r>
      <rPr>
        <sz val="11"/>
        <color theme="1"/>
        <rFont val="Calibri"/>
        <family val="2"/>
        <charset val="204"/>
      </rPr>
      <t xml:space="preserve"> белый</t>
    </r>
  </si>
  <si>
    <t>N575/темный</t>
  </si>
  <si>
    <t>Наколенник/налокотник из овечьего меха (коричневый) XL-3XL</t>
  </si>
  <si>
    <t xml:space="preserve"> XL-3XL</t>
  </si>
  <si>
    <t>N326/светлый</t>
  </si>
  <si>
    <t>Наколенник/налокотник из овечьего меха (светлый) XL-3XL</t>
  </si>
  <si>
    <t>N392/черный</t>
  </si>
  <si>
    <t>Наколенник/налокотник из овечьего меха (черный) XL-3XL</t>
  </si>
  <si>
    <t>N422/XS</t>
  </si>
  <si>
    <t>Наколенник/налокотник из овечьего меха (трикотаж без липучек) Размер:25*20 №XS Обхват 25 см</t>
  </si>
  <si>
    <t>XS</t>
  </si>
  <si>
    <t>N439/S</t>
  </si>
  <si>
    <t xml:space="preserve"> Наколенник/налокотник из овечьего меха (трикотаж без липучек) Размер:33*20 №S Обхват 33-37см</t>
  </si>
  <si>
    <t>S</t>
  </si>
  <si>
    <t>N446/M</t>
  </si>
  <si>
    <t>Наколенник/налокотник из овечьего меха (трикотаж без липучек) Размер:37*20 №M Обхват 37-41см</t>
  </si>
  <si>
    <t>M</t>
  </si>
  <si>
    <t>N453/L</t>
  </si>
  <si>
    <t>Наколенник/налокотник из овечьего меха (трикотаж без липучек) Размер:41*23 №L  Обхват 41-54см</t>
  </si>
  <si>
    <t>L</t>
  </si>
  <si>
    <t>P636/светлый</t>
  </si>
  <si>
    <t>Пояс согревающий (овечий) S-L (светлый)</t>
  </si>
  <si>
    <t xml:space="preserve">S-L </t>
  </si>
  <si>
    <t>P650/светлый</t>
  </si>
  <si>
    <t>Пояс согревающий (овечий) XL-3XL (светлый)</t>
  </si>
  <si>
    <t>P408/коричневый или P674/темный</t>
  </si>
  <si>
    <t>Пояс согревающий (овечий) S-L (коричневый)</t>
  </si>
  <si>
    <t>P415/коричневый или P674/темный</t>
  </si>
  <si>
    <t>Пояс согревающий (овечий) XL-3XL (коричневый)</t>
  </si>
  <si>
    <t>P599</t>
  </si>
  <si>
    <t>Пояс согревающий   S-L (верблюжий)</t>
  </si>
  <si>
    <t>P612</t>
  </si>
  <si>
    <t>Пояс согревающий XL-3XL(верблюжий)</t>
  </si>
  <si>
    <t>P378/черный</t>
  </si>
  <si>
    <t>Пояс согревающий (овечий) S-L (черный)</t>
  </si>
  <si>
    <t>P385/черный</t>
  </si>
  <si>
    <t>Пояс согревающий (овечий) XL-3XL (черный)</t>
  </si>
  <si>
    <t>P711/коричневый или P711/темный</t>
  </si>
  <si>
    <t>Пояс согревающий корсетный (овечий) S-L (коричневый)</t>
  </si>
  <si>
    <t>P633/коричневый или P711/темный</t>
  </si>
  <si>
    <t>Пояс согревающий корсетный (овечий) XL-3XL (коричневый)</t>
  </si>
  <si>
    <t>P333/светлый или P711/светлый</t>
  </si>
  <si>
    <t>Пояс согревающий корсетный (овечий) S-L (светлый)</t>
  </si>
  <si>
    <t>P735/светлый или 711/светлый по старому арт.</t>
  </si>
  <si>
    <t>Пояс согревающий корсетный (овечий) XL-3XL (светлый)</t>
  </si>
  <si>
    <t>P674</t>
  </si>
  <si>
    <t>Пояс согревающий  корсетный  S-L (верблюжий)</t>
  </si>
  <si>
    <t>P698</t>
  </si>
  <si>
    <t>Пояс согревающий  корсетный XL-3XL(верблюжий)</t>
  </si>
  <si>
    <t>МАХРОВЫЕ ХАЛАТЫ</t>
  </si>
  <si>
    <t>ШАЛЬ МУЖСКИЕ</t>
  </si>
  <si>
    <t>Халат мужской махровый с шалькой 44-46 (темно-синий)</t>
  </si>
  <si>
    <t>Халат мужской махровый с шалькой 48-50 (темно-синий)</t>
  </si>
  <si>
    <t>Халат мужской махровый с шалькой 52-54 (темно-синий)</t>
  </si>
  <si>
    <t>Халат мужской махровый с шалькой 56-58 (темно-синий)</t>
  </si>
  <si>
    <t>Халат мужской махровый с шалькой 60-62 (темно-синий)</t>
  </si>
  <si>
    <t>Халат мужской махровый с шалькой 44-46 (черный)</t>
  </si>
  <si>
    <t>Халат мужской махровый с шалькой 48-50 (черный)</t>
  </si>
  <si>
    <t>Халат мужской махровый с шалькой 52-54 (черный)</t>
  </si>
  <si>
    <t>Халат мужской махровый с шалькой 56-58 (черный)</t>
  </si>
  <si>
    <t>Халат мужской махровый с шалькой 60-62 (черный)</t>
  </si>
  <si>
    <t>Халат мужской махровый с шалькой 44-46 (шоколадный)</t>
  </si>
  <si>
    <t>Халат мужской махровый с шалькой 48-50 (шоколадный)</t>
  </si>
  <si>
    <t>Халат мужской махровый с шалькой 52-54 (шоколадный)</t>
  </si>
  <si>
    <t>Халат мужской махровый с шалькой 56-58 (шоколадный)</t>
  </si>
  <si>
    <t>Халат мужской махровый с шалькой 60-62 (шоколадный)</t>
  </si>
  <si>
    <t>Халат мужской махровый с шалькой 44-46 (бордовый)</t>
  </si>
  <si>
    <t>Халат мужской махровый с шалькой 48-50 (бордовый)</t>
  </si>
  <si>
    <t>Халат мужской махровый с шалькой 52-54 (бордовый)</t>
  </si>
  <si>
    <t>Халат мужской махровый с шалькой 56-58 (бордовый)</t>
  </si>
  <si>
    <t>Халат мужской махровый с шалькой 60-62 (бордовый)</t>
  </si>
  <si>
    <t>Халат мужской махровый с шалькой 44-46 (серый)</t>
  </si>
  <si>
    <t>Халат мужской махровый с шалькой 48-50 (серый)</t>
  </si>
  <si>
    <t>Халат мужской махровый с шалькой 52-54 (серый)</t>
  </si>
  <si>
    <t>Халат мужской махровый с шалькой 56-58 (серый)</t>
  </si>
  <si>
    <t>Халат мужской махровый с шалькой 60-62 (серый)</t>
  </si>
  <si>
    <t>Халат мужской махровый с шалькой 44-46 (белый)</t>
  </si>
  <si>
    <t>Халат мужской махровый с шалькой 48-50 (белый)</t>
  </si>
  <si>
    <t>Халат мужской махровый с шалькой 52-54 (белый)</t>
  </si>
  <si>
    <t>Халат мужской махровый с шалькой 56-58 (белый)</t>
  </si>
  <si>
    <t>Халат мужской махровый с шалькой 60-62 (белый)</t>
  </si>
  <si>
    <t>Халат мужской махровый с шалькой 44-46 (васильковый)</t>
  </si>
  <si>
    <t>Халат мужской махровый с шалькой 48-50 (васильковый)</t>
  </si>
  <si>
    <t>Халат мужской махровый с шалькой 52-54 (васильковый)</t>
  </si>
  <si>
    <t>Халат мужской махровый с шалькой 56-58 (васильковый)</t>
  </si>
  <si>
    <t>Халат мужской махровый с шалькой 60-62 (васильковый)</t>
  </si>
  <si>
    <t>Халат мужской махровый с шалькой 44-46 (зеленый)</t>
  </si>
  <si>
    <t>Халат мужской махровый с шалькой 48-50 (зеленый)</t>
  </si>
  <si>
    <t>Халат мужской махровый с шалькой 52-54 (зеленый)</t>
  </si>
  <si>
    <t>Халат мужской махровый с шалькой 56-58 (зеленый)</t>
  </si>
  <si>
    <t>Халат мужской махровый с шалькой 60-62 (зеленый)</t>
  </si>
  <si>
    <t>КАПЮШОН МУЖСКИЕ</t>
  </si>
  <si>
    <t>халат мужской с капюшоном 44-46 белый</t>
  </si>
  <si>
    <t>HMM/879</t>
  </si>
  <si>
    <t>халат мужской с капюшоном 48-50 белый</t>
  </si>
  <si>
    <t>HMM/886</t>
  </si>
  <si>
    <t>халат мужской с капюшоном 52-54 белый</t>
  </si>
  <si>
    <t>HMM/893</t>
  </si>
  <si>
    <t>халат мужской с капюшоном 56-58 белый</t>
  </si>
  <si>
    <t>HMM/909</t>
  </si>
  <si>
    <t>халат мужской с капюшоном 44-46 василек</t>
  </si>
  <si>
    <t>HMM/916</t>
  </si>
  <si>
    <t>халат мужской с капюшоном 48-50 василек</t>
  </si>
  <si>
    <t>HMM/923</t>
  </si>
  <si>
    <t>халат мужской с капюшоном 52-54 василек</t>
  </si>
  <si>
    <t>HMM/930</t>
  </si>
  <si>
    <t>халат мужской с капюшоном 56-58 василек</t>
  </si>
  <si>
    <t>HMM/947</t>
  </si>
  <si>
    <t>халат мужской с капюшоном 44-46 серый</t>
  </si>
  <si>
    <t>HMM/954</t>
  </si>
  <si>
    <t>халат мужской с капюшоном 48-50 серый</t>
  </si>
  <si>
    <t>HMM/961</t>
  </si>
  <si>
    <t>халат мужской с капюшоном 52-54 серый</t>
  </si>
  <si>
    <t>HMM/978</t>
  </si>
  <si>
    <t>халат мужской с капюшоном 56-58 серый</t>
  </si>
  <si>
    <t>HMM/985</t>
  </si>
  <si>
    <t>халат мужской с капюшоном 44-46 темно-синий</t>
  </si>
  <si>
    <t>HMM/992</t>
  </si>
  <si>
    <t>халат мужской с капюшоном 48-50 темно-синий</t>
  </si>
  <si>
    <t>HMM/005</t>
  </si>
  <si>
    <t>халат мужской с капюшоном 52-54 темно-синий</t>
  </si>
  <si>
    <t>HMM/012</t>
  </si>
  <si>
    <t>халат мужской с капюшоном 56-58 темно-синий</t>
  </si>
  <si>
    <t>HMM/029</t>
  </si>
  <si>
    <t>халат мужской с капюшоном 44-46 черный</t>
  </si>
  <si>
    <t>HMM/036</t>
  </si>
  <si>
    <t>халат мужской с капюшоном 48-50 черный</t>
  </si>
  <si>
    <t>HMM/043</t>
  </si>
  <si>
    <t>халат мужской с капюшоном 52-54 черный</t>
  </si>
  <si>
    <t>HMM/050</t>
  </si>
  <si>
    <t>халат мужской с капюшоном 56-58 черный</t>
  </si>
  <si>
    <t>HMM/067</t>
  </si>
  <si>
    <t>халат мужской с капюшоном 44-46 шоколад</t>
  </si>
  <si>
    <t>HMM/074</t>
  </si>
  <si>
    <t>халат мужской с капюшоном 48-50 шоколад</t>
  </si>
  <si>
    <t>HMM/081</t>
  </si>
  <si>
    <t>халат мужской с капюшоном 52-54 шоколад</t>
  </si>
  <si>
    <t>HMM/098</t>
  </si>
  <si>
    <t>халат мужской с капюшоном 56-58 шоколад</t>
  </si>
  <si>
    <t>HMM/104</t>
  </si>
  <si>
    <t>КАПЮШОН ЖЕНСКИЕ</t>
  </si>
  <si>
    <t>Халат женский с капюшоном 44-46 белый</t>
  </si>
  <si>
    <t>HMW/890</t>
  </si>
  <si>
    <t>Халат женский с капюшоном 48-50 белый</t>
  </si>
  <si>
    <t>HMW/906</t>
  </si>
  <si>
    <t>Халат женский с капюшоном 52-54 белый</t>
  </si>
  <si>
    <t>HMW/913</t>
  </si>
  <si>
    <t>Халат женский с капюшоном 44-46 голубой</t>
  </si>
  <si>
    <t>HMW/920</t>
  </si>
  <si>
    <t>Халат женский с капюшоном 48-50 голубой</t>
  </si>
  <si>
    <t>HMW/937</t>
  </si>
  <si>
    <t>Халат женский с капюшоном 52-54 голубой</t>
  </si>
  <si>
    <t>HMW/944</t>
  </si>
  <si>
    <t>Халат женский с капюшоном 44-46 сиреневый</t>
  </si>
  <si>
    <t>HMW/951</t>
  </si>
  <si>
    <t>Халат женский с капюшоном 48-50 сиреневый</t>
  </si>
  <si>
    <t>HMW/968</t>
  </si>
  <si>
    <t>Халат женский с капюшоном 52-54 сиреневый</t>
  </si>
  <si>
    <t>HMW/975</t>
  </si>
  <si>
    <t>Халат женский с капюшоном 44-46 серый</t>
  </si>
  <si>
    <t>HMW/982</t>
  </si>
  <si>
    <t>Халат женский с капюшоном 48-50 серый</t>
  </si>
  <si>
    <t>HMW/999</t>
  </si>
  <si>
    <t>Халат женский с капюшоном 52-54 серый</t>
  </si>
  <si>
    <t>HMW/002</t>
  </si>
  <si>
    <t>Халат женский с капюшоном 44-46 василек</t>
  </si>
  <si>
    <t>HMW/019</t>
  </si>
  <si>
    <t>Халат женский с капюшоном 48-50 василек</t>
  </si>
  <si>
    <t>HMW/026</t>
  </si>
  <si>
    <t>Халат женский с капюшоном 52-54 василек</t>
  </si>
  <si>
    <t>HMW/033</t>
  </si>
  <si>
    <t>Халат женский с капюшоном 44-46 темно-синий</t>
  </si>
  <si>
    <t>HMW/040</t>
  </si>
  <si>
    <t>Халат женский с капюшоном 48-50 темно-синий</t>
  </si>
  <si>
    <t>HMW/057</t>
  </si>
  <si>
    <t>Халат женский с капюшоном 52-54 темно-синий</t>
  </si>
  <si>
    <t>HMW/064</t>
  </si>
  <si>
    <t>ШАЛЬ ЖЕНСКИЕ</t>
  </si>
  <si>
    <t>АЛЬ</t>
  </si>
  <si>
    <t>Халат женский махровый с шалькой 44-46 (сиреневый)</t>
  </si>
  <si>
    <t>HMW/962</t>
  </si>
  <si>
    <t>Халат женский махровый с шалькой 48-50 (сиреневый)</t>
  </si>
  <si>
    <t>HMW/020</t>
  </si>
  <si>
    <t>Халат женский махровый с шалькой 52-54 (сиреневый)</t>
  </si>
  <si>
    <t>HMW/082</t>
  </si>
  <si>
    <t>Халат женский махровый с шалькой 56-58 (сиреневый)</t>
  </si>
  <si>
    <t>HMW/143</t>
  </si>
  <si>
    <t>Халат женский махровый с шалькой 60-62 (сиреневый)</t>
  </si>
  <si>
    <t>HMW/204</t>
  </si>
  <si>
    <t>Халат женский махровый с шалькой 64-66 (сиреневый)</t>
  </si>
  <si>
    <t>HMW/403</t>
  </si>
  <si>
    <t>Халат женский махровый с шалькой 44-46 (малиновый)</t>
  </si>
  <si>
    <t>HMW/979</t>
  </si>
  <si>
    <t>Халат женский махровый с шалькой 48-50 (малиновый)</t>
  </si>
  <si>
    <t>HMW/037</t>
  </si>
  <si>
    <t>Халат женский махровый с шалькой 52-54 (малиновый)</t>
  </si>
  <si>
    <t>HMW/099</t>
  </si>
  <si>
    <t>Халат женский махровый с шалькой 56-58 (малиновый)</t>
  </si>
  <si>
    <t>HMW/150</t>
  </si>
  <si>
    <t>Халат женский махровый с шалькой 60-62 (малиновый)</t>
  </si>
  <si>
    <t>HMW/211</t>
  </si>
  <si>
    <t>Халат женский махровый с шалькой 64-66 (малиновый)</t>
  </si>
  <si>
    <t>HMW/434</t>
  </si>
  <si>
    <t>Халат женский махровый с шалькой 44-46 (розовый)</t>
  </si>
  <si>
    <t>HMW/986</t>
  </si>
  <si>
    <t>Халат женский махровый с шалькой 48-50 (розовый)</t>
  </si>
  <si>
    <t>HMW/044</t>
  </si>
  <si>
    <t>Халат женский махровый с шалькой 52-54 (розовый)</t>
  </si>
  <si>
    <t>HMW/105</t>
  </si>
  <si>
    <t>Халат женский махровый с шалькой 56-58 (розовый)</t>
  </si>
  <si>
    <t>HMW/167</t>
  </si>
  <si>
    <t>Халат женский махровый с шалькой 60-62 (розовый)</t>
  </si>
  <si>
    <t>HMW/228</t>
  </si>
  <si>
    <t>Халат женский махровый с шалькой 64-66 (розовый)</t>
  </si>
  <si>
    <t>HMW/397</t>
  </si>
  <si>
    <t>Халат женский махровый с шалькой 44-46 (персиковый)</t>
  </si>
  <si>
    <t>HMW/993</t>
  </si>
  <si>
    <t>Халат женский махровый с шалькой 48-50 (персиковый)</t>
  </si>
  <si>
    <t>HMW/051</t>
  </si>
  <si>
    <t>Халат женский махровый с шалькой 52-54 (персиковый)</t>
  </si>
  <si>
    <t>HMW/112</t>
  </si>
  <si>
    <t>Халат женский махровый с шалькой 56-58 (персиковый)</t>
  </si>
  <si>
    <t>HMW/174</t>
  </si>
  <si>
    <t>Халат женский махровый с шалькой 60-62 (персиковый)</t>
  </si>
  <si>
    <t>HMW/235</t>
  </si>
  <si>
    <t>Халат женский махровый с шалькой 64-66 (персиковый)</t>
  </si>
  <si>
    <t>HMW/441</t>
  </si>
  <si>
    <t>Халат женский махровый с шалькой 44-46 (голубой)</t>
  </si>
  <si>
    <t>HMW/006</t>
  </si>
  <si>
    <t>Халат женский махровый с шалькой 48-50 (голубой)</t>
  </si>
  <si>
    <t>HMW/068</t>
  </si>
  <si>
    <t>Халат женский махровый с шалькой 52-54 (голубой)</t>
  </si>
  <si>
    <t>HMW/129</t>
  </si>
  <si>
    <t>Халат женский махровый с шалькой 56-58 (голубой)</t>
  </si>
  <si>
    <t>HMW/181</t>
  </si>
  <si>
    <t>Халат женский махровый с шалькой 60-62 (голубой)</t>
  </si>
  <si>
    <t>HMW/242</t>
  </si>
  <si>
    <t>Халат женский махровый с шалькой 64-66 (голубой)</t>
  </si>
  <si>
    <t>HMW/427</t>
  </si>
  <si>
    <t>Халат женский махровый с шалькой 44-46 (белый)</t>
  </si>
  <si>
    <t>HMW/013</t>
  </si>
  <si>
    <t>Халат женский махровый с шалькой 48-50 (белый)</t>
  </si>
  <si>
    <t>HMW/075</t>
  </si>
  <si>
    <t>Халат женский махровый с шалькой 52-54 (белый)</t>
  </si>
  <si>
    <t>HMW/136</t>
  </si>
  <si>
    <t>Халат женский махровый с шалькой 56-58 (белый)</t>
  </si>
  <si>
    <t>HMW/198</t>
  </si>
  <si>
    <t>Халат женский махровый с шалькой 60-62 (белый)</t>
  </si>
  <si>
    <t>HMW/259</t>
  </si>
  <si>
    <t>Халат женский махровый с шалькой 64-66 (белый)</t>
  </si>
  <si>
    <t>HMW/410</t>
  </si>
  <si>
    <t>Халат женский махровый с шалькой 44-46 (коралловый)</t>
  </si>
  <si>
    <t>HMW/386</t>
  </si>
  <si>
    <t>Халат женский махровый с шалькой 48-50 (коралловый)</t>
  </si>
  <si>
    <t>HMW/393</t>
  </si>
  <si>
    <t>Халат женский махровый с шалькой 52-54 (коралловый)</t>
  </si>
  <si>
    <t>HMW/409</t>
  </si>
  <si>
    <t>Халат женский махровый с шалькой 56-58 (коралловый)</t>
  </si>
  <si>
    <t>HMW/416</t>
  </si>
  <si>
    <t>Халат женский махровый с шалькой 60-62 (коралловый)</t>
  </si>
  <si>
    <t>HMW/423</t>
  </si>
  <si>
    <t>Халат женский махровый с шалькой 64-66 (коралловый)</t>
  </si>
  <si>
    <t>HMW/465</t>
  </si>
  <si>
    <t>Халат мужской махровый с шалькой 44-46 (бежевый)</t>
  </si>
  <si>
    <t>HMW/522</t>
  </si>
  <si>
    <t>Халат мужской махровый с шалькой 48-50 (бежевый)</t>
  </si>
  <si>
    <t>HMW/539</t>
  </si>
  <si>
    <t>Халат мужской махровый с шалькой 52-54 (бежевый)</t>
  </si>
  <si>
    <t>HMW/546</t>
  </si>
  <si>
    <t>Халат мужской махровый с шалькой 56-58 (бежевый)</t>
  </si>
  <si>
    <t>HMW/553</t>
  </si>
  <si>
    <t>Халат мужской махровый с шалькой 60-62 (бежевый)</t>
  </si>
  <si>
    <t>HMW/560</t>
  </si>
  <si>
    <t>Халат женский махровый с шалькой 44-46 (молочный)</t>
  </si>
  <si>
    <t>HMW/898</t>
  </si>
  <si>
    <t>Халат женский махровый с шалькой 48-50 (молочный)</t>
  </si>
  <si>
    <t>HMW/904</t>
  </si>
  <si>
    <t>Халат женский махровый с шалькой 52-54 (молочный)</t>
  </si>
  <si>
    <t>HMW/911</t>
  </si>
  <si>
    <t>Халат женский махровый с шалькой 56-58 (молочный)</t>
  </si>
  <si>
    <t>HMW/928</t>
  </si>
  <si>
    <t>Халат женский махровый с шалькой 60-62 (молочный)</t>
  </si>
  <si>
    <t>HMW/935</t>
  </si>
  <si>
    <t>Халат женский махровый с шалькой 44-46 (ореховый)</t>
  </si>
  <si>
    <t>HMW/352</t>
  </si>
  <si>
    <t>Халат женский махровый с шалькой 48-50 (ореховый)</t>
  </si>
  <si>
    <t>HMW/369</t>
  </si>
  <si>
    <t>Халат женский махровый с шалькой 52-54 (ореховый)</t>
  </si>
  <si>
    <t>HMW/376</t>
  </si>
  <si>
    <t>Халат женский махровый с шалькой 56-58 (ореховый)</t>
  </si>
  <si>
    <t>HMW/383</t>
  </si>
  <si>
    <t>Халат женский махровый с шалькой 60-62 (ореховый)</t>
  </si>
  <si>
    <t>HMW/390</t>
  </si>
  <si>
    <t>Халат женский махровый с шалькой 64-66 (ореховый)</t>
  </si>
  <si>
    <t>HMW/458</t>
  </si>
  <si>
    <t>Халат женский махровый с шалькой 44-46 (красный)</t>
  </si>
  <si>
    <t>HMW/406</t>
  </si>
  <si>
    <t>Халат женский махровый с шалькой 48-50 (красный)</t>
  </si>
  <si>
    <t>HMW/413</t>
  </si>
  <si>
    <t>Халат женский махровый с шалькой 52-54 (красный)</t>
  </si>
  <si>
    <t>HMW/420</t>
  </si>
  <si>
    <t>Халат женский махровый с шалькой 56-58 (красный)</t>
  </si>
  <si>
    <t>HMW/437</t>
  </si>
  <si>
    <t>Халат женский махровый с шалькой 60-62 (красный)</t>
  </si>
  <si>
    <t>HMW/444</t>
  </si>
  <si>
    <t>Халат женский махровый с шалькой 44-46 (желтый)</t>
  </si>
  <si>
    <t>HMW/878</t>
  </si>
  <si>
    <t>Халат женский махровый с шалькой 52-54 (желтый)</t>
  </si>
  <si>
    <t>HMW/885</t>
  </si>
  <si>
    <t>Халат женский махровый с шалькой 48-50 (желтый)</t>
  </si>
  <si>
    <t>HMW/431</t>
  </si>
  <si>
    <t>Халат женский махровый с шалькой 56-58 (желтый)</t>
  </si>
  <si>
    <t>HMW/448</t>
  </si>
  <si>
    <t>Халат женский махровый с шалькой 60-62 (желтый)</t>
  </si>
  <si>
    <t>HMW/455</t>
  </si>
  <si>
    <t>КАПЮШОН ДЕТСКИЕ</t>
  </si>
  <si>
    <t>ШОН</t>
  </si>
  <si>
    <t>Халат детский махровый с капюшоном 26 (шоколадный)</t>
  </si>
  <si>
    <t>HMW/891</t>
  </si>
  <si>
    <t>Халат детский махровый с капюшоном 28 (шоколадный)</t>
  </si>
  <si>
    <t>HMW/266</t>
  </si>
  <si>
    <t>Халат детский махровый с капюшоном 30 (шоколадный)</t>
  </si>
  <si>
    <t>HMW/327</t>
  </si>
  <si>
    <t>Халат детский махровый с капюшоном 32 (шоколадный)</t>
  </si>
  <si>
    <t>HMW/389</t>
  </si>
  <si>
    <t>Халат детский махровый с капюшоном 34 (шоколадный)</t>
  </si>
  <si>
    <t>HMW/440</t>
  </si>
  <si>
    <t>Халат детский махровый с капюшоном 36 (шоколадный)</t>
  </si>
  <si>
    <t>HMW/501</t>
  </si>
  <si>
    <t>Халат детский махровый с капюшоном 38 (шоколадный)</t>
  </si>
  <si>
    <t>HMW/563</t>
  </si>
  <si>
    <t>Халат детский махровый с капюшоном 40 (шоколадный)</t>
  </si>
  <si>
    <t>HMW/624</t>
  </si>
  <si>
    <t>Халат детский махровый с капюшоном 26 (васильковый)</t>
  </si>
  <si>
    <t>HMW/983</t>
  </si>
  <si>
    <t>Халат детский махровый с капюшоном 28 (васильковый)</t>
  </si>
  <si>
    <t>HMW/273</t>
  </si>
  <si>
    <t>Халат детский махровый с капюшоном 30 (васильковый)</t>
  </si>
  <si>
    <t>HMW/334</t>
  </si>
  <si>
    <t>Халат детский махровый с капюшоном 32 (васильковый)</t>
  </si>
  <si>
    <t>HMW/396</t>
  </si>
  <si>
    <t>Халат детский махровый с капюшоном 34 (васильковый)</t>
  </si>
  <si>
    <t>HMW/457</t>
  </si>
  <si>
    <t>Халат детский махровый с капюшоном 36 (васильковый)</t>
  </si>
  <si>
    <t>HMW/518</t>
  </si>
  <si>
    <t>Халат детский махровый с капюшоном 38 (васильковый)</t>
  </si>
  <si>
    <t>HMW/570</t>
  </si>
  <si>
    <t>Халат детский махровый с капюшоном 40 (васильковый)</t>
  </si>
  <si>
    <t>HMW/631</t>
  </si>
  <si>
    <t>Халат детский махровый с капюшоном 26 (голубой)</t>
  </si>
  <si>
    <t>HMW/294</t>
  </si>
  <si>
    <t>Халат детский махровый с капюшоном 28 (голубой)</t>
  </si>
  <si>
    <t>HMW/280</t>
  </si>
  <si>
    <t>Халат детский махровый с капюшоном 30 (голубой)</t>
  </si>
  <si>
    <t>HMW/341</t>
  </si>
  <si>
    <t>Халат детский махровый с капюшоном 32 (голубой)</t>
  </si>
  <si>
    <t>HMW/402</t>
  </si>
  <si>
    <t>Халат детский махровый с капюшоном 34 (голубой)</t>
  </si>
  <si>
    <t>HMW/464</t>
  </si>
  <si>
    <t>Халат детский махровый с капюшоном 36 (голубой)</t>
  </si>
  <si>
    <t>HMW/525</t>
  </si>
  <si>
    <t>Халат детский махровый с капюшоном 38 (голубой)</t>
  </si>
  <si>
    <t>HMW/587</t>
  </si>
  <si>
    <t>Халат детский махровый с капюшоном 40 (голубой)</t>
  </si>
  <si>
    <t>HMW/648</t>
  </si>
  <si>
    <t>Халат детский махровый с капюшоном 26 (розовый)</t>
  </si>
  <si>
    <t>HMW/652</t>
  </si>
  <si>
    <t>Халат детский махровый с капюшоном 28 (розовый)</t>
  </si>
  <si>
    <t>HMW/297</t>
  </si>
  <si>
    <t>Халат детский махровый с капюшоном 30 (розовый)</t>
  </si>
  <si>
    <t>HMW/358</t>
  </si>
  <si>
    <t>Халат детский махровый с капюшоном 32 (розовый)</t>
  </si>
  <si>
    <t>HMW/419</t>
  </si>
  <si>
    <t>Халат детский махровый с капюшоном 34 (розовый)</t>
  </si>
  <si>
    <t>HMW/471</t>
  </si>
  <si>
    <t>Халат детский махровый с капюшоном 38 (розовый)</t>
  </si>
  <si>
    <t>HMW/594</t>
  </si>
  <si>
    <t>Халат детский махровый с капюшоном 36 (розовый)</t>
  </si>
  <si>
    <t>HMW/532</t>
  </si>
  <si>
    <t>Халат детский махровый с капюшоном 40 (розовый)</t>
  </si>
  <si>
    <t>HMW/655</t>
  </si>
  <si>
    <t>Халат детский махровый с капюшоном 28 (бежевый)</t>
  </si>
  <si>
    <t>HMW/303</t>
  </si>
  <si>
    <t>Халат детский махровый с капюшоном 26 (белый)</t>
  </si>
  <si>
    <t>HMW/201</t>
  </si>
  <si>
    <t>Халат детский махровый с капюшоном 28 (белый)</t>
  </si>
  <si>
    <t>HMW/310</t>
  </si>
  <si>
    <t>Халат детский махровый с капюшоном 30 (белый)</t>
  </si>
  <si>
    <t>HMW/372</t>
  </si>
  <si>
    <t>Халат детский махровый с капюшоном 32 (белый)</t>
  </si>
  <si>
    <t>HMW/433</t>
  </si>
  <si>
    <t>Халат детский махровый с капюшоном 34 (белый)</t>
  </si>
  <si>
    <t>HMW/495</t>
  </si>
  <si>
    <t>Халат детский махровый с капюшоном 36 (белый)</t>
  </si>
  <si>
    <t>HMW/556</t>
  </si>
  <si>
    <t>Халат детский махровый с капюшоном 38 (белый)</t>
  </si>
  <si>
    <t>HMW/617</t>
  </si>
  <si>
    <t>Халат детский махровый с капюшоном 40 (белый)</t>
  </si>
  <si>
    <t>HMW/679</t>
  </si>
  <si>
    <t>Халат детский махровый с капюшоном 30 (бежевый)</t>
  </si>
  <si>
    <t>HMW/365</t>
  </si>
  <si>
    <t>Халат детский махровый с капюшоном 32 (бежевый)</t>
  </si>
  <si>
    <t>HMW/426</t>
  </si>
  <si>
    <t>Халат детский махровый с капюшоном 34 (бежевый)</t>
  </si>
  <si>
    <t>HMW/488</t>
  </si>
  <si>
    <t>Халат детский махровый с капюшоном 36 (бежевый)</t>
  </si>
  <si>
    <t>HMW/549</t>
  </si>
  <si>
    <t>Халат детский махровый с капюшоном 38 (бежевый)</t>
  </si>
  <si>
    <t>HMW/600</t>
  </si>
  <si>
    <t>Халат детский махровый с капюшоном 40 (бежевый)</t>
  </si>
  <si>
    <t>HMW/662</t>
  </si>
  <si>
    <t>Халат детский махровый с капюшоном 26 (бордовый)</t>
  </si>
  <si>
    <t>HMW/907</t>
  </si>
  <si>
    <t>Халат детский махровый с капюшоном 28 (бордовый)</t>
  </si>
  <si>
    <t>HMW/914</t>
  </si>
  <si>
    <t>Халат детский махровый с капюшоном 30 (бордовый)</t>
  </si>
  <si>
    <t>HMW/921</t>
  </si>
  <si>
    <t>Халат детский махровый с капюшоном 32 (бордовый)</t>
  </si>
  <si>
    <t>HMW/938</t>
  </si>
  <si>
    <t>Халат детский махровый с капюшоном 34 (бордовый)</t>
  </si>
  <si>
    <t>HMW/945</t>
  </si>
  <si>
    <t>Халат детский махровый с капюшоном 36 (бордовый)</t>
  </si>
  <si>
    <t>HMW/952</t>
  </si>
  <si>
    <t>Халат детский махровый с капюшоном 38 (бордовый)</t>
  </si>
  <si>
    <t>HMW/969</t>
  </si>
  <si>
    <t>Халат детский махровый с капюшоном 40 (бордовый)</t>
  </si>
  <si>
    <t>HMW/976</t>
  </si>
  <si>
    <t>Халат детский махровый с капюшоном 26 (серый)</t>
  </si>
  <si>
    <t>HMW/041</t>
  </si>
  <si>
    <t>Халат детский махровый с капюшоном 28 (серый)</t>
  </si>
  <si>
    <t>HMW/058</t>
  </si>
  <si>
    <t>Халат детский махровый с капюшоном 30 (серый)</t>
  </si>
  <si>
    <t>HMW/065</t>
  </si>
  <si>
    <t>Халат детский махровый с капюшоном 32 (серый)</t>
  </si>
  <si>
    <t>HMW/072</t>
  </si>
  <si>
    <t>Халат детский махровый с капюшоном 34 (серый)</t>
  </si>
  <si>
    <t>HMW/089</t>
  </si>
  <si>
    <t>Халат детский махровый с капюшоном 36 (серый)</t>
  </si>
  <si>
    <t>HMW/096</t>
  </si>
  <si>
    <t>Халат детский махровый с капюшоном 38 (серый)</t>
  </si>
  <si>
    <t>HMW/102</t>
  </si>
  <si>
    <t>Халат детский махровый с капюшоном 40 (серый)</t>
  </si>
  <si>
    <t>HMW/119</t>
  </si>
  <si>
    <t>Халат детский махровый с капюшоном 26 (темно-синий)</t>
  </si>
  <si>
    <t>HMW/126</t>
  </si>
  <si>
    <t>Халат детский махровый с капюшоном 28 (темно-синий)</t>
  </si>
  <si>
    <t>HMW/133</t>
  </si>
  <si>
    <t>Халат детский махровый с капюшоном 30 (темно-синий)</t>
  </si>
  <si>
    <t>HMW/140</t>
  </si>
  <si>
    <t>Халат детский махровый с капюшоном 32 (темно-синий)</t>
  </si>
  <si>
    <t>HMW/157</t>
  </si>
  <si>
    <t>Халат детский махровый с капюшоном 34 (темно-синий)</t>
  </si>
  <si>
    <t>HMW/164</t>
  </si>
  <si>
    <t>Халат детский махровый с капюшоном 36 (темно-синий)</t>
  </si>
  <si>
    <t>HMW/171</t>
  </si>
  <si>
    <t>Халат детский махровый с капюшоном 38 (темно-синий)</t>
  </si>
  <si>
    <t>HMW/188</t>
  </si>
  <si>
    <t>Халат детский махровый с капюшоном 40 (темно-синий)</t>
  </si>
  <si>
    <t>HMW/195</t>
  </si>
  <si>
    <t>Халат детский махровый с капюшоном 26 (сиреневый)</t>
  </si>
  <si>
    <t>HMW/218</t>
  </si>
  <si>
    <t>Халат детский махровый с капюшоном 28 (сиреневый)</t>
  </si>
  <si>
    <t>HMW/225</t>
  </si>
  <si>
    <t>Халат детский махровый с капюшоном 30 (сиреневый)</t>
  </si>
  <si>
    <t>HMW/232</t>
  </si>
  <si>
    <t>Халат детский махровый с капюшоном 32 (сиреневый)</t>
  </si>
  <si>
    <t>HMW/249</t>
  </si>
  <si>
    <t>HMW/256</t>
  </si>
  <si>
    <t>Халат детский махровый с капюшоном 36 (сиреневый)</t>
  </si>
  <si>
    <t>HMW/263</t>
  </si>
  <si>
    <t>Халат детский махровый с капюшоном 38 (сиреневый)</t>
  </si>
  <si>
    <t>HMW/270</t>
  </si>
  <si>
    <t>Халат детский махровый с капюшоном 40 (сиреневый)</t>
  </si>
  <si>
    <t>HMW/287</t>
  </si>
  <si>
    <t>Халат детский махровый с капюшоном 26 (оранжевый)</t>
  </si>
  <si>
    <t>HMW/300</t>
  </si>
  <si>
    <t>Халат детский махровый с капюшоном 28 (оранжевый)</t>
  </si>
  <si>
    <t>HMW/317</t>
  </si>
  <si>
    <t>Халат детский махровый с капюшоном 30 (оранжевый)</t>
  </si>
  <si>
    <t>HMW/324</t>
  </si>
  <si>
    <t>Халат детский махровый с капюшоном 32 (оранжевый)</t>
  </si>
  <si>
    <t>HMW/331</t>
  </si>
  <si>
    <t>Халат детский махровый с капюшоном 34 (оранжевый)</t>
  </si>
  <si>
    <t>HMW/348</t>
  </si>
  <si>
    <t>Халат детский махровый с капюшоном 36 (оранжевый)</t>
  </si>
  <si>
    <t>HMW/355</t>
  </si>
  <si>
    <t>Халат детский махровый с капюшоном 38 (оранжевый)</t>
  </si>
  <si>
    <t>HMW/362</t>
  </si>
  <si>
    <t>Халат детский махровый с капюшоном 40 (оранжевый)</t>
  </si>
  <si>
    <t>HMW/379</t>
  </si>
  <si>
    <t>Халат детский махровый с капюшоном 26 (персиковый)</t>
  </si>
  <si>
    <t>HMW/430</t>
  </si>
  <si>
    <t>Халат детский махровый с капюшоном 28 (персиковый)</t>
  </si>
  <si>
    <t>HMW/447</t>
  </si>
  <si>
    <t>Халат детский махровый с капюшоном 30 (персиковый)</t>
  </si>
  <si>
    <t>HMW/454</t>
  </si>
  <si>
    <t>Халат детский махровый с капюшоном 32 (персиковый)</t>
  </si>
  <si>
    <t>HMW/461</t>
  </si>
  <si>
    <t>Халат детский махровый с капюшоном 34 (персиковый)</t>
  </si>
  <si>
    <t>HMW/478</t>
  </si>
  <si>
    <t>Халат детский махровый с капюшоном 36 (персиковый)</t>
  </si>
  <si>
    <t>HMW/485</t>
  </si>
  <si>
    <t>Халат детский махровый с капюшоном 38 (персиковый)</t>
  </si>
  <si>
    <t>HMW/492</t>
  </si>
  <si>
    <t>Халат детский махровый с капюшоном 40 (персиковый)</t>
  </si>
  <si>
    <t>HMW/508</t>
  </si>
  <si>
    <t>Халат детский махровый с капюшоном 26 (бежевый)</t>
  </si>
  <si>
    <t>HMW/515</t>
  </si>
  <si>
    <t>Халат детский махровый с капюшоном 26 (малиновый)</t>
  </si>
  <si>
    <t>HMW/577</t>
  </si>
  <si>
    <t>Халат детский махровый с капюшоном 28 (малиновый)</t>
  </si>
  <si>
    <t>HMW/584</t>
  </si>
  <si>
    <t>Халат детский махровый с капюшоном 30 (малиновый)</t>
  </si>
  <si>
    <t>HMW/591</t>
  </si>
  <si>
    <t>Халат детский махровый с капюшоном 32 (малиновый)</t>
  </si>
  <si>
    <t>HMW/607</t>
  </si>
  <si>
    <t>Халат детский махровый с капюшоном 34 (малиновый)</t>
  </si>
  <si>
    <t>HMW/614</t>
  </si>
  <si>
    <t>Халат детский махровый с капюшоном 36 (малиновый)</t>
  </si>
  <si>
    <t>HMW/621</t>
  </si>
  <si>
    <t>Халат детский махровый с капюшоном 38 (малиновый)</t>
  </si>
  <si>
    <t>HMW/638</t>
  </si>
  <si>
    <t>Халат детский махровый с капюшоном 40 (малиновый)</t>
  </si>
  <si>
    <t>HMW/645</t>
  </si>
  <si>
    <t>Халат детский махровый с капюшоном 26 (молочный)</t>
  </si>
  <si>
    <t>Халат детский махровый с капюшоном 28 (молочный)</t>
  </si>
  <si>
    <t>Халат детский махровый с капюшоном 30 (молочный)</t>
  </si>
  <si>
    <t>Халат детский махровый с капюшоном 32 (молочный)</t>
  </si>
  <si>
    <t>Халат детский махровый с капюшоном 34 (молочный)</t>
  </si>
  <si>
    <t>Халат детский махровый с капюшоном 36 (молочный)</t>
  </si>
  <si>
    <t>Халат детский махровый с капюшоном 38 (молочный)</t>
  </si>
  <si>
    <t>Халат детский махровый с капюшоном 40 (молочный)</t>
  </si>
  <si>
    <t>Халат детский махровый с капюшоном 26 (зеленый)</t>
  </si>
  <si>
    <t>HMW/793</t>
  </si>
  <si>
    <t>Халат детский махровый с капюшоном 28 (зеленый)</t>
  </si>
  <si>
    <t>HMW/809</t>
  </si>
  <si>
    <t>Халат детский махровый с капюшоном 30 (зеленый)</t>
  </si>
  <si>
    <t>HMW/816</t>
  </si>
  <si>
    <t>Халат детский махровый с капюшоном 32 (зеленый)</t>
  </si>
  <si>
    <t>HMW/823</t>
  </si>
  <si>
    <t>Халат детский махровый с капюшоном 34 (зеленый)</t>
  </si>
  <si>
    <t>HMW/830</t>
  </si>
  <si>
    <t>Халат детский махровый с капюшоном 36 (зеленый)</t>
  </si>
  <si>
    <t>HMW/847</t>
  </si>
  <si>
    <t>Халат детский махровый с капюшоном 38 (зеленый)</t>
  </si>
  <si>
    <t>HMW/854</t>
  </si>
  <si>
    <t>Халат детский махровый с капюшоном 40 (зеленый)</t>
  </si>
  <si>
    <t>HMW/861</t>
  </si>
  <si>
    <t>Халат детский махровый с капюшоном 26 (коралл)</t>
  </si>
  <si>
    <t>HMW/039</t>
  </si>
  <si>
    <t>Халат детский махровый с капюшоном 28 (коралл)</t>
  </si>
  <si>
    <t>HMW/046</t>
  </si>
  <si>
    <t>Халат детский махровый с капюшоном 30 (коралл)</t>
  </si>
  <si>
    <t>HMW/053</t>
  </si>
  <si>
    <t>Халат детский махровый с капюшоном 32 (коралл)</t>
  </si>
  <si>
    <t>HMW/060</t>
  </si>
  <si>
    <t>Халат детский махровый с капюшоном 34 (коралл)</t>
  </si>
  <si>
    <t>HMW/077</t>
  </si>
  <si>
    <t>Халат детский махровый с капюшоном 36 (коралл)</t>
  </si>
  <si>
    <t>HMW/084</t>
  </si>
  <si>
    <t>Халат детский махровый с капюшоном 38 (коралл)</t>
  </si>
  <si>
    <t>HMW/091</t>
  </si>
  <si>
    <t>Халат детский махровый с капюшоном 40 (коралл)</t>
  </si>
  <si>
    <t>HMW/107</t>
  </si>
  <si>
    <t>Халат детский махровый с капюшоном 26 (желтый)</t>
  </si>
  <si>
    <t>HMW/892</t>
  </si>
  <si>
    <t>Халат детский махровый с капюшоном 28 (желтый)</t>
  </si>
  <si>
    <t>HMW/908</t>
  </si>
  <si>
    <t>Халат детский махровый с капюшоном 32 (желтый)</t>
  </si>
  <si>
    <t>HMW/779</t>
  </si>
  <si>
    <t>Халат детский махровый с капюшоном 34 (желтый)</t>
  </si>
  <si>
    <t>HMW/786</t>
  </si>
  <si>
    <t>Халат детский махровый с капюшоном 36 (желтый)</t>
  </si>
  <si>
    <t>HMW/915</t>
  </si>
  <si>
    <t>Халат детский махровый с капюшоном 38 (желтый)</t>
  </si>
  <si>
    <t>HMW/922</t>
  </si>
  <si>
    <t>Халат детский махровый с капюшоном 40 (желтый)</t>
  </si>
  <si>
    <t>HMW/939</t>
  </si>
  <si>
    <t>ДЕТСКИЕ ВАФЕЛЬНЫЕ</t>
  </si>
  <si>
    <t>Халат вафельный детский "Кимоно" 26 (белый)</t>
  </si>
  <si>
    <t>HVKD7992</t>
  </si>
  <si>
    <t>Халат вафельный детский "Кимоно" 28 (белый)</t>
  </si>
  <si>
    <t>HVKD8005</t>
  </si>
  <si>
    <t>Халат вафельный детский "Кимоно" 30 (белый)</t>
  </si>
  <si>
    <t>HVKD8012</t>
  </si>
  <si>
    <t>Халат вафельный детский "Кимоно" 32 (белый)</t>
  </si>
  <si>
    <t>HVKD8029</t>
  </si>
  <si>
    <t>Халат вафельный детский "Кимоно" 34 (белый)</t>
  </si>
  <si>
    <t>HVKD8036</t>
  </si>
  <si>
    <t>Халат вафельный детский "Кимоно" 36 (белый)</t>
  </si>
  <si>
    <t>HVKD8043</t>
  </si>
  <si>
    <t>Халат вафельный детский "Кимоно" 38 (белый)</t>
  </si>
  <si>
    <t>HVKD8135</t>
  </si>
  <si>
    <t>Халат вафельный детский "Кимоно" 40 (белый)</t>
  </si>
  <si>
    <t>HVKD8050</t>
  </si>
  <si>
    <t>Халат вафельный детский "Кимоно" 42 (белый)</t>
  </si>
  <si>
    <t>HVKD2545</t>
  </si>
  <si>
    <t>Халат вафельный детский "Кимоно" 26 (бордовый)</t>
  </si>
  <si>
    <t>HVKD8067</t>
  </si>
  <si>
    <t>Халат вафельный детский "Кимоно" 28 (бордовый)</t>
  </si>
  <si>
    <t>HVKD8074</t>
  </si>
  <si>
    <t>Халат вафельный детский "Кимоно" 30 (бордовый)</t>
  </si>
  <si>
    <t>HVKD8071</t>
  </si>
  <si>
    <t>Халат вафельный детский "Кимоно" 32 (бордовый)</t>
  </si>
  <si>
    <t>HVKD8098</t>
  </si>
  <si>
    <t>Халат вафельный детский "Кимоно" 34 (бордовый)</t>
  </si>
  <si>
    <t>HVKD8104</t>
  </si>
  <si>
    <t>Халат вафельный детский "Кимоно" 36 (бордовый)</t>
  </si>
  <si>
    <t>HVKD8111</t>
  </si>
  <si>
    <t>Халат вафельный детский "Кимоно" 38 (бордовый)</t>
  </si>
  <si>
    <t>HVKD8128</t>
  </si>
  <si>
    <t>Халат вафельный детский "Кимоно" 40 (бордовый)</t>
  </si>
  <si>
    <t>HVKD8227</t>
  </si>
  <si>
    <t>Халат вафельный детский "Кимоно" 42 (бордовый)</t>
  </si>
  <si>
    <t>HVKD2552</t>
  </si>
  <si>
    <t>Халат вафельный детский "Кимоно" 26 (голубой)</t>
  </si>
  <si>
    <t>HVKD8142</t>
  </si>
  <si>
    <t>Халат вафельный детский "Кимоно" 28 (голубой)</t>
  </si>
  <si>
    <t>HVKD8159</t>
  </si>
  <si>
    <t>Халат вафельный детский "Кимоно" 30 (голубой)</t>
  </si>
  <si>
    <t>HVKD8166</t>
  </si>
  <si>
    <t>Халат вафельный детский "Кимоно" 32 (голубой)</t>
  </si>
  <si>
    <t>HVKD8173</t>
  </si>
  <si>
    <t>Халат вафельный детский "Кимоно" 34 (голубой)</t>
  </si>
  <si>
    <t>HVKD8180</t>
  </si>
  <si>
    <t>Халат вафельный детский "Кимоно" 36 (голубой)</t>
  </si>
  <si>
    <t>HVKD8197</t>
  </si>
  <si>
    <t>Халат вафельный детский "Кимоно" 38 (голубой)</t>
  </si>
  <si>
    <t>HVKD8203</t>
  </si>
  <si>
    <t>Халат вафельный детский "Кимоно" 40 (голубой)</t>
  </si>
  <si>
    <t>HVKD8210</t>
  </si>
  <si>
    <t>Халат вафельный детский "Кимоно" 42 (голубой)</t>
  </si>
  <si>
    <t>HVKD8269</t>
  </si>
  <si>
    <t>Халат вафельный детский "Кимоно" 26 (розовый)</t>
  </si>
  <si>
    <t>HVKD8234</t>
  </si>
  <si>
    <t>Халат вафельный детский "Кимоно" 28 (розовый)</t>
  </si>
  <si>
    <t>HVKD8241</t>
  </si>
  <si>
    <t>Халат вафельный детский "Кимоно" 30 (розовый)</t>
  </si>
  <si>
    <t>HVKD8258</t>
  </si>
  <si>
    <t>Халат вафельный детский "Кимоно" 32 (розовый)</t>
  </si>
  <si>
    <t>HVKD8265</t>
  </si>
  <si>
    <t>Халат вафельный детский "Кимоно" 34 (розовый)</t>
  </si>
  <si>
    <t>HVKD8272</t>
  </si>
  <si>
    <t>Халат вафельный детский "Кимоно" 36 (розовый)</t>
  </si>
  <si>
    <t>HVKD8289</t>
  </si>
  <si>
    <t>Халат вафельный детский "Кимоно" 38 (розовый)</t>
  </si>
  <si>
    <t>HVKD8296</t>
  </si>
  <si>
    <t>Халат вафельный детский "Кимоно" 40 (розовый)</t>
  </si>
  <si>
    <t>HVKD8302</t>
  </si>
  <si>
    <t>Халат вафельный детский "Кимоно" 42 (розовый)</t>
  </si>
  <si>
    <t>HVKD2330</t>
  </si>
  <si>
    <t>Халат вафельный детский "Кимоно" 26 (желтый)</t>
  </si>
  <si>
    <t>HVKD8319</t>
  </si>
  <si>
    <t>Халат вафельный детский "Кимоно" 28 (желтый)</t>
  </si>
  <si>
    <t>HVKD8326</t>
  </si>
  <si>
    <t>Халат вафельный детский "Кимоно" 30 (желтый)</t>
  </si>
  <si>
    <t>HVKD8333</t>
  </si>
  <si>
    <t>Халат вафельный детский "Кимоно" 32 (желтый)</t>
  </si>
  <si>
    <t>HVKD8340</t>
  </si>
  <si>
    <t>Халат вафельный детский "Кимоно" 34 (желтый)</t>
  </si>
  <si>
    <t>HVKD8357</t>
  </si>
  <si>
    <t>Халат вафельный детский "Кимоно" 36 (желтый)</t>
  </si>
  <si>
    <t>HVKD9217</t>
  </si>
  <si>
    <t>Халат вафельный детский "Кимоно" 38 (желтый)</t>
  </si>
  <si>
    <t>HVKD8364</t>
  </si>
  <si>
    <t>Халат вафельный детский "Кимоно" 40 (желтый)</t>
  </si>
  <si>
    <t>HVKD8371</t>
  </si>
  <si>
    <t>Халат вафельный детский "Кимоно" 42 (желтый)</t>
  </si>
  <si>
    <t>HVKD2576</t>
  </si>
  <si>
    <t>Халат вафельный детский "Кимоно" 26 (коралловый)</t>
  </si>
  <si>
    <t>HVKD8388</t>
  </si>
  <si>
    <t>Халат вафельный детский "Кимоно" 28 (коралловый)</t>
  </si>
  <si>
    <t>HVKD8395</t>
  </si>
  <si>
    <t>Халат вафельный детский "Кимоно" 30 (коралловый)</t>
  </si>
  <si>
    <t>HVKD8401</t>
  </si>
  <si>
    <t>Халат вафельный детский "Кимоно" 32 (коралловый)</t>
  </si>
  <si>
    <t>HVKD8418</t>
  </si>
  <si>
    <t>Халат вафельный детский "Кимоно" 34 (коралловый)</t>
  </si>
  <si>
    <t>HVKD8425</t>
  </si>
  <si>
    <t>Халат вафельный детский "Кимоно" 36 (коралловый)</t>
  </si>
  <si>
    <t>HVKD8432</t>
  </si>
  <si>
    <t>Халат вафельный детский "Кимоно" 38 (коралловый)</t>
  </si>
  <si>
    <t>HVKD8449</t>
  </si>
  <si>
    <t>Халат вафельный детский "Кимоно" 40 (коралловый)</t>
  </si>
  <si>
    <t>HVKD8456</t>
  </si>
  <si>
    <t>Халат вафельный детский "Кимоно" 42 (коралловый)</t>
  </si>
  <si>
    <t>HVKD2583</t>
  </si>
  <si>
    <t>Халат вафельный детский "Кимоно" 26 (персиковый)</t>
  </si>
  <si>
    <t>HVKD8463</t>
  </si>
  <si>
    <t>Халат вафельный детский "Кимоно" 28 (персиковый)</t>
  </si>
  <si>
    <t>HVKD8470</t>
  </si>
  <si>
    <t>Халат вафельный детский "Кимоно" 30 (персиковый)</t>
  </si>
  <si>
    <t>HVKD8487</t>
  </si>
  <si>
    <t>Халат вафельный детский "Кимоно" 32 (персиковый)</t>
  </si>
  <si>
    <t>HVKD8494</t>
  </si>
  <si>
    <t>Халат вафельный детский "Кимоно" 34 (персиковый)</t>
  </si>
  <si>
    <t>HVKD8500</t>
  </si>
  <si>
    <t>Халат вафельный детский "Кимоно" 36 (персиковый)</t>
  </si>
  <si>
    <t>HVKD8517</t>
  </si>
  <si>
    <t>Халат вафельный детский "Кимоно" 38 (персиковый)</t>
  </si>
  <si>
    <t>HVKD8524</t>
  </si>
  <si>
    <t>Халат вафельный детский "Кимоно" 40 (персиковый)</t>
  </si>
  <si>
    <t>HVKD8531</t>
  </si>
  <si>
    <t>Халат вафельный детский "Кимоно" 42 (персиковый)</t>
  </si>
  <si>
    <t>HVKD2590</t>
  </si>
  <si>
    <t>Халат вафельный детский "Кимоно" 26 (бежевый)</t>
  </si>
  <si>
    <t>HVKD8548</t>
  </si>
  <si>
    <t>Халат вафельный детский "Кимоно" 28 (бежевый)</t>
  </si>
  <si>
    <t>HVKD8555</t>
  </si>
  <si>
    <t>Халат вафельный детский "Кимоно" 30 (бежевый)</t>
  </si>
  <si>
    <t>HVKD8562</t>
  </si>
  <si>
    <t>Халат вафельный детский "Кимоно" 32 (бежевый)</t>
  </si>
  <si>
    <t>HVKD8579</t>
  </si>
  <si>
    <t>Халат вафельный детский "Кимоно" 34 (бежевый)</t>
  </si>
  <si>
    <t>HVKD8586</t>
  </si>
  <si>
    <t>Халат вафельный детский "Кимоно" 36 (бежевый)</t>
  </si>
  <si>
    <t>HVKD8593</t>
  </si>
  <si>
    <t>Халат вафельный детский "Кимоно" 38 (бежевый)</t>
  </si>
  <si>
    <t>HVKD8609</t>
  </si>
  <si>
    <t>Халат вафельный детский "Кимоно" 40 (бежевый)</t>
  </si>
  <si>
    <t>HVKD8616</t>
  </si>
  <si>
    <t>Халат вафельный детский "Кимоно" 42 (бежевый)</t>
  </si>
  <si>
    <t>HVKD2606</t>
  </si>
  <si>
    <t>Халат вафельный детский "Кимоно" 26 (сиреневый)</t>
  </si>
  <si>
    <t>HVKD8623</t>
  </si>
  <si>
    <t>Халат вафельный детский "Кимоно" 28 (сиреневый)</t>
  </si>
  <si>
    <t>HVKD8630</t>
  </si>
  <si>
    <t>Халат вафельный детский "Кимоно" 30 (сиреневый)</t>
  </si>
  <si>
    <t>HVKD8647</t>
  </si>
  <si>
    <t>Халат вафельный детский "Кимоно" 32 (сиреневый)</t>
  </si>
  <si>
    <t>HVKD8654</t>
  </si>
  <si>
    <t>Халат вафельный детский "Кимоно" 34 (сиреневый)</t>
  </si>
  <si>
    <t>HVKD8661</t>
  </si>
  <si>
    <t>Халат вафельный детский "Кимоно" 36 (сиреневый)</t>
  </si>
  <si>
    <t>HVKD8678</t>
  </si>
  <si>
    <t>Халат вафельный детский "Кимоно" 38 (сиреневый)</t>
  </si>
  <si>
    <t>HVKD8685</t>
  </si>
  <si>
    <t>Халат вафельный детский "Кимоно" 40 (сиреневый)</t>
  </si>
  <si>
    <t>HVKD8692</t>
  </si>
  <si>
    <t>Халат вафельный детский "Кимоно" 42 (сиреневый)</t>
  </si>
  <si>
    <t>HVKD2347</t>
  </si>
  <si>
    <t>Халат вафельный детский "Кимоно" 26 (шоколадный)</t>
  </si>
  <si>
    <t>HVKD8708</t>
  </si>
  <si>
    <t>Халат вафельный детский "Кимоно" 28 (шоколадный)</t>
  </si>
  <si>
    <t>HVKD8715</t>
  </si>
  <si>
    <t>Халат вафельный детский "Кимоно" 30 (шоколадный)</t>
  </si>
  <si>
    <t>HVKD8722</t>
  </si>
  <si>
    <t>Халат вафельный детский "Кимоно" 32 (шоколадный)</t>
  </si>
  <si>
    <t>HVKD8739</t>
  </si>
  <si>
    <t>Халат вафельный детский "Кимоно" 34 (шоколадный)</t>
  </si>
  <si>
    <t>HVKD8746</t>
  </si>
  <si>
    <t>Халат вафельный детский "Кимоно" 36 (шоколадный)</t>
  </si>
  <si>
    <t>HVKD8753</t>
  </si>
  <si>
    <t>Халат вафельный детский "Кимоно" 38 (шоколадный)</t>
  </si>
  <si>
    <t>HVKD8760</t>
  </si>
  <si>
    <t>Халат вафельный детский "Кимоно" 40 (шоколадный)</t>
  </si>
  <si>
    <t>HVKD8777</t>
  </si>
  <si>
    <t>Халат вафельный детский "Кимоно" 42 (шоколадный)</t>
  </si>
  <si>
    <t>HVKD2361</t>
  </si>
  <si>
    <t>Халат вафельный детский "Кимоно" 26 (темно-синий)</t>
  </si>
  <si>
    <t>HVKD8784</t>
  </si>
  <si>
    <t>Халат вафельный детский "Кимоно" 28 (темно-синий)</t>
  </si>
  <si>
    <t>HVKD8791</t>
  </si>
  <si>
    <t>Халат вафельный детский "Кимоно" 30 (темно-синий)</t>
  </si>
  <si>
    <t>HVKD8807</t>
  </si>
  <si>
    <t>Халат вафельный детский "Кимоно" 32 (темно-синий)</t>
  </si>
  <si>
    <t>HVKD8814</t>
  </si>
  <si>
    <t>Халат вафельный детский "Кимоно" 34 (темно-синий)</t>
  </si>
  <si>
    <t>HVKD8821</t>
  </si>
  <si>
    <t>Халат вафельный детский "Кимоно" 36 (темно-синий)</t>
  </si>
  <si>
    <t>HVKD9200</t>
  </si>
  <si>
    <t>Халат вафельный детский "Кимоно" 38 (темно-синий)</t>
  </si>
  <si>
    <t>HVKD8838</t>
  </si>
  <si>
    <t>Халат вафельный детский "Кимоно" 40 (темно-синий)</t>
  </si>
  <si>
    <t>HVKD8845</t>
  </si>
  <si>
    <t>Халат вафельный детский "Кимоно" 42 (темно-синий)</t>
  </si>
  <si>
    <t>HVKD2354</t>
  </si>
  <si>
    <t>Халат вафельный детский "Кимоно" 26 (серый)</t>
  </si>
  <si>
    <t>HVKD8876</t>
  </si>
  <si>
    <t>Халат вафельный детский "Кимоно" 28 (серый)</t>
  </si>
  <si>
    <t>HVKD8883</t>
  </si>
  <si>
    <t>Халат вафельный детский "Кимоно" 30 (серый)</t>
  </si>
  <si>
    <t>HVKD8890</t>
  </si>
  <si>
    <t>Халат вафельный детский "Кимоно" 32 (серый)</t>
  </si>
  <si>
    <t>HVKD8906</t>
  </si>
  <si>
    <t>Халат вафельный детский "Кимоно" 34 (серый)</t>
  </si>
  <si>
    <t>HVKD8913</t>
  </si>
  <si>
    <t>Халат вафельный детский "Кимоно" 36 (серый)</t>
  </si>
  <si>
    <t>HVKD8920</t>
  </si>
  <si>
    <t>Халат вафельный детский "Кимоно" 38 (серый)</t>
  </si>
  <si>
    <t>HVKD8937</t>
  </si>
  <si>
    <t>Халат вафельный детский "Кимоно" 40 (серый)</t>
  </si>
  <si>
    <t>HVKD8944</t>
  </si>
  <si>
    <t>Халат вафельный детский "Кимоно" 42 (серый)</t>
  </si>
  <si>
    <t>HVKD2613</t>
  </si>
  <si>
    <t>Халат вафельный детский "Кимоно" 26 (мятный)</t>
  </si>
  <si>
    <t>HVKD8951</t>
  </si>
  <si>
    <t>Халат вафельный детский "Кимоно" 28 (мятный)</t>
  </si>
  <si>
    <t>HVKD8968</t>
  </si>
  <si>
    <t>Халат вафельный детский "Кимоно" 30 (мятный)</t>
  </si>
  <si>
    <t>HVKD8975</t>
  </si>
  <si>
    <t>Халат вафельный детский "Кимоно" 32 (мятный)</t>
  </si>
  <si>
    <t>HVKD8982</t>
  </si>
  <si>
    <t>Халат вафельный детский "Кимоно" 34 (мятный)</t>
  </si>
  <si>
    <t>HVKD8999</t>
  </si>
  <si>
    <t>Халат вафельный детский "Кимоно" 36 (мятный)</t>
  </si>
  <si>
    <t>HVKD9002</t>
  </si>
  <si>
    <t>Халат вафельный детский "Кимоно" 38 (мятный)</t>
  </si>
  <si>
    <t>HVKD9019</t>
  </si>
  <si>
    <t>Халат вафельный детский "Кимоно" 40 (мятный)</t>
  </si>
  <si>
    <t>HVKD9026</t>
  </si>
  <si>
    <t>Халат вафельный детский "Кимоно" 42 (мятный)</t>
  </si>
  <si>
    <t>HVKD2620</t>
  </si>
  <si>
    <t>Халат вафельный детский "Кимоно" 26 (васильковый)</t>
  </si>
  <si>
    <t>HVKD9033</t>
  </si>
  <si>
    <t>Халат вафельный детский "Кимоно" 28 (васильковый)</t>
  </si>
  <si>
    <t>HVKD9040</t>
  </si>
  <si>
    <t>Халат вафельный детский "Кимоно" 30 (васильковый)</t>
  </si>
  <si>
    <t>HVKD9057</t>
  </si>
  <si>
    <t>Халат вафельный детский "Кимоно" 32 (васильковый)</t>
  </si>
  <si>
    <t>HVKD9064</t>
  </si>
  <si>
    <t>Халат вафельный детский "Кимоно" 34 (васильковый)</t>
  </si>
  <si>
    <t>HVKD9071</t>
  </si>
  <si>
    <t>Халат вафельный детский "Кимоно" 36 (васильковый)</t>
  </si>
  <si>
    <t>HVKD9088</t>
  </si>
  <si>
    <t>Халат вафельный детский "Кимоно" 38 (васильковый)</t>
  </si>
  <si>
    <t>HVKD9095</t>
  </si>
  <si>
    <t>Халат вафельный детский "Кимоно" 40 (васильковый)</t>
  </si>
  <si>
    <t>Халат вафельный детский "Кимоно" 42 (васильковый)</t>
  </si>
  <si>
    <t>HVKD2637</t>
  </si>
  <si>
    <t>Халат вафельный детский "Кимоно" 26 (изумрудный)</t>
  </si>
  <si>
    <t>HVKD9330</t>
  </si>
  <si>
    <t>Халат вафельный детский "Кимоно" 28 (изумрудный)</t>
  </si>
  <si>
    <t>HVKD9347</t>
  </si>
  <si>
    <t>Халат вафельный детский "Кимоно" 30 (изумрудный)</t>
  </si>
  <si>
    <t>HVKD9354</t>
  </si>
  <si>
    <t>Халат вафельный детский "Кимоно" 32 (изумрудный)</t>
  </si>
  <si>
    <t>HVKD9361</t>
  </si>
  <si>
    <t>Халат вафельный детский "Кимоно" 34 (изумрудный)</t>
  </si>
  <si>
    <t>HVKD9378</t>
  </si>
  <si>
    <t>Халат вафельный детский "Кимоно" 36 (изумрудный)</t>
  </si>
  <si>
    <t>HVKD9224</t>
  </si>
  <si>
    <t>Халат вафельный детский "Кимоно" 38 (изумрудный)</t>
  </si>
  <si>
    <t>HVKD9385</t>
  </si>
  <si>
    <t>Халат вафельный детский "Кимоно" 40 (изумрудный)</t>
  </si>
  <si>
    <t>HVKD9392</t>
  </si>
  <si>
    <t>Халат вафельный детский "Кимоно" 42 (изумрудный)</t>
  </si>
  <si>
    <t>HVKD2323</t>
  </si>
  <si>
    <t>ХАЛАТЫ ОДНОСТОРОННИЕ УЗБЕКИСТАН</t>
  </si>
  <si>
    <t>Халат Ж.односторонний с капюшоном 56-58 молочный</t>
  </si>
  <si>
    <t>HWO/835</t>
  </si>
  <si>
    <t>Халат Ж.односторонний с капюшоном 52-54 молочный</t>
  </si>
  <si>
    <t>HWO/842</t>
  </si>
  <si>
    <t>Халат Ж.односторонний с капюшоном 48-50 молочный</t>
  </si>
  <si>
    <t>HWO/859</t>
  </si>
  <si>
    <t>Халат Ж.односторонний с капюшоном 44-46 молочный</t>
  </si>
  <si>
    <t>HWO/866</t>
  </si>
  <si>
    <t>Халат Ж.односторонний с капюшоном 56-58 мятный</t>
  </si>
  <si>
    <t>HWO/873</t>
  </si>
  <si>
    <t>Халат Ж.односторонний с капюшоном 52-54 мятный</t>
  </si>
  <si>
    <t>HWO/880</t>
  </si>
  <si>
    <t>Халат Ж.односторонний с капюшоном 48-50 мятный</t>
  </si>
  <si>
    <t>HWO/897</t>
  </si>
  <si>
    <t>Халат Ж.односторонний с капюшоном 44-46 мятный</t>
  </si>
  <si>
    <t>HWO/903</t>
  </si>
  <si>
    <t>Халат Ж.односторонний с капюшоном 52-54 персиковый</t>
  </si>
  <si>
    <t>HWO/910</t>
  </si>
  <si>
    <t>Халат Ж.односторонний с капюшоном 48-50 персиковый</t>
  </si>
  <si>
    <t>HWO/927</t>
  </si>
  <si>
    <t>Халат Ж.односторонний с капюшоном 56-58 персиковый</t>
  </si>
  <si>
    <t>HWO/934</t>
  </si>
  <si>
    <t>Халат Ж.односторонний с капюшоном 44-46 персиковый</t>
  </si>
  <si>
    <t>HWO/941</t>
  </si>
  <si>
    <t>Халат Ж.односторонний с капюшоном 56-58 голубой</t>
  </si>
  <si>
    <t>HWO/958</t>
  </si>
  <si>
    <t>Халат Ж.односторонний с капюшоном 52-54 голубой</t>
  </si>
  <si>
    <t>HWO/965</t>
  </si>
  <si>
    <t>Халат Ж.односторонний с капюшоном 48-50 голубой</t>
  </si>
  <si>
    <t>HWO/972</t>
  </si>
  <si>
    <t>Халат Ж.односторонний с капюшоном 44-46 голубой</t>
  </si>
  <si>
    <t>HWO/989</t>
  </si>
  <si>
    <t>ХАЛАТЫ ВАФЕЛЬНЫЕ УЗБЕКИСТАН</t>
  </si>
  <si>
    <t>Халат шаль вафельный серый 56-58(УЗ)</t>
  </si>
  <si>
    <t>UZ/996</t>
  </si>
  <si>
    <t>Халат шаль вафельный серый 52-54(УЗ)</t>
  </si>
  <si>
    <t>UZ/009</t>
  </si>
  <si>
    <t>Халат шаль вафельный серый 48-50 (УЗ)</t>
  </si>
  <si>
    <t>UZ/016</t>
  </si>
  <si>
    <t xml:space="preserve">48-50 </t>
  </si>
  <si>
    <t>Халат шаль вафельный серый 44-46 (УЗ)</t>
  </si>
  <si>
    <t>UZ/023</t>
  </si>
  <si>
    <t xml:space="preserve">44-46 </t>
  </si>
  <si>
    <t>Халат шаль вафельный голубой 56-58(УЗ)</t>
  </si>
  <si>
    <t>UZ/030</t>
  </si>
  <si>
    <t>Халат шаль вафельный голубой 52-54(УЗ)</t>
  </si>
  <si>
    <t>UZ/047</t>
  </si>
  <si>
    <t>Халат шаль вафельный голубой 48-50 (УЗ)</t>
  </si>
  <si>
    <t>UZ/054</t>
  </si>
  <si>
    <t>Халат шаль вафельный голубой 44-46 (УЗ)</t>
  </si>
  <si>
    <t>UZ/061</t>
  </si>
  <si>
    <t>Халат шаль вафельный белый 56-58(УЗ)</t>
  </si>
  <si>
    <t>UZ/078</t>
  </si>
  <si>
    <t>Халат шаль вафельный белый 52-54(УЗ)</t>
  </si>
  <si>
    <t>UZ/085</t>
  </si>
  <si>
    <t>Халат шаль вафельный белый 48-50 (УЗ)</t>
  </si>
  <si>
    <t>UZ/092</t>
  </si>
  <si>
    <t>Халат шаль вафельный белый 44-46 (УЗ)</t>
  </si>
  <si>
    <t>UZ/108</t>
  </si>
  <si>
    <t>Набор банный жен. вафельный шоколад 78*145</t>
  </si>
  <si>
    <t>VNW685</t>
  </si>
  <si>
    <t>78*145</t>
  </si>
  <si>
    <t>Набор банный жен. вафельный сирень 78*145</t>
  </si>
  <si>
    <t>VNW678</t>
  </si>
  <si>
    <t>Набор банный жен. вафельный серый 78*145</t>
  </si>
  <si>
    <t>VNW108</t>
  </si>
  <si>
    <t>Набор банный жен. вафельный розовый 78*145</t>
  </si>
  <si>
    <t>VNW092</t>
  </si>
  <si>
    <t>Набор банный жен. вафельный персик 78*145</t>
  </si>
  <si>
    <t>VNW085</t>
  </si>
  <si>
    <t>Набор банный жен. вафельный мята 78*145</t>
  </si>
  <si>
    <t>VNW078</t>
  </si>
  <si>
    <t>Набор банный жен. вафельный коралл 78*145</t>
  </si>
  <si>
    <t>VNW061</t>
  </si>
  <si>
    <t>Набор банный жен. вафельный изумруд 78*145</t>
  </si>
  <si>
    <t>VNW624</t>
  </si>
  <si>
    <t>Набор банный жен. вафельный желтый 78*145</t>
  </si>
  <si>
    <t>VNW054</t>
  </si>
  <si>
    <t>Набор банный жен. вафельный голубой 78*145</t>
  </si>
  <si>
    <t>VNW047</t>
  </si>
  <si>
    <t>Набор банный жен. вафельный василек 78*145</t>
  </si>
  <si>
    <t>VNW030</t>
  </si>
  <si>
    <t>Набор банный жен. вафельный бордо 78*145</t>
  </si>
  <si>
    <t>VNW617</t>
  </si>
  <si>
    <t>Набор банный жен. вафельный белый 78*145</t>
  </si>
  <si>
    <t>VNW631</t>
  </si>
  <si>
    <t>Набор банный жен. вафельный бежевый 78*145</t>
  </si>
  <si>
    <t>VNW600</t>
  </si>
  <si>
    <t>Белый</t>
  </si>
  <si>
    <r>
      <t xml:space="preserve">На глаза </t>
    </r>
    <r>
      <rPr>
        <b/>
        <sz val="11"/>
        <color theme="1"/>
        <rFont val="Calibri"/>
        <family val="2"/>
        <charset val="204"/>
      </rPr>
      <t>"МЕДИТАЦИЯ"</t>
    </r>
    <r>
      <rPr>
        <sz val="11"/>
        <color theme="1"/>
        <rFont val="Calibri"/>
        <family val="2"/>
        <charset val="204"/>
      </rPr>
      <t xml:space="preserve"> Наперник - лен 100% Наполнитель: льняное семя и цветки лаванды</t>
    </r>
  </si>
  <si>
    <t>ORTO481</t>
  </si>
  <si>
    <t>ORTO498</t>
  </si>
  <si>
    <t>клетка 1,5*1</t>
  </si>
  <si>
    <t xml:space="preserve">Полотенце вафельное </t>
  </si>
  <si>
    <t>POLV/голубое/40*75</t>
  </si>
  <si>
    <t>PV306</t>
  </si>
  <si>
    <t>клетка 1*1</t>
  </si>
  <si>
    <t>POLV/голубое/50*90</t>
  </si>
  <si>
    <t>PV305</t>
  </si>
  <si>
    <t>синее</t>
  </si>
  <si>
    <t>POLV/голубое/100*150</t>
  </si>
  <si>
    <t>PV304</t>
  </si>
  <si>
    <t>POLV/ментол/40*75</t>
  </si>
  <si>
    <t>PV309</t>
  </si>
  <si>
    <t>POLV/ментол/50*90</t>
  </si>
  <si>
    <t>PV308</t>
  </si>
  <si>
    <t>зеленое</t>
  </si>
  <si>
    <t>POLV/ментол/100*150</t>
  </si>
  <si>
    <t>PV307</t>
  </si>
  <si>
    <t>POLV/розовое/50*90</t>
  </si>
  <si>
    <t>PV302</t>
  </si>
  <si>
    <t>розовое</t>
  </si>
  <si>
    <t>POLV/розовое/100*150</t>
  </si>
  <si>
    <t>PV301</t>
  </si>
  <si>
    <t xml:space="preserve">Салфетка пряжа Ринг </t>
  </si>
  <si>
    <t>POL/темно-серый/30*30</t>
  </si>
  <si>
    <t>P601</t>
  </si>
  <si>
    <t>горький шоколад</t>
  </si>
  <si>
    <t>POL/шоколад/30*30</t>
  </si>
  <si>
    <t>P600</t>
  </si>
  <si>
    <t>POL/белый/30*30</t>
  </si>
  <si>
    <t>P602</t>
  </si>
  <si>
    <t>высота петли 6 мм</t>
  </si>
  <si>
    <t>Полотенце гостиница, ринг, 16/1</t>
  </si>
  <si>
    <t>POLP16/1/белое/50*90</t>
  </si>
  <si>
    <t>PP556</t>
  </si>
  <si>
    <t>POLP16/1/белое/70*140</t>
  </si>
  <si>
    <t>PP555</t>
  </si>
  <si>
    <t>высота петли 5мм</t>
  </si>
  <si>
    <t>Полотенце гостиница, ринг, 24/2, для ног  (большие ножки)</t>
  </si>
  <si>
    <t>Полотенце гостиница, ринг, 24/2 Б</t>
  </si>
  <si>
    <t>высота петли 4 мм</t>
  </si>
  <si>
    <t>Полотенце гостиница, ринг, 24/2, для ног (маленькие ножки)</t>
  </si>
  <si>
    <t>Полотенце пряжа Ринг с бордюром полоса</t>
  </si>
  <si>
    <t xml:space="preserve"> POL/светло-серое/40*70</t>
  </si>
  <si>
    <t>P616</t>
  </si>
  <si>
    <t xml:space="preserve"> POL/светло-серое/50*90</t>
  </si>
  <si>
    <t>P613</t>
  </si>
  <si>
    <t>светло-серый</t>
  </si>
  <si>
    <t>POL/светло-серое/70*140</t>
  </si>
  <si>
    <t xml:space="preserve">P610 </t>
  </si>
  <si>
    <t>60-66</t>
  </si>
  <si>
    <t>Подушка-валик 20*50 "Сила природы" лузга гречихи</t>
  </si>
  <si>
    <t>Подушка-валик 20*50 "Кедровое очарование" кедр.пленка</t>
  </si>
  <si>
    <t>Подушка-валик 20*50 "Кедровая магия" кедр.стружка.</t>
  </si>
  <si>
    <t>Подушка-валик 20*50 "Здоровый сон" можжевельник</t>
  </si>
  <si>
    <t>VALIK/3818</t>
  </si>
  <si>
    <t>VALIK/3825</t>
  </si>
  <si>
    <t>VALIK/3832</t>
  </si>
  <si>
    <t>VALIK/3849</t>
  </si>
  <si>
    <t>PV303</t>
  </si>
  <si>
    <t>POLV/розовое/40*75</t>
  </si>
  <si>
    <t>Халат-полотенце махра 3ХЛ Сирень плотность 380гр</t>
  </si>
  <si>
    <t>3ХL</t>
  </si>
  <si>
    <t xml:space="preserve">Набор для сауны женский ВАФЕЛЬНЫЙ (2 предмета) пл. 240 гр. </t>
  </si>
  <si>
    <r>
      <rPr>
        <b/>
        <sz val="10"/>
        <color theme="1"/>
        <rFont val="Calibri"/>
        <family val="2"/>
        <charset val="204"/>
      </rPr>
      <t>Подушка "ПОДКОВА"</t>
    </r>
    <r>
      <rPr>
        <sz val="10"/>
        <color theme="1"/>
        <rFont val="Calibri"/>
        <family val="2"/>
        <charset val="204"/>
      </rPr>
      <t xml:space="preserve"> для беременных
Наполнитель: Искусственный лебяжий пух
Материал чехла: Тик БЕЗ НАВОЛОЧКИ</t>
    </r>
  </si>
  <si>
    <t>Подушка для беременных "U Комфорт"+подушка для младенцев "Малютка" пряники бирюза (с холлофайбером)</t>
  </si>
  <si>
    <t>Подушка для беременных "U Комфорт"+подушка для младенцев "Малютка" Велосипедисты (с холлофайбером)</t>
  </si>
  <si>
    <t>Подушка для беременных "U Комфорт"+подушка для младенцев "Малютка" Исландия (с холлофайбером)</t>
  </si>
  <si>
    <t>Подушка для беременных "U Комфорт"+подушка для младенцев "Малютка" Ананасики (с холлофайбером)</t>
  </si>
  <si>
    <t>Подушка для беременных "U Комфорт"+подушка для младенцев "Малютка" В лесу (с холлофайбером)</t>
  </si>
  <si>
    <t>Подушка для беременных "U Комфорт"+подушка для младенцев "Малютка" Звезды серые (с холлофайбером)</t>
  </si>
  <si>
    <t>Подушка для беременных "U Комфорт"+подушка для младенцев "Малютка" Звезды голубые (с холлофайбером)</t>
  </si>
  <si>
    <t>Подушка для беременных "U Комфорт"+подушка для младенцев "Малютка" Звездная (с холлофайбером)</t>
  </si>
  <si>
    <t>Подушка для беременных "U Комфорт"+подушка для младенцев "Малютка" Звездочки серые (с холлофайбером)</t>
  </si>
  <si>
    <t>Подушка для беременных "U Комфорт"+подушка для младенцев "Малютка" Звездочки серые на белом (с холлофайбером)</t>
  </si>
  <si>
    <t>Подушка для беременных "U Комфорт"+подушка для младенцев "Малютка" Звездочки синие (с холлофайбером)</t>
  </si>
  <si>
    <t>Подушка для беременных "U Комфорт"+подушка для младенцев "Малютка" Звездочки кофе (с холлофайбером)</t>
  </si>
  <si>
    <t>Подушка для беременных "U Комфорт"+подушка для младенцев "Малютка" Овечки (с холлофайбером)</t>
  </si>
  <si>
    <t>Подушка для беременных "U Комфорт"+подушка для младенцев "Малютка" Горошки розовые (с холлофайбером)</t>
  </si>
  <si>
    <t>наполнитель</t>
  </si>
  <si>
    <t>Вес наполнителя</t>
  </si>
  <si>
    <t>вес +-50 на 1 кг</t>
  </si>
  <si>
    <t>гречиха</t>
  </si>
  <si>
    <t>гранулы</t>
  </si>
  <si>
    <t>"БИО-подушка(йога)"  40*40  Материал чехла: в жаккарде 100%ПЭ</t>
  </si>
  <si>
    <t>"БИО-подушка(йога)" 40*40 Материал чехла:  в жаккарде с кантом  100%ПЭ</t>
  </si>
  <si>
    <t>БИО 40*40</t>
  </si>
  <si>
    <t>БИО 50*50</t>
  </si>
  <si>
    <t>ЭКО 50*50 и 40*40</t>
  </si>
  <si>
    <t>Одеяло Бамбук 200*220 облегченное, микрофибра, сумка -пластиковые ручки</t>
  </si>
  <si>
    <t>Халат "ВАФЕЛЬКА" универс, модель Кимоно  плотность 240 гр Россия (белый, розовый, изумруд, серый,бежевый, голубой, желтый, мятный, персиковый, сиреневый)</t>
  </si>
  <si>
    <t>Килт вафельный</t>
  </si>
  <si>
    <t>Килт вафельный 75*140 шоколад</t>
  </si>
  <si>
    <t>Килт вафельный 75*140 темно синий</t>
  </si>
  <si>
    <t>Килт вафельный 75*140 серый</t>
  </si>
  <si>
    <t>Килт вафельный 75*140 мятный</t>
  </si>
  <si>
    <t>Килт вафельный 75*140 изумрудный</t>
  </si>
  <si>
    <t>Килт вафельный 75*140 голубой</t>
  </si>
  <si>
    <t>Килт вафельный 75*140 васильковый</t>
  </si>
  <si>
    <t>Килт вафельный 75*140 бордовый</t>
  </si>
  <si>
    <t>Килт вафельный 75*140 белый</t>
  </si>
  <si>
    <t>Килт вафельный 75*140 бежевый</t>
  </si>
  <si>
    <t>KILT/VAF/4013</t>
  </si>
  <si>
    <t>KILT/VAF/4020</t>
  </si>
  <si>
    <t>KILT/VAF/4037</t>
  </si>
  <si>
    <t>KILT/VAF/4044</t>
  </si>
  <si>
    <t>KILT/VAF/4051</t>
  </si>
  <si>
    <t>KILT/VAF/4068</t>
  </si>
  <si>
    <t>KILT/VAF/4075</t>
  </si>
  <si>
    <t>KILT/VAF/4082</t>
  </si>
  <si>
    <t>KILT/VAF/4099</t>
  </si>
  <si>
    <t>KILT/VAF/4105</t>
  </si>
  <si>
    <t>СПА-Релакс (Большая) 70х40х11/12</t>
  </si>
  <si>
    <t>Эрго 4 (гель) 60х40х10/13</t>
  </si>
  <si>
    <t>PEK235_темно-серая</t>
  </si>
  <si>
    <t>PEK999_черная</t>
  </si>
  <si>
    <t>PEK273_синяя</t>
  </si>
  <si>
    <t>PEK242-светло-серая</t>
  </si>
  <si>
    <t>PEK266_коричневая</t>
  </si>
  <si>
    <t>PEK259_зеленая</t>
  </si>
  <si>
    <t>Халат шаль вафельный розовый 44-46 (УЗ)</t>
  </si>
  <si>
    <t>Халат шаль вафельный розовый 48-50 (УЗ)</t>
  </si>
  <si>
    <t>Халат шаль вафельный розовый 52-54 (УЗ)</t>
  </si>
  <si>
    <t>Халат шаль вафельный розовый 56-58 (УЗ)</t>
  </si>
  <si>
    <t>UZ/771</t>
  </si>
  <si>
    <t>UZ/788</t>
  </si>
  <si>
    <t>UZ/795</t>
  </si>
  <si>
    <t>UZ/801</t>
  </si>
  <si>
    <t>Халат шаль вафельный серый 60-62(УЗ)</t>
  </si>
  <si>
    <t>Халат шаль вафельный серый 64-66(УЗ)</t>
  </si>
  <si>
    <t>Халат шаль вафельный голубой 64-66(УЗ)</t>
  </si>
  <si>
    <t>Халат шаль вафельный голубой 60-62(УЗ)</t>
  </si>
  <si>
    <t>Халат шаль вафельный белый 60-62(УЗ)</t>
  </si>
  <si>
    <t>Халат шаль вафельный белый 64-66(УЗ)</t>
  </si>
  <si>
    <t>Халат шаль вафельный мятный 44-46 (УЗ)</t>
  </si>
  <si>
    <t>Халат шаль вафельный мятный 48-50 (УЗ)</t>
  </si>
  <si>
    <t>Халат шаль вафельный мятный 52-54 (УЗ)</t>
  </si>
  <si>
    <t>Халат шаль вафельный мятный 56-58 (УЗ)</t>
  </si>
  <si>
    <t>UZ/280</t>
  </si>
  <si>
    <t>UZ/297</t>
  </si>
  <si>
    <t>UZ/303</t>
  </si>
  <si>
    <t>UZ/310</t>
  </si>
  <si>
    <r>
      <rPr>
        <b/>
        <sz val="10"/>
        <rFont val="Calibri"/>
        <family val="2"/>
        <charset val="204"/>
      </rPr>
      <t xml:space="preserve">Подушка "Льняная палитра" Размер: 40*60  </t>
    </r>
    <r>
      <rPr>
        <sz val="10"/>
        <rFont val="Calibri"/>
        <family val="2"/>
        <charset val="204"/>
      </rPr>
      <t>Ткань: хлопок 100%, стеганная льняным волокном, внутренняя набивка - искуственный лебяжий пух.</t>
    </r>
  </si>
  <si>
    <r>
      <rPr>
        <b/>
        <sz val="10"/>
        <rFont val="Calibri"/>
        <family val="2"/>
        <charset val="204"/>
      </rPr>
      <t xml:space="preserve">Подушка "Льняная палитра"Размер: 50*70 </t>
    </r>
    <r>
      <rPr>
        <sz val="10"/>
        <rFont val="Calibri"/>
        <family val="2"/>
        <charset val="204"/>
      </rPr>
      <t>Ткань: хлопок 100%, стеганная льняным волокном, внутренняя набивка -искуственный лебяжий пух.</t>
    </r>
  </si>
  <si>
    <r>
      <rPr>
        <b/>
        <sz val="10"/>
        <rFont val="Calibri"/>
        <family val="2"/>
        <charset val="204"/>
      </rPr>
      <t>Подушка "Льняная палитра" Размер: 70*70</t>
    </r>
    <r>
      <rPr>
        <sz val="10"/>
        <rFont val="Calibri"/>
        <family val="2"/>
        <charset val="204"/>
      </rPr>
      <t xml:space="preserve"> Ткань: хлопок 100%, стеганная льняным волокном, внутренняя набивка - искуственный лебяжий пух.</t>
    </r>
  </si>
  <si>
    <t>Халат-Полотенце Размер: S-L плотность махры 300/380 гр</t>
  </si>
  <si>
    <t>Подушка для двойняшек "МИШКА С БАНТОМ" Наполнитель холлофайбер, ткань бязь 100% Хлопок. Упаковка сумка.</t>
  </si>
  <si>
    <t>Подушка для двойняшек "ПРИКЛЮЧЕНИЯ" Наполнитель холлофайбер, ткань бязь 100% Хлопок. Упаковка сумка.</t>
  </si>
  <si>
    <t>Подушка для двойняшек "ЗАБАВНЫЙ КОТЕНОК" Наполнитель холлофайбер, ткань бязь 100% Хлопок. Упаковка сумка.</t>
  </si>
  <si>
    <t>Подушка для двойняшек "ИГРУШКИ" Наполнитель холлофайбер, ткань бязь 100% Хлопок. Упаковка сумка.</t>
  </si>
  <si>
    <t>Подушка для двойняшек "ЕЖИКИ" Наполнитель холлофайбер, ткань бязь 100% Хлопок. Упаковка сумка.</t>
  </si>
  <si>
    <t>DV4365</t>
  </si>
  <si>
    <t xml:space="preserve">	
4627191084372</t>
  </si>
  <si>
    <t>DV4372</t>
  </si>
  <si>
    <t>DV4389</t>
  </si>
  <si>
    <t>DV4396</t>
  </si>
  <si>
    <t>DV4402</t>
  </si>
  <si>
    <t>КОЛЛЕКЦИЯ "ЙОГА-РЕЛАКС"</t>
  </si>
  <si>
    <t>Подушка трапеция для йоги "РЕЛАКС" (бордо)</t>
  </si>
  <si>
    <t>Подушка для йоги "РЕЛАКС-ЭКО" 40*40 (бордо)</t>
  </si>
  <si>
    <t>Подушка для йоги "РЕЛАКС-БИО" 40*40 (бордо)</t>
  </si>
  <si>
    <t>Валик для йоги "РЕЛАКС" 10*40 (бордо)</t>
  </si>
  <si>
    <t>Болстер прямоугольный для йоги "РЕЛАКС" 62*32*14 (бордо)</t>
  </si>
  <si>
    <t>Болстер для йоги круглый "РЕЛАКС" 33*16 (бордо)</t>
  </si>
  <si>
    <t>Болстер для йоги "РЕЛАКС" 22*60 (бордо)</t>
  </si>
  <si>
    <t>YO/856</t>
  </si>
  <si>
    <t>YO/863</t>
  </si>
  <si>
    <t>YO/870</t>
  </si>
  <si>
    <t>YO/887</t>
  </si>
  <si>
    <t>YO/894</t>
  </si>
  <si>
    <t>YO/900</t>
  </si>
  <si>
    <t>YO/917</t>
  </si>
  <si>
    <t>YO/924</t>
  </si>
  <si>
    <t>4627191083856</t>
  </si>
  <si>
    <t>4627191083863</t>
  </si>
  <si>
    <t>4627191083870</t>
  </si>
  <si>
    <t>4627191083887</t>
  </si>
  <si>
    <t>4627191083894</t>
  </si>
  <si>
    <t>4627191083900</t>
  </si>
  <si>
    <t>4627191083917</t>
  </si>
  <si>
    <t>4627191083924</t>
  </si>
  <si>
    <t>Накладка на глаза "РЕЛАКС" (бордо), В КОРОБКЕ</t>
  </si>
  <si>
    <r>
      <rPr>
        <b/>
        <sz val="10"/>
        <rFont val="Calibri"/>
        <family val="2"/>
        <charset val="204"/>
      </rPr>
      <t>Подушка "СНЕЖНОСТЬ"</t>
    </r>
    <r>
      <rPr>
        <sz val="10"/>
        <rFont val="Calibri"/>
        <family val="2"/>
        <charset val="204"/>
      </rPr>
      <t xml:space="preserve"> холл 40*60  тик синий/белый</t>
    </r>
  </si>
  <si>
    <r>
      <rPr>
        <b/>
        <sz val="10"/>
        <rFont val="Calibri"/>
        <family val="2"/>
        <charset val="204"/>
      </rPr>
      <t xml:space="preserve">Подушка "СНЕЖНОСТЬ" </t>
    </r>
    <r>
      <rPr>
        <sz val="10"/>
        <rFont val="Calibri"/>
        <family val="2"/>
        <charset val="204"/>
      </rPr>
      <t>холл 50*70  тик синий/белый, упаковка сумка</t>
    </r>
  </si>
  <si>
    <r>
      <rPr>
        <b/>
        <sz val="10"/>
        <rFont val="Calibri"/>
        <family val="2"/>
        <charset val="204"/>
      </rPr>
      <t>Подушка  "СНЕЖНОСТЬ"</t>
    </r>
    <r>
      <rPr>
        <sz val="10"/>
        <rFont val="Calibri"/>
        <family val="2"/>
        <charset val="204"/>
      </rPr>
      <t xml:space="preserve"> холл 70*70 тик синий/белый, упаковка сумка</t>
    </r>
  </si>
  <si>
    <r>
      <rPr>
        <b/>
        <sz val="10"/>
        <rFont val="Calibri"/>
        <family val="2"/>
        <charset val="204"/>
      </rPr>
      <t>Подушка "СНЕЖНОСТЬ"</t>
    </r>
    <r>
      <rPr>
        <sz val="10"/>
        <rFont val="Calibri"/>
        <family val="2"/>
        <charset val="204"/>
      </rPr>
      <t xml:space="preserve"> холл 40*60  тик синий, стеганный</t>
    </r>
  </si>
  <si>
    <r>
      <rPr>
        <b/>
        <sz val="10"/>
        <rFont val="Calibri"/>
        <family val="2"/>
        <charset val="204"/>
      </rPr>
      <t>Подушка "СНЕЖНОСТЬ"</t>
    </r>
    <r>
      <rPr>
        <sz val="10"/>
        <rFont val="Calibri"/>
        <family val="2"/>
        <charset val="204"/>
      </rPr>
      <t xml:space="preserve"> холл 50*70  тик синий, стеганный, упаковка сумка</t>
    </r>
  </si>
  <si>
    <r>
      <rPr>
        <b/>
        <sz val="10"/>
        <rFont val="Calibri"/>
        <family val="2"/>
        <charset val="204"/>
      </rPr>
      <t>Подушка  "СНЕЖНОСТЬ"</t>
    </r>
    <r>
      <rPr>
        <sz val="10"/>
        <rFont val="Calibri"/>
        <family val="2"/>
        <charset val="204"/>
      </rPr>
      <t xml:space="preserve"> холл 70*70 тик синий, стеганный, упаковка сумка</t>
    </r>
  </si>
  <si>
    <r>
      <rPr>
        <b/>
        <sz val="10"/>
        <rFont val="Calibri"/>
        <family val="2"/>
        <charset val="204"/>
      </rPr>
      <t>Подушка  "СНЕЖНОСТЬ"</t>
    </r>
    <r>
      <rPr>
        <sz val="10"/>
        <rFont val="Calibri"/>
        <family val="2"/>
        <charset val="204"/>
      </rPr>
      <t xml:space="preserve"> лебяжий пух  50*70 тик синий/белый, упаковка сумка</t>
    </r>
  </si>
  <si>
    <r>
      <rPr>
        <b/>
        <sz val="10"/>
        <rFont val="Calibri"/>
        <family val="2"/>
        <charset val="204"/>
      </rPr>
      <t>Подушка  "СНЕЖНОСТЬ"</t>
    </r>
    <r>
      <rPr>
        <sz val="10"/>
        <rFont val="Calibri"/>
        <family val="2"/>
        <charset val="204"/>
      </rPr>
      <t xml:space="preserve"> лебяжий пух  70*70 тик синий/белый, упаковка сумка</t>
    </r>
  </si>
  <si>
    <t>Ортопедическая подушка " Beauty flex"                          Наполнитель: пенополиуретан.Ткань:трикотаж 100% ПЭ</t>
  </si>
  <si>
    <t>М617</t>
  </si>
  <si>
    <t>М624</t>
  </si>
  <si>
    <t>М631</t>
  </si>
  <si>
    <t>М648</t>
  </si>
  <si>
    <t>М655</t>
  </si>
  <si>
    <t>М662</t>
  </si>
  <si>
    <t>Вишневая косточка. Фасовка 0,5 кг</t>
  </si>
  <si>
    <t>VN778</t>
  </si>
  <si>
    <t>Цена с 01.03</t>
  </si>
  <si>
    <t>Одеяло утяжеленное с гранулами 140*195 ТРИКОТАЖ 40%Вискозы, 60% ПЭ (234 ячеек) - БРЕНД</t>
  </si>
  <si>
    <t>Одеяло утяжеленное с гранулами 110*140 ТРИКОТАЖ 40%Вискозы, 60% ПЭ (130 ячеек) БРЕНД</t>
  </si>
  <si>
    <t>Цена с 14.03</t>
  </si>
  <si>
    <t>Цена с 16.03</t>
  </si>
  <si>
    <r>
      <rPr>
        <b/>
        <sz val="10"/>
        <rFont val="Calibri"/>
        <family val="2"/>
        <charset val="204"/>
      </rPr>
      <t xml:space="preserve">Подушка ХЛОПОК  Размер: 40*60 </t>
    </r>
    <r>
      <rPr>
        <sz val="10"/>
        <rFont val="Calibri"/>
        <family val="2"/>
        <charset val="204"/>
      </rPr>
      <t>Ткань: хлопок 100%, стеганная хлопковым волокном, внутренняя набивка -ХОЛЛОФАЙБЕР</t>
    </r>
  </si>
  <si>
    <r>
      <rPr>
        <b/>
        <sz val="10"/>
        <rFont val="Calibri"/>
        <family val="2"/>
        <charset val="204"/>
      </rPr>
      <t xml:space="preserve">Подушка ХЛОПОК  Размер: 50*70 </t>
    </r>
    <r>
      <rPr>
        <sz val="10"/>
        <rFont val="Calibri"/>
        <family val="2"/>
        <charset val="204"/>
      </rPr>
      <t>Ткань: хлопок 100%, стеганная хлопковым волокном, внутренняя набивка - ХОЛЛОФАЙБЕР</t>
    </r>
  </si>
  <si>
    <r>
      <rPr>
        <b/>
        <sz val="10"/>
        <rFont val="Calibri"/>
        <family val="2"/>
        <charset val="204"/>
      </rPr>
      <t xml:space="preserve">Подушка ХЛОПОК  Размер: 70*70 </t>
    </r>
    <r>
      <rPr>
        <sz val="10"/>
        <rFont val="Calibri"/>
        <family val="2"/>
        <charset val="204"/>
      </rPr>
      <t>Ткань: хлопок 100%, стеганная хлопковым волокном, внутренняя набивка - ХОЛЛОФАЙБЕР</t>
    </r>
  </si>
  <si>
    <t>Подушка декоративная "ZEPHYR" 40*40 (зефир) Наполнитель лебяжий пух</t>
  </si>
  <si>
    <r>
      <rPr>
        <b/>
        <sz val="10"/>
        <color theme="1"/>
        <rFont val="Calibri"/>
        <family val="2"/>
        <charset val="204"/>
      </rPr>
      <t>"ОЧАРОВАНИЕ"</t>
    </r>
    <r>
      <rPr>
        <sz val="10"/>
        <color theme="1"/>
        <rFont val="Calibri"/>
        <family val="2"/>
        <charset val="204"/>
      </rPr>
      <t xml:space="preserve"> - Размер: </t>
    </r>
    <r>
      <rPr>
        <b/>
        <sz val="10"/>
        <color theme="1"/>
        <rFont val="Calibri"/>
        <family val="2"/>
        <charset val="204"/>
      </rPr>
      <t xml:space="preserve">50*70 </t>
    </r>
    <r>
      <rPr>
        <sz val="10"/>
        <color theme="1"/>
        <rFont val="Calibri"/>
        <family val="2"/>
        <charset val="204"/>
      </rPr>
      <t xml:space="preserve"> Наполнитель: Искусственный лебяжий пух Материал чехла: микрофибра, стежка ультростеп (ПЭ 100%)</t>
    </r>
  </si>
  <si>
    <t>Подушка "МАЛЮТКА" пингвины (Искусственный лебяжий пух) 
Наперник - Бязь (100%)</t>
  </si>
  <si>
    <t>Подушка "МАЛЮТКА" звезды печворк (Искусственный лебяжий пух) 
Наперник - Бязь (100%)</t>
  </si>
  <si>
    <t>Подушка "МАЛЮТКА" исландия (Искусственный лебяжий пух) 
Наперник - Бязь (100%)</t>
  </si>
  <si>
    <t>Подушка "МАЛЮТКА" белые пряники на голубом (Искусственный лебяжий пух) Наперник - Бязь (100%)</t>
  </si>
  <si>
    <t>Подушка "МАЛЮТКА" белые звезды на голубом (Искусственный лебяжий пух) Наперник - Бязь (100%)</t>
  </si>
  <si>
    <t>Подушка "МАЛЮТКА" звезлочки белые на сером (Искусственный лебяжий пух) Наперник - Бязь (100%)</t>
  </si>
  <si>
    <t>Подушка "МАЛЮТКА" звезлочки белые на кофе (Искусственный лебяжий пух)  Наперник - Бязь (100%)</t>
  </si>
  <si>
    <t>Подушка "МАЛЮТКА" велосипедисты (Искусственный лебяжий пух) 
Наперник - Бязь (100%)</t>
  </si>
  <si>
    <t>Подушка "МАЛЮТКА" синие звезды (Искусственный лебяжий пух) 
Наперник - Бязь (100%)</t>
  </si>
  <si>
    <t>Подушка "МАЛЮТКА" овечки (Искусственный лебяжий пух) 
Наперник - Бязь (100%)</t>
  </si>
  <si>
    <t>Подушка "МАЛЮТКА" зведочки серые на белом (Искусственный лебяжий пух) Наперник - Бязь (100%)</t>
  </si>
  <si>
    <t>Подушка "МАЛЮТКА" горошки розовые (Искусственный лебяжий пух) 
Наперник - Бязь (100%)</t>
  </si>
  <si>
    <t>Подушка "МАЛЮТКА" в лесу (Искусственный лебяжий пух) 
Наперник - Бязь (100%)</t>
  </si>
  <si>
    <t>Подушка "МАЛЮТКА" сонный зайка (Искусственный лебяжий пух) 
Наперник - Бязь (100%)</t>
  </si>
  <si>
    <t>Подушка "МАЛЮТКА" дамаск (Искусственный лебяжий пух) 
Наперник - Бязь (100%)</t>
  </si>
  <si>
    <t>Подушка "МАЛЮТКА" вязаные сердечки (Искусственный лебяжий пух) 
Наперник - Бязь (100%)</t>
  </si>
  <si>
    <t>Подушка "МАЛЮТКА" мышата (Искусственный лебяжий пух) 
Наперник - Бязь (100%)</t>
  </si>
  <si>
    <t>М822</t>
  </si>
  <si>
    <t>М839</t>
  </si>
  <si>
    <t>М846</t>
  </si>
  <si>
    <t>М853</t>
  </si>
  <si>
    <t>М860</t>
  </si>
  <si>
    <t>М877</t>
  </si>
  <si>
    <t>М884</t>
  </si>
  <si>
    <t>М891</t>
  </si>
  <si>
    <t>М907</t>
  </si>
  <si>
    <t>М914</t>
  </si>
  <si>
    <t>Подушка "МАЛЮТКА" мятный бриз (Искусственный лебяжий пух) 
Наперник - полиэстр (100%)</t>
  </si>
  <si>
    <t>Подушка "МАЛЮТКА" розовое облако (Искусственный лебяжий пух) 
Наперник - полиэстр (100%)</t>
  </si>
  <si>
    <t>Подушка "МАЛЮТКА" солнечный лучик (Искусственный лебяжий пух) 
Наперник -полиэстр (100%)</t>
  </si>
  <si>
    <t>Подушка "МАЛЮТКА" тополинный пух (Искусственный лебяжий пух) 
Наперник - полиэстр (100%)</t>
  </si>
  <si>
    <t>Халат "ВАФЕЛЬКА" универс, модель Кимоно  плотность 240 гр Россия (бордовый, василек, коралл, синий, шоколад)</t>
  </si>
  <si>
    <r>
      <t xml:space="preserve"> "ЭКО-подушка</t>
    </r>
    <r>
      <rPr>
        <b/>
        <sz val="11"/>
        <color theme="1"/>
        <rFont val="Calibri"/>
        <family val="2"/>
        <charset val="204"/>
      </rPr>
      <t>"</t>
    </r>
    <r>
      <rPr>
        <sz val="11"/>
        <color theme="1"/>
        <rFont val="Calibri"/>
        <family val="2"/>
        <charset val="204"/>
      </rPr>
      <t xml:space="preserve"> 40*40 коричневая Материал чехла: рогожка 100%ПЭ</t>
    </r>
  </si>
  <si>
    <t>Набор для сауны Женский (3 предмета) пл. 370 гр. Махра одностороняя.</t>
  </si>
  <si>
    <t>Парео Женское для сауны махровое,пл. 370 гр. Махра одностороняя.</t>
  </si>
  <si>
    <t>Кокон для новорождённого "БЭЙБИ-Люлька" Размер:74х38х6/14 Мышата</t>
  </si>
  <si>
    <t>Кокон для новорождённого "Baby"" Размер:74х38х6/14 Фламинго</t>
  </si>
  <si>
    <t>Кокон для новорождённого "Baby" Размер:74х38х6/14 Звездопад</t>
  </si>
  <si>
    <t>Кокон для новорождённого "Baby" Размер:74х38х6/14 Пингнинчики</t>
  </si>
  <si>
    <t>Кокон для новорождённого "Baby" Размер:74х38х6/14 + переноска</t>
  </si>
  <si>
    <t>Кокон для новорождённого "Baby" Размер:74х38х6/14 Фламинго + переноска</t>
  </si>
  <si>
    <t>Кокон для новорождённого "Baby" Размер:74х38х6/14 Звездопад + переноска</t>
  </si>
  <si>
    <t>Кокон для новорождённого "Baby"Размер:74х38х6/14 Пингнинчики + переноска</t>
  </si>
  <si>
    <t>Кокон для новорождённого "Baby" Размер:74х38х6/14 белый трикотаж</t>
  </si>
  <si>
    <t>SP5065</t>
  </si>
  <si>
    <t>SP5058</t>
  </si>
  <si>
    <t>SP5041</t>
  </si>
  <si>
    <t>SP5034</t>
  </si>
  <si>
    <t>SP5027</t>
  </si>
  <si>
    <t>SP5010</t>
  </si>
  <si>
    <t>SP5003</t>
  </si>
  <si>
    <t>SP4990</t>
  </si>
  <si>
    <t>SP4983</t>
  </si>
  <si>
    <t>SP4976</t>
  </si>
  <si>
    <t>SP4969</t>
  </si>
  <si>
    <t>SP4952</t>
  </si>
  <si>
    <t xml:space="preserve">	
4627191085041</t>
  </si>
  <si>
    <r>
      <rPr>
        <b/>
        <sz val="11"/>
        <color theme="1"/>
        <rFont val="Calibri"/>
        <family val="2"/>
        <charset val="204"/>
      </rPr>
      <t>"КУХОННАЯ" подушка на стул" 35</t>
    </r>
    <r>
      <rPr>
        <sz val="11"/>
        <color theme="1"/>
        <rFont val="Calibri"/>
        <family val="2"/>
        <charset val="204"/>
      </rPr>
      <t xml:space="preserve">*35                                                                        </t>
    </r>
    <r>
      <rPr>
        <b/>
        <sz val="11"/>
        <color theme="1"/>
        <rFont val="Calibri"/>
        <family val="2"/>
        <charset val="204"/>
      </rPr>
      <t xml:space="preserve">Наполнитель: </t>
    </r>
    <r>
      <rPr>
        <sz val="11"/>
        <color theme="1"/>
        <rFont val="Calibri"/>
        <family val="2"/>
        <charset val="204"/>
      </rPr>
      <t xml:space="preserve">холлофайбер, завязки
</t>
    </r>
    <r>
      <rPr>
        <b/>
        <sz val="11"/>
        <color theme="1"/>
        <rFont val="Calibri"/>
        <family val="2"/>
        <charset val="204"/>
      </rPr>
      <t>Материал чехла:</t>
    </r>
    <r>
      <rPr>
        <sz val="11"/>
        <color theme="1"/>
        <rFont val="Calibri"/>
        <family val="2"/>
        <charset val="204"/>
      </rPr>
      <t xml:space="preserve"> рогожка 100%ХБ</t>
    </r>
  </si>
  <si>
    <t>Полотенце махровое 40*70 см бежевое с бордюром полоса</t>
  </si>
  <si>
    <t>Полотенце махровое 40*70 см зеленое с бордюром полоса</t>
  </si>
  <si>
    <t>Полотенце махровое 40*70 см розовое с бордюром полоса</t>
  </si>
  <si>
    <t>Полотенце махровое 40*70 см светло-серое с бордюром полоса</t>
  </si>
  <si>
    <t>Полотенце махровое 40*70 см синее с бордюром полоса</t>
  </si>
  <si>
    <t>Полотенце махровое 40*70 см темно-серое без бордюра</t>
  </si>
  <si>
    <t>P986 POL/темно-серое/40*70</t>
  </si>
  <si>
    <t xml:space="preserve">P204 POL/бежевое/40*70 </t>
  </si>
  <si>
    <t xml:space="preserve">P112 POL/зеленое/40*70 </t>
  </si>
  <si>
    <t xml:space="preserve">P174 POL/розовое/40*70 </t>
  </si>
  <si>
    <t xml:space="preserve">P143 POL/синее/40*70 </t>
  </si>
  <si>
    <t>Полотенце махровое 50*90 см бежевое с бордюром полоса</t>
  </si>
  <si>
    <t xml:space="preserve">P211 POL/бежевое/50*90 </t>
  </si>
  <si>
    <t>Полотенце махровое 50*90 см зеленое с бордюром полоса</t>
  </si>
  <si>
    <t xml:space="preserve">P129 POL/зеленое/50*90 </t>
  </si>
  <si>
    <t>Полотенце махровое 50*90 см розовое с бордюром полоса</t>
  </si>
  <si>
    <t xml:space="preserve">P181 POL/розовое/50*90 </t>
  </si>
  <si>
    <t>Полотенце махровое 50*90 см синее с бордюром полоса</t>
  </si>
  <si>
    <t xml:space="preserve">P150 POL/синее/50*90 </t>
  </si>
  <si>
    <t>Полотенце махровое 50*90 см темно-серое с бордюром полоса</t>
  </si>
  <si>
    <t>P993 POL/темно-серое/50*90</t>
  </si>
  <si>
    <t>Полотенце махровое 70*140 см зеленое с бордюром полоса</t>
  </si>
  <si>
    <t xml:space="preserve">P136 POL/зеленое/70*140 </t>
  </si>
  <si>
    <t>Полотенце махровое 70*140 см розовое с бордюром полоса</t>
  </si>
  <si>
    <t xml:space="preserve">P198 POL/розовое/70*140 </t>
  </si>
  <si>
    <t>Полотенце махровое 70*140 см синее с бордюром полоса</t>
  </si>
  <si>
    <t xml:space="preserve">P167 POL/синее/70*140 </t>
  </si>
  <si>
    <t>Полотенце махровое 70*140 см темно-серое с бордюром полоса</t>
  </si>
  <si>
    <t>P006 POL/темно-серое/70*1</t>
  </si>
  <si>
    <t>P204</t>
  </si>
  <si>
    <t>P136</t>
  </si>
  <si>
    <t>P174</t>
  </si>
  <si>
    <t>P181</t>
  </si>
  <si>
    <t>P198</t>
  </si>
  <si>
    <t>P143</t>
  </si>
  <si>
    <t>P150</t>
  </si>
  <si>
    <t>P167</t>
  </si>
  <si>
    <t>P986</t>
  </si>
  <si>
    <t>P993</t>
  </si>
  <si>
    <t>P006</t>
  </si>
  <si>
    <t xml:space="preserve">P211 </t>
  </si>
  <si>
    <t xml:space="preserve">P129 </t>
  </si>
  <si>
    <t xml:space="preserve">P112 </t>
  </si>
  <si>
    <t>Полотенце махровое 70*140 см бежевое с бордюром полоса</t>
  </si>
  <si>
    <t xml:space="preserve">P228 POL/бежевое/70*140 </t>
  </si>
  <si>
    <t>P228</t>
  </si>
  <si>
    <t>бежевой</t>
  </si>
  <si>
    <t>зеленой</t>
  </si>
  <si>
    <t>темно-серое</t>
  </si>
  <si>
    <t>Полотенце гостиница, ринг, 24/2 белое 70*140</t>
  </si>
  <si>
    <t>Полотенце гостиница, ринг, 24/2 белое 50*90</t>
  </si>
  <si>
    <t>Полумесяц для йоги  54*17*12 серый</t>
  </si>
  <si>
    <t>Полумесяц для йоги  54*17*12 коричневый</t>
  </si>
  <si>
    <t>вывели</t>
  </si>
  <si>
    <t>YO5256</t>
  </si>
  <si>
    <t>YO5263</t>
  </si>
  <si>
    <t>Полумесяц для йоги 38*15*9 коричневый  (съемный чехол)</t>
  </si>
  <si>
    <t>Полумесяц для йоги 38*15*9 серый  (съемный чехол)</t>
  </si>
  <si>
    <t>Валик для йоги 10*40 серый  (съемный чехол)</t>
  </si>
  <si>
    <t>Валик для йоги 10*40 коричневый  (съемный чехол)</t>
  </si>
  <si>
    <t>Болстер круглый 33*16 серый  (съемный чехол)</t>
  </si>
  <si>
    <t>Болстер круглый 33*16 коричневый  (съемный чехол)</t>
  </si>
  <si>
    <t>Болстер валик 70*22 серый  (съемный чехол)</t>
  </si>
  <si>
    <t>Болстер валик 70*22 коричневый  (съемный чехол)</t>
  </si>
  <si>
    <t>Болстер валик 60*22 серый (съемный чехол)</t>
  </si>
  <si>
    <t>Болстер валик 60*22 коричневый  (съемный чехол)</t>
  </si>
  <si>
    <t>Болстер валик 50*22 серый  (съемный чехол)</t>
  </si>
  <si>
    <t>Болстер валик 50*22 коричневый  (съемный чехол)</t>
  </si>
  <si>
    <t>Болстер прямоугольный 62*32*14 серый  (съемный чехол)</t>
  </si>
  <si>
    <t>Болстер прямоугольный 62*32*14 коричневый  (съемный чехол)</t>
  </si>
  <si>
    <t xml:space="preserve">Накладка на глаза Йога серая - прямая </t>
  </si>
  <si>
    <t xml:space="preserve">Накладка на глаза Йога коричневая - прямая </t>
  </si>
  <si>
    <t>Подушка "Трапеция"  55*40*15 серая  (съемный чехол)</t>
  </si>
  <si>
    <t>Подушка "Трапеция"  55*40*15 коричневая  (съемный чехол)</t>
  </si>
  <si>
    <t>Халат махровый детский УШКИ 34 сирень</t>
  </si>
  <si>
    <t>Халат махровый детский УШКИ 34 персик</t>
  </si>
  <si>
    <t>Халат махровый детский УШКИ 34 лазурь</t>
  </si>
  <si>
    <t>Халат махровый детский УШКИ 34 голубой</t>
  </si>
  <si>
    <t>Халат махровый детский УШКИ 32 сирень</t>
  </si>
  <si>
    <t>Халат махровый детский УШКИ 32 персик</t>
  </si>
  <si>
    <t>Халат махровый детский УШКИ 32 лазурь</t>
  </si>
  <si>
    <t>Халат махровый детский УШКИ 30 сирень</t>
  </si>
  <si>
    <t>Халат махровый детский УШКИ 30 персик</t>
  </si>
  <si>
    <t>Халат махровый детский УШКИ 30 лазурь</t>
  </si>
  <si>
    <t>Халат махровый детский УШКИ 30 голубой</t>
  </si>
  <si>
    <t>DH/5270</t>
  </si>
  <si>
    <t>DH/5287</t>
  </si>
  <si>
    <t>DH/5294</t>
  </si>
  <si>
    <t>DH/5300</t>
  </si>
  <si>
    <t>DH/5317</t>
  </si>
  <si>
    <t>DH/5324</t>
  </si>
  <si>
    <t>DH/5331</t>
  </si>
  <si>
    <t>DH/5348</t>
  </si>
  <si>
    <t>DH/5355</t>
  </si>
  <si>
    <t>DH/5362</t>
  </si>
  <si>
    <t>DH/5379</t>
  </si>
  <si>
    <t>DH/5386</t>
  </si>
  <si>
    <t>Халат махровый детский УШКИ 32 голубой</t>
  </si>
  <si>
    <t>Набор салфеток махровых 3 шт. Размер: 33*33 (с/к/с) плотность 400гр/кв.м</t>
  </si>
  <si>
    <t>Набор салфеток махровых 3 шт. Размер: 33*33 (с/з/с) плотность 400гр/кв.м</t>
  </si>
  <si>
    <t>Набор салфеток махровых 3 шт. Размер: 33*33 (с/г/с) плотность 400гр/кв.м</t>
  </si>
  <si>
    <t>Набор салфеток махровых 3 шт. Размер: 33*33 (к/с/к) плотность 400гр/кв.м</t>
  </si>
  <si>
    <t>Набор салфеток махровых 3 шт. Размер: 33*33 (к/з/к) плотность 400гр/кв.м</t>
  </si>
  <si>
    <t>Набор салфеток махровых 3 шт. Размер: 33*33 (к/г/к) плотность 400гр/кв.м</t>
  </si>
  <si>
    <t>Набор салфеток махровых 3 шт. Размер: 33*33 (з/с/з) плотность 400гр/кв.м</t>
  </si>
  <si>
    <t>Набор салфеток махровых 3 шт. Размер: 33*33 (з/к/з) плотность 400гр/кв.м</t>
  </si>
  <si>
    <t>Набор салфеток махровых 3 шт. Размер: 33*33 (з/г/з) плотность 400гр/кв.м</t>
  </si>
  <si>
    <t>Набор салфеток махровых 3 шт. Размер: 33*33 (г/с/г) плотность 400гр/кв.м</t>
  </si>
  <si>
    <t>Набор салфеток махровых 3 шт. Размер: 33*33 (г/к/г) плотность 400гр/кв.м</t>
  </si>
  <si>
    <t>Набор салфеток махровых 3 шт. Размер: 33*33 (г/з/г) плотность 400гр/кв.м</t>
  </si>
  <si>
    <t>цена 12.04</t>
  </si>
  <si>
    <t>ЕВРО</t>
  </si>
  <si>
    <t>HVKD9101</t>
  </si>
  <si>
    <t xml:space="preserve">Подушка на стул "ОРТО-ЛЮКС"серая  40*40  с антискользящим покрытием  40*40 Материал чехла: Грета 60ХБ%/40ПЭ%, бязь 100% ХБ
</t>
  </si>
  <si>
    <r>
      <rPr>
        <sz val="11"/>
        <rFont val="Calibri"/>
        <family val="2"/>
        <charset val="204"/>
      </rPr>
      <t>Подушка на стул " "ОРТО-ЛЮКС"черная  40*40   с антискользящим покрытием  40*40 Материал чехла: Грета 60ХБ%/40ПЭ%, бязь 100% ХБ</t>
    </r>
    <r>
      <rPr>
        <u/>
        <sz val="11"/>
        <rFont val="Calibri"/>
        <family val="2"/>
        <charset val="204"/>
      </rPr>
      <t xml:space="preserve">
</t>
    </r>
  </si>
  <si>
    <t>Автоподушка "ОРТО"черная  40*40  с антискользящим покрытием  40*40 Материал чехла: Грета, диагональ  60ХБ%/40ПЭ%</t>
  </si>
  <si>
    <t>ORTO712</t>
  </si>
  <si>
    <t>старая модель</t>
  </si>
  <si>
    <t>Цена с 18.04</t>
  </si>
  <si>
    <t>605(660)</t>
  </si>
  <si>
    <t>Стоки</t>
  </si>
  <si>
    <t>цена с 20.04</t>
  </si>
  <si>
    <t>Переноска для подушки-кокон для новорожденного "Baby"</t>
  </si>
  <si>
    <t>Парео Женское для сауны махровое,пл. 400 гр.</t>
  </si>
  <si>
    <t>Набор для сауны Женский (3 предмета) пл. 400 гр.</t>
  </si>
  <si>
    <t>сменить цены</t>
  </si>
  <si>
    <t>Цена с 5.05</t>
  </si>
  <si>
    <t>Подушка на стул  "Био"(ЗАВЯЗКИ)" черная 40*40 Материал чехла: Грета 60ХБ%/40ПЭ%</t>
  </si>
  <si>
    <t>PEK751_черная</t>
  </si>
  <si>
    <t>Подушка на стул  "Био" черная 40*40 Материал чехла: Грета 60ХБ%/40ПЭ%</t>
  </si>
  <si>
    <t>Подушка на стул  "Био" темно-серая 40*40 Материал чехла: Грета 60ХБ%/40ПЭ%</t>
  </si>
  <si>
    <t>Подушка на стул  "Био" светло-серая 40*40 Материал чехла: Грета 60ХБ%/40ПЭ%</t>
  </si>
  <si>
    <t>Подушка на стул  "Био" зеленая 40*40 Материал чехла: Грета 60ХБ%/40ПЭ%</t>
  </si>
  <si>
    <t>Подушка на стул  "Био" коричневая 40*40 Материал чехла: Грета 60ХБ%/40ПЭ%</t>
  </si>
  <si>
    <t>Подушка на стул  "Био" синяя 40*40 Материал чехла: Грета 60ХБ%/40ПЭ%</t>
  </si>
  <si>
    <t>BIO768_черная</t>
  </si>
  <si>
    <t>BIO812_темно-серая</t>
  </si>
  <si>
    <t>BIO805_светло-серая</t>
  </si>
  <si>
    <t>BIO775_зеленая</t>
  </si>
  <si>
    <t>BIO799_коричневая</t>
  </si>
  <si>
    <t>BIO782_синяя</t>
  </si>
  <si>
    <t>новинки</t>
  </si>
  <si>
    <t>Подушка на стул "ЛОФТ" (ЗАВЯЗКИ) черная 40*40 Материал чехла: Грета 60ХБ%/40ПЭ%</t>
  </si>
  <si>
    <t>Подушка на стул "ЛОФТ" (ЗАВЯЗКИ)  темно-серая 40*40 Материал чехла: Грета 60ХБ%/40ПЭ%</t>
  </si>
  <si>
    <t>Подушка на стул "ЛОФТ" (ЗАВЯЗКИ)  светло-серая 40*40 Материал чехла: Грета 60ХБ%/40ПЭ%</t>
  </si>
  <si>
    <t>Подушка на стул "ЛОФТ" (ЗАВЯЗКИ)  зеленая 40*40 Материал чехла: Грета 60ХБ%/40ПЭ%</t>
  </si>
  <si>
    <t>Подушка на стул "ЛОФТ" (ЗАВЯЗКИ)  коричневая 40*40 Материал чехла: Грета 60ХБ%/40ПЭ%</t>
  </si>
  <si>
    <t>Подушка на стул "ЛОФТ" (ЗАВЯЗКИ) синяя 40*40 Материал чехла: Грета 60ХБ%/40ПЭ%</t>
  </si>
  <si>
    <t>ЛОФТ 40*40</t>
  </si>
  <si>
    <t xml:space="preserve">Подушка для йоги "ЛОФТ" (ручка) серая рогожка 50*50 </t>
  </si>
  <si>
    <t xml:space="preserve">Подушка для йоги "ЛОФТ" (ручка) коричневая рогожка 50*50 </t>
  </si>
  <si>
    <t>YO5829</t>
  </si>
  <si>
    <t>YO5836</t>
  </si>
  <si>
    <t>Полотенце пряжа Ринг без бордюра) синее 70*140</t>
  </si>
  <si>
    <t>Полотенце пряжа Ринг без бордюра) синее 50*90</t>
  </si>
  <si>
    <t>Полотенце пряжа Ринг без бордюра) синее 40*70</t>
  </si>
  <si>
    <t>Полотенце пряжа Ринг без бордюра) персик 70*140</t>
  </si>
  <si>
    <t>Полотенце пряжа Ринг без бордюра) персик 50*90</t>
  </si>
  <si>
    <t>Полотенце пряжа Ринг без бордюра) персик 40*70</t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</si>
  <si>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40*40 голубая,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</si>
  <si>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40*60 голубая,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</si>
  <si>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50*70 голубая, двойной наперник</t>
    </r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</si>
  <si>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ТИК (лузга гречихи) 70*70 голубая,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</si>
  <si>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40*40 белая,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</si>
  <si>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40*60 белая,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</si>
  <si>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ТИК (лузга гречихи) 50*70 белая, двойной наперник</t>
    </r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</si>
  <si>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ТИК (лузга гречихи) 70*70 белая, двойной наперник</t>
    </r>
  </si>
  <si>
    <r>
      <rPr>
        <b/>
        <sz val="11"/>
        <color theme="1"/>
        <rFont val="Calibri"/>
        <family val="2"/>
        <charset val="204"/>
      </rPr>
      <t xml:space="preserve">"СИЛА ПРИРОДЫ" </t>
    </r>
    <r>
      <rPr>
        <sz val="11"/>
        <color theme="1"/>
        <rFont val="Calibri"/>
        <family val="2"/>
        <charset val="204"/>
      </rPr>
      <t>ЛЕН (лузга гречихи)  40*40,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</si>
  <si>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гречихи)  40*60,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</si>
  <si>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гречихи)  50*70,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</si>
  <si>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гречихи)  70*70,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</si>
  <si>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 и цветы лаванды) 40*60, двойной наперник</t>
    </r>
  </si>
  <si>
    <r>
      <rPr>
        <b/>
        <sz val="11"/>
        <color theme="1"/>
        <rFont val="Calibri"/>
        <family val="2"/>
        <charset val="204"/>
      </rPr>
      <t>"СИЛА ПРИРОДЫ"</t>
    </r>
    <r>
      <rPr>
        <sz val="11"/>
        <color theme="1"/>
        <rFont val="Calibri"/>
        <family val="2"/>
        <charset val="204"/>
      </rPr>
      <t xml:space="preserve"> ЛЕН (лузга гречихи и цветы лаванды)  50*70, двойной наперник</t>
    </r>
  </si>
  <si>
    <t>Коллекция ортопедических подушек COOL-BIO-TEХTILES</t>
  </si>
  <si>
    <t>РАСПРОДАЖА BIO-TEХTILES</t>
  </si>
  <si>
    <t>Коллекция ортопедических подушек COLD-BIO-TEХTILES</t>
  </si>
  <si>
    <t>Коллекция ортопедических подушек AIR-BIO-TEХTILES</t>
  </si>
  <si>
    <t>Коллекция ортопедических подушек BIO-TEХTILES</t>
  </si>
  <si>
    <t>Халат "КОМФОРТ" модель Шаль  (белый, темно-синий, шоколад, сиреневый), плотность 220 грам. Производство ткани Узбекистан. Очень маягкая и приятная на ощупь.</t>
  </si>
  <si>
    <t>Халат "КОМФОРТ" модель Шаль  (белый, голубой, серый, розовый, мятный,  сиреневый), плотность 220 грам. Производство ткани Узбекистан. Очень маягкая и приятная на ощупь.</t>
  </si>
  <si>
    <t>белый, голубой, серый, розовый, мятный, сиреневый, темно-синий, шоколад</t>
  </si>
  <si>
    <t xml:space="preserve">Подушка для сада "ЛОФТ" (ручка) синяя оксфорд 38*38*8 </t>
  </si>
  <si>
    <t xml:space="preserve">Подушка для сада "ЛОФТ" (ручка) красная оксфорд 38*38*8 </t>
  </si>
  <si>
    <t xml:space="preserve">Подушка для сада "ЛОФТ" (ручка) серая оксфорд 38*38*8 </t>
  </si>
  <si>
    <t>Подушка для сада "ЛОФТ" (ручка) синяя оксфорд 50*50*13</t>
  </si>
  <si>
    <t>Подушка для сада "ЛОФТ" (ручка)  краснаяоксфорд 50*50*13</t>
  </si>
  <si>
    <t>Подушка для сада "ЛОФТ" (ручка) серая оксфорд 50*50*13</t>
  </si>
  <si>
    <t>важно пересчитать!</t>
  </si>
  <si>
    <t>Подушка для йоги "ШАНТИ" (ручка) серая рогожка 70*70 *70/8 и 39*39*39/7</t>
  </si>
  <si>
    <t>Подушка для йоги "ШАНТИ" (ручка) коричневая рогожка 70*70 *70/8 и 39*39*39/7</t>
  </si>
  <si>
    <t>YO6185</t>
  </si>
  <si>
    <t>YO6192</t>
  </si>
  <si>
    <t>КОЛЛЕКЦИЯ "YOGA and MEDITATION"</t>
  </si>
  <si>
    <t>30*40</t>
  </si>
  <si>
    <t>35*140</t>
  </si>
  <si>
    <t>38*58*5</t>
  </si>
  <si>
    <t>48*68*5</t>
  </si>
  <si>
    <t>68*68*5</t>
  </si>
  <si>
    <t>50*70</t>
  </si>
  <si>
    <t>08.06.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</si>
</sst>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"/>
    <numFmt numFmtId="166" formatCode="#,##0\ _₽"/>
  </numFmts>
  <fonts count="91">
    <font>
      <sz val="11"/>
      <color rgb="FF000000"/>
      <name val="Calibri"/>
      <charset val="13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FFC000"/>
      <name val="Calibri"/>
      <family val="2"/>
      <charset val="204"/>
    </font>
    <font>
      <b/>
      <sz val="11"/>
      <color rgb="FF0070C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theme="0"/>
      <name val="Calibri"/>
      <family val="2"/>
      <charset val="204"/>
    </font>
    <font>
      <b/>
      <i/>
      <sz val="22"/>
      <color theme="0"/>
      <name val="Calibri"/>
      <family val="2"/>
      <charset val="204"/>
    </font>
    <font>
      <sz val="1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72"/>
      <color rgb="FF7030A0"/>
      <name val="Bernard MT Condensed"/>
      <family val="1"/>
    </font>
    <font>
      <b/>
      <sz val="11"/>
      <color theme="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8"/>
      <name val="Calibri"/>
      <family val="2"/>
      <charset val="204"/>
    </font>
    <font>
      <sz val="18"/>
      <name val="Calibri"/>
      <family val="2"/>
      <charset val="204"/>
    </font>
    <font>
      <b/>
      <i/>
      <sz val="22"/>
      <color theme="1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0"/>
      <color theme="5" tint="-0.249977111117893"/>
      <name val="Calibri"/>
      <family val="2"/>
      <charset val="204"/>
    </font>
    <font>
      <sz val="11"/>
      <color theme="5" tint="-0.249977111117893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6"/>
      <color theme="0"/>
      <name val="Calibri"/>
      <family val="2"/>
      <charset val="204"/>
    </font>
    <font>
      <sz val="10"/>
      <color theme="1"/>
      <name val="Calibri"/>
      <family val="2"/>
      <charset val="204"/>
    </font>
    <font>
      <b/>
      <i/>
      <sz val="10"/>
      <color rgb="FF7030A0"/>
      <name val="Calibri"/>
      <family val="2"/>
      <charset val="204"/>
    </font>
    <font>
      <b/>
      <i/>
      <sz val="20"/>
      <name val="Calibri"/>
      <family val="2"/>
      <charset val="204"/>
    </font>
    <font>
      <i/>
      <sz val="1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24"/>
      <color theme="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theme="0"/>
      <name val="Calibri"/>
      <family val="2"/>
      <charset val="204"/>
    </font>
    <font>
      <sz val="9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u/>
      <sz val="11"/>
      <name val="Calibri"/>
      <family val="2"/>
      <charset val="204"/>
    </font>
    <font>
      <b/>
      <sz val="12"/>
      <color rgb="FF0070C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22"/>
      <color rgb="FFFF0000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i/>
      <sz val="10"/>
      <color theme="1"/>
      <name val="Calibri"/>
      <family val="2"/>
      <charset val="204"/>
    </font>
    <font>
      <i/>
      <sz val="10"/>
      <color theme="1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i/>
      <sz val="22"/>
      <name val="Calibri"/>
      <family val="2"/>
      <charset val="204"/>
    </font>
    <font>
      <b/>
      <u/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4"/>
      <color theme="1"/>
      <name val="Calibri"/>
      <family val="2"/>
      <charset val="204"/>
    </font>
    <font>
      <sz val="14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20"/>
      <color rgb="FF000000"/>
      <name val="Calibri"/>
      <family val="2"/>
      <charset val="204"/>
    </font>
    <font>
      <sz val="20"/>
      <color rgb="FFFF0000"/>
      <name val="Calibri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9" tint="-0.249977111117893"/>
        <bgColor rgb="FFCCFF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1454817346722"/>
        <bgColor rgb="FFCCFF9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rgb="FFCCFF99"/>
      </patternFill>
    </fill>
    <fill>
      <patternFill patternType="solid">
        <fgColor theme="0"/>
        <bgColor rgb="FFCCFF99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rgb="FFCCFF99"/>
      </patternFill>
    </fill>
    <fill>
      <patternFill patternType="solid">
        <fgColor rgb="FF002060"/>
        <bgColor rgb="FFCCFF99"/>
      </patternFill>
    </fill>
    <fill>
      <patternFill patternType="solid">
        <fgColor theme="0" tint="-0.14999847407452621"/>
        <bgColor rgb="FFCCFF99"/>
      </patternFill>
    </fill>
    <fill>
      <patternFill patternType="solid">
        <fgColor rgb="FFFF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5EFFC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rgb="FFFFFFFF"/>
      </patternFill>
    </fill>
    <fill>
      <patternFill patternType="solid">
        <fgColor rgb="FFFF0000"/>
        <bgColor rgb="FFFFFFFF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2">
    <xf numFmtId="0" fontId="0" fillId="0" borderId="0"/>
    <xf numFmtId="164" fontId="33" fillId="0" borderId="0" applyFont="0" applyFill="0" applyBorder="0" applyAlignment="0" applyProtection="0"/>
    <xf numFmtId="0" fontId="33" fillId="0" borderId="0"/>
    <xf numFmtId="0" fontId="65" fillId="0" borderId="0" applyNumberFormat="0" applyFill="0" applyBorder="0" applyAlignment="0" applyProtection="0"/>
    <xf numFmtId="0" fontId="10" fillId="0" borderId="0"/>
    <xf numFmtId="164" fontId="33" fillId="0" borderId="0" applyFont="0" applyFill="0" applyBorder="0" applyAlignment="0" applyProtection="0"/>
    <xf numFmtId="0" fontId="33" fillId="0" borderId="0"/>
    <xf numFmtId="0" fontId="33" fillId="0" borderId="0"/>
    <xf numFmtId="0" fontId="64" fillId="0" borderId="0"/>
    <xf numFmtId="0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3" fillId="0" borderId="0"/>
    <xf numFmtId="164" fontId="3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78" fillId="0" borderId="0"/>
    <xf numFmtId="0" fontId="10" fillId="0" borderId="0"/>
    <xf numFmtId="0" fontId="10" fillId="0" borderId="0"/>
    <xf numFmtId="0" fontId="87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</cellStyleXfs>
  <cellXfs count="744">
    <xf numFmtId="0" fontId="0" fillId="0" borderId="0" xfId="0" applyFont="1" applyAlignment="1"/>
    <xf numFmtId="0" fontId="0" fillId="0" borderId="0" xfId="0" applyFont="1" applyFill="1" applyBorder="1" applyAlignment="1"/>
    <xf numFmtId="0" fontId="9" fillId="0" borderId="0" xfId="0" applyFont="1" applyFill="1" applyBorder="1" applyAlignment="1"/>
    <xf numFmtId="0" fontId="0" fillId="2" borderId="1" xfId="0" applyFont="1" applyFill="1" applyBorder="1" applyAlignment="1"/>
    <xf numFmtId="0" fontId="10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/>
    <xf numFmtId="0" fontId="10" fillId="2" borderId="1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1" fontId="8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0" fontId="0" fillId="0" borderId="1" xfId="0" applyFont="1" applyBorder="1" applyAlignment="1"/>
    <xf numFmtId="1" fontId="0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1" fontId="10" fillId="0" borderId="0" xfId="0" applyNumberFormat="1" applyFont="1" applyAlignment="1"/>
    <xf numFmtId="0" fontId="14" fillId="0" borderId="0" xfId="0" applyFont="1" applyAlignment="1"/>
    <xf numFmtId="0" fontId="15" fillId="0" borderId="0" xfId="0" applyFont="1" applyAlignment="1">
      <alignment horizontal="center" vertical="center"/>
    </xf>
    <xf numFmtId="1" fontId="17" fillId="4" borderId="0" xfId="0" applyNumberFormat="1" applyFont="1" applyFill="1" applyAlignment="1"/>
    <xf numFmtId="1" fontId="18" fillId="4" borderId="0" xfId="0" applyNumberFormat="1" applyFont="1" applyFill="1" applyAlignment="1"/>
    <xf numFmtId="10" fontId="19" fillId="5" borderId="5" xfId="0" applyNumberFormat="1" applyFont="1" applyFill="1" applyBorder="1"/>
    <xf numFmtId="0" fontId="10" fillId="5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 wrapText="1"/>
    </xf>
    <xf numFmtId="1" fontId="19" fillId="5" borderId="0" xfId="0" applyNumberFormat="1" applyFont="1" applyFill="1" applyBorder="1" applyAlignment="1">
      <alignment horizontal="right" vertical="center" wrapText="1"/>
    </xf>
    <xf numFmtId="1" fontId="20" fillId="6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10" fillId="5" borderId="0" xfId="0" applyFont="1" applyFill="1" applyBorder="1"/>
    <xf numFmtId="0" fontId="10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0" fillId="6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6" borderId="1" xfId="0" applyNumberFormat="1" applyFont="1" applyFill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left" vertical="center"/>
    </xf>
    <xf numFmtId="1" fontId="14" fillId="5" borderId="1" xfId="0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0" fontId="16" fillId="5" borderId="1" xfId="0" applyFont="1" applyFill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left" vertical="center" wrapText="1"/>
    </xf>
    <xf numFmtId="0" fontId="15" fillId="5" borderId="0" xfId="0" applyFont="1" applyFill="1" applyBorder="1" applyAlignment="1">
      <alignment horizontal="center" vertical="center"/>
    </xf>
    <xf numFmtId="1" fontId="17" fillId="6" borderId="0" xfId="0" applyNumberFormat="1" applyFont="1" applyFill="1" applyBorder="1" applyAlignment="1">
      <alignment vertical="center" wrapText="1"/>
    </xf>
    <xf numFmtId="1" fontId="18" fillId="6" borderId="0" xfId="0" applyNumberFormat="1" applyFont="1" applyFill="1" applyBorder="1" applyAlignment="1">
      <alignment vertical="center" wrapText="1"/>
    </xf>
    <xf numFmtId="1" fontId="17" fillId="6" borderId="1" xfId="0" applyNumberFormat="1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0" fontId="24" fillId="9" borderId="1" xfId="4" applyFont="1" applyFill="1" applyBorder="1" applyAlignment="1">
      <alignment horizontal="center" vertical="center" wrapText="1"/>
    </xf>
    <xf numFmtId="0" fontId="26" fillId="4" borderId="0" xfId="20" applyFont="1" applyFill="1" applyBorder="1" applyAlignment="1">
      <alignment wrapText="1"/>
    </xf>
    <xf numFmtId="1" fontId="16" fillId="6" borderId="1" xfId="0" applyNumberFormat="1" applyFont="1" applyFill="1" applyBorder="1" applyAlignment="1">
      <alignment horizontal="center" vertical="center"/>
    </xf>
    <xf numFmtId="0" fontId="28" fillId="4" borderId="1" xfId="20" applyFont="1" applyFill="1" applyBorder="1" applyAlignment="1">
      <alignment horizontal="center" vertical="center" wrapText="1"/>
    </xf>
    <xf numFmtId="0" fontId="26" fillId="4" borderId="1" xfId="20" applyFont="1" applyFill="1" applyBorder="1" applyAlignment="1">
      <alignment horizontal="left" vertical="center" wrapText="1"/>
    </xf>
    <xf numFmtId="0" fontId="29" fillId="0" borderId="0" xfId="27" applyAlignment="1">
      <alignment horizontal="center"/>
    </xf>
    <xf numFmtId="0" fontId="29" fillId="4" borderId="0" xfId="27" applyFill="1"/>
    <xf numFmtId="0" fontId="29" fillId="0" borderId="0" xfId="27"/>
    <xf numFmtId="0" fontId="29" fillId="4" borderId="0" xfId="27" applyFill="1" applyAlignment="1">
      <alignment horizontal="center"/>
    </xf>
    <xf numFmtId="1" fontId="29" fillId="4" borderId="1" xfId="27" applyNumberFormat="1" applyFill="1" applyBorder="1" applyAlignment="1">
      <alignment vertical="center"/>
    </xf>
    <xf numFmtId="1" fontId="29" fillId="4" borderId="1" xfId="27" applyNumberFormat="1" applyFill="1" applyBorder="1" applyAlignment="1">
      <alignment horizontal="center" vertical="center"/>
    </xf>
    <xf numFmtId="0" fontId="29" fillId="4" borderId="1" xfId="27" applyFill="1" applyBorder="1" applyAlignment="1">
      <alignment horizontal="center"/>
    </xf>
    <xf numFmtId="0" fontId="14" fillId="5" borderId="1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vertical="center"/>
    </xf>
    <xf numFmtId="0" fontId="29" fillId="4" borderId="1" xfId="27" applyFill="1" applyBorder="1" applyAlignment="1">
      <alignment horizontal="center" wrapText="1"/>
    </xf>
    <xf numFmtId="0" fontId="32" fillId="4" borderId="1" xfId="27" applyFont="1" applyFill="1" applyBorder="1" applyAlignment="1">
      <alignment horizontal="center"/>
    </xf>
    <xf numFmtId="0" fontId="14" fillId="0" borderId="0" xfId="4" applyFont="1"/>
    <xf numFmtId="0" fontId="33" fillId="4" borderId="0" xfId="0" applyFont="1" applyFill="1"/>
    <xf numFmtId="0" fontId="34" fillId="0" borderId="0" xfId="0" applyFont="1" applyAlignment="1"/>
    <xf numFmtId="0" fontId="34" fillId="4" borderId="0" xfId="0" applyFont="1" applyFill="1" applyAlignment="1"/>
    <xf numFmtId="0" fontId="20" fillId="0" borderId="0" xfId="4" applyFont="1"/>
    <xf numFmtId="0" fontId="15" fillId="0" borderId="0" xfId="4" applyFont="1" applyAlignment="1">
      <alignment horizontal="center" vertical="center"/>
    </xf>
    <xf numFmtId="0" fontId="22" fillId="0" borderId="0" xfId="4" applyFont="1" applyAlignment="1">
      <alignment horizontal="center" vertical="center" wrapText="1"/>
    </xf>
    <xf numFmtId="1" fontId="15" fillId="0" borderId="0" xfId="4" applyNumberFormat="1" applyFont="1"/>
    <xf numFmtId="0" fontId="15" fillId="0" borderId="0" xfId="4" applyFont="1"/>
    <xf numFmtId="0" fontId="37" fillId="4" borderId="1" xfId="4" applyFont="1" applyFill="1" applyBorder="1" applyAlignment="1">
      <alignment horizontal="center"/>
    </xf>
    <xf numFmtId="0" fontId="38" fillId="4" borderId="1" xfId="4" applyFont="1" applyFill="1" applyBorder="1" applyAlignment="1">
      <alignment horizontal="center"/>
    </xf>
    <xf numFmtId="0" fontId="39" fillId="4" borderId="1" xfId="4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vertical="center" wrapText="1"/>
    </xf>
    <xf numFmtId="0" fontId="42" fillId="4" borderId="1" xfId="0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 wrapText="1"/>
    </xf>
    <xf numFmtId="1" fontId="22" fillId="6" borderId="1" xfId="0" applyNumberFormat="1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3" fillId="0" borderId="0" xfId="4" applyFont="1"/>
    <xf numFmtId="0" fontId="13" fillId="0" borderId="0" xfId="4" applyFont="1" applyAlignment="1">
      <alignment vertical="top"/>
    </xf>
    <xf numFmtId="0" fontId="10" fillId="0" borderId="0" xfId="0" applyFont="1" applyAlignment="1">
      <alignment vertical="top"/>
    </xf>
    <xf numFmtId="0" fontId="10" fillId="4" borderId="0" xfId="0" applyFont="1" applyFill="1" applyAlignment="1"/>
    <xf numFmtId="1" fontId="10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" fontId="19" fillId="5" borderId="0" xfId="0" applyNumberFormat="1" applyFont="1" applyFill="1" applyBorder="1" applyAlignment="1">
      <alignment horizontal="center" vertical="center" wrapText="1"/>
    </xf>
    <xf numFmtId="1" fontId="20" fillId="6" borderId="0" xfId="0" applyNumberFormat="1" applyFont="1" applyFill="1" applyBorder="1" applyAlignment="1">
      <alignment horizontal="left"/>
    </xf>
    <xf numFmtId="0" fontId="15" fillId="5" borderId="0" xfId="0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38" fillId="5" borderId="1" xfId="0" applyFont="1" applyFill="1" applyBorder="1" applyAlignment="1">
      <alignment horizontal="left" wrapText="1"/>
    </xf>
    <xf numFmtId="0" fontId="19" fillId="5" borderId="1" xfId="0" applyFont="1" applyFill="1" applyBorder="1" applyAlignment="1"/>
    <xf numFmtId="0" fontId="45" fillId="6" borderId="1" xfId="0" applyFont="1" applyFill="1" applyBorder="1" applyAlignment="1">
      <alignment horizontal="center" vertical="center" wrapText="1"/>
    </xf>
    <xf numFmtId="1" fontId="46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wrapText="1"/>
    </xf>
    <xf numFmtId="0" fontId="19" fillId="5" borderId="3" xfId="0" applyFont="1" applyFill="1" applyBorder="1" applyAlignment="1"/>
    <xf numFmtId="0" fontId="19" fillId="5" borderId="2" xfId="0" applyFont="1" applyFill="1" applyBorder="1" applyAlignment="1"/>
    <xf numFmtId="0" fontId="19" fillId="5" borderId="9" xfId="0" applyFont="1" applyFill="1" applyBorder="1" applyAlignment="1"/>
    <xf numFmtId="1" fontId="46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wrapText="1"/>
    </xf>
    <xf numFmtId="0" fontId="19" fillId="6" borderId="3" xfId="0" applyFont="1" applyFill="1" applyBorder="1" applyAlignment="1"/>
    <xf numFmtId="0" fontId="15" fillId="6" borderId="1" xfId="0" applyFont="1" applyFill="1" applyBorder="1" applyAlignment="1">
      <alignment horizontal="center"/>
    </xf>
    <xf numFmtId="0" fontId="19" fillId="6" borderId="2" xfId="0" applyFont="1" applyFill="1" applyBorder="1" applyAlignment="1"/>
    <xf numFmtId="0" fontId="19" fillId="6" borderId="9" xfId="0" applyFont="1" applyFill="1" applyBorder="1" applyAlignment="1"/>
    <xf numFmtId="0" fontId="15" fillId="0" borderId="9" xfId="0" applyFont="1" applyBorder="1" applyAlignment="1">
      <alignment horizontal="center"/>
    </xf>
    <xf numFmtId="1" fontId="15" fillId="15" borderId="1" xfId="0" applyNumberFormat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left"/>
    </xf>
    <xf numFmtId="0" fontId="42" fillId="5" borderId="1" xfId="0" applyFont="1" applyFill="1" applyBorder="1" applyAlignment="1">
      <alignment horizontal="left" wrapText="1"/>
    </xf>
    <xf numFmtId="0" fontId="10" fillId="5" borderId="1" xfId="0" applyFont="1" applyFill="1" applyBorder="1" applyAlignment="1">
      <alignment horizontal="center"/>
    </xf>
    <xf numFmtId="0" fontId="13" fillId="5" borderId="0" xfId="4" applyFont="1" applyFill="1"/>
    <xf numFmtId="0" fontId="13" fillId="5" borderId="0" xfId="4" applyFont="1" applyFill="1" applyAlignment="1">
      <alignment vertical="top"/>
    </xf>
    <xf numFmtId="0" fontId="22" fillId="5" borderId="1" xfId="4" applyFont="1" applyFill="1" applyBorder="1" applyAlignment="1">
      <alignment horizontal="center" vertical="top"/>
    </xf>
    <xf numFmtId="1" fontId="13" fillId="6" borderId="1" xfId="4" applyNumberFormat="1" applyFont="1" applyFill="1" applyBorder="1" applyAlignment="1">
      <alignment horizontal="center" vertical="top" wrapText="1"/>
    </xf>
    <xf numFmtId="1" fontId="13" fillId="5" borderId="1" xfId="4" applyNumberFormat="1" applyFont="1" applyFill="1" applyBorder="1" applyAlignment="1">
      <alignment horizontal="center" vertical="center"/>
    </xf>
    <xf numFmtId="0" fontId="49" fillId="5" borderId="1" xfId="4" applyFont="1" applyFill="1" applyBorder="1" applyAlignment="1">
      <alignment horizontal="left" wrapText="1"/>
    </xf>
    <xf numFmtId="0" fontId="22" fillId="5" borderId="1" xfId="4" applyFont="1" applyFill="1" applyBorder="1" applyAlignment="1">
      <alignment horizontal="center"/>
    </xf>
    <xf numFmtId="1" fontId="22" fillId="0" borderId="0" xfId="3" applyNumberFormat="1" applyFont="1" applyAlignment="1">
      <alignment horizontal="center" vertical="center"/>
    </xf>
    <xf numFmtId="0" fontId="50" fillId="5" borderId="1" xfId="4" applyFont="1" applyFill="1" applyBorder="1" applyAlignment="1">
      <alignment vertical="top"/>
    </xf>
    <xf numFmtId="1" fontId="13" fillId="6" borderId="1" xfId="0" applyNumberFormat="1" applyFont="1" applyFill="1" applyBorder="1" applyAlignment="1">
      <alignment horizontal="center" vertical="top" wrapText="1"/>
    </xf>
    <xf numFmtId="0" fontId="22" fillId="5" borderId="1" xfId="4" applyFont="1" applyFill="1" applyBorder="1" applyAlignment="1">
      <alignment horizontal="center" vertical="center"/>
    </xf>
    <xf numFmtId="1" fontId="33" fillId="4" borderId="1" xfId="4" applyNumberFormat="1" applyFont="1" applyFill="1" applyBorder="1" applyAlignment="1">
      <alignment horizontal="center" vertical="center" wrapText="1"/>
    </xf>
    <xf numFmtId="1" fontId="26" fillId="4" borderId="1" xfId="4" applyNumberFormat="1" applyFont="1" applyFill="1" applyBorder="1" applyAlignment="1">
      <alignment horizontal="center" vertical="center" wrapText="1"/>
    </xf>
    <xf numFmtId="0" fontId="42" fillId="4" borderId="1" xfId="4" applyFont="1" applyFill="1" applyBorder="1" applyAlignment="1">
      <alignment horizontal="left" wrapText="1"/>
    </xf>
    <xf numFmtId="0" fontId="33" fillId="4" borderId="1" xfId="4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" fontId="0" fillId="0" borderId="0" xfId="0" applyNumberFormat="1" applyFill="1" applyAlignment="1">
      <alignment horizontal="center" vertical="center"/>
    </xf>
    <xf numFmtId="1" fontId="0" fillId="0" borderId="1" xfId="0" applyNumberFormat="1" applyFill="1" applyBorder="1" applyAlignment="1">
      <alignment vertical="center"/>
    </xf>
    <xf numFmtId="0" fontId="15" fillId="15" borderId="1" xfId="0" applyFont="1" applyFill="1" applyBorder="1" applyAlignment="1">
      <alignment horizontal="left" wrapText="1"/>
    </xf>
    <xf numFmtId="0" fontId="15" fillId="0" borderId="1" xfId="0" applyFont="1" applyBorder="1" applyAlignment="1">
      <alignment vertical="center"/>
    </xf>
    <xf numFmtId="0" fontId="22" fillId="6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" fontId="14" fillId="5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1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0" fillId="4" borderId="0" xfId="0" applyFont="1" applyFill="1" applyAlignment="1"/>
    <xf numFmtId="0" fontId="31" fillId="17" borderId="1" xfId="4" applyFont="1" applyFill="1" applyBorder="1" applyAlignment="1">
      <alignment horizontal="center" vertical="center" wrapText="1"/>
    </xf>
    <xf numFmtId="1" fontId="31" fillId="17" borderId="1" xfId="4" applyNumberFormat="1" applyFont="1" applyFill="1" applyBorder="1" applyAlignment="1">
      <alignment horizontal="center" vertical="center" wrapText="1"/>
    </xf>
    <xf numFmtId="0" fontId="54" fillId="17" borderId="1" xfId="4" applyFont="1" applyFill="1" applyBorder="1" applyAlignment="1">
      <alignment horizontal="center" vertical="center" wrapText="1"/>
    </xf>
    <xf numFmtId="0" fontId="42" fillId="4" borderId="1" xfId="4" applyFont="1" applyFill="1" applyBorder="1" applyAlignment="1">
      <alignment horizontal="left" vertical="center" wrapText="1"/>
    </xf>
    <xf numFmtId="0" fontId="42" fillId="4" borderId="1" xfId="4" applyFont="1" applyFill="1" applyBorder="1" applyAlignment="1">
      <alignment vertical="center" wrapText="1"/>
    </xf>
    <xf numFmtId="1" fontId="33" fillId="4" borderId="1" xfId="4" applyNumberFormat="1" applyFont="1" applyFill="1" applyBorder="1" applyAlignment="1">
      <alignment horizontal="center" vertical="center"/>
    </xf>
    <xf numFmtId="0" fontId="42" fillId="4" borderId="1" xfId="27" applyFont="1" applyFill="1" applyBorder="1" applyAlignment="1">
      <alignment horizontal="center" vertical="center" wrapText="1"/>
    </xf>
    <xf numFmtId="0" fontId="13" fillId="0" borderId="0" xfId="4" applyFont="1" applyFill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3" fillId="4" borderId="0" xfId="4" applyFont="1" applyFill="1"/>
    <xf numFmtId="0" fontId="22" fillId="4" borderId="0" xfId="4" applyFont="1" applyFill="1"/>
    <xf numFmtId="0" fontId="8" fillId="4" borderId="0" xfId="4" applyFont="1" applyFill="1"/>
    <xf numFmtId="0" fontId="10" fillId="0" borderId="0" xfId="4"/>
    <xf numFmtId="0" fontId="13" fillId="4" borderId="0" xfId="4" applyFont="1" applyFill="1" applyAlignment="1">
      <alignment horizontal="center" vertical="center" wrapText="1"/>
    </xf>
    <xf numFmtId="1" fontId="10" fillId="0" borderId="0" xfId="4" applyNumberFormat="1" applyAlignment="1">
      <alignment horizontal="center" vertical="center"/>
    </xf>
    <xf numFmtId="10" fontId="19" fillId="5" borderId="5" xfId="4" applyNumberFormat="1" applyFont="1" applyFill="1" applyBorder="1"/>
    <xf numFmtId="0" fontId="15" fillId="5" borderId="0" xfId="4" applyFont="1" applyFill="1" applyAlignment="1">
      <alignment horizontal="center" vertical="center"/>
    </xf>
    <xf numFmtId="0" fontId="13" fillId="6" borderId="0" xfId="4" applyFont="1" applyFill="1" applyAlignment="1">
      <alignment horizontal="center" vertical="center" wrapText="1"/>
    </xf>
    <xf numFmtId="1" fontId="19" fillId="5" borderId="0" xfId="4" applyNumberFormat="1" applyFont="1" applyFill="1" applyAlignment="1">
      <alignment horizontal="center" vertical="center" wrapText="1"/>
    </xf>
    <xf numFmtId="1" fontId="20" fillId="6" borderId="0" xfId="4" applyNumberFormat="1" applyFont="1" applyFill="1" applyAlignment="1">
      <alignment horizontal="left" vertical="center"/>
    </xf>
    <xf numFmtId="0" fontId="10" fillId="5" borderId="0" xfId="4" applyFill="1" applyAlignment="1">
      <alignment vertical="center" wrapText="1"/>
    </xf>
    <xf numFmtId="0" fontId="15" fillId="5" borderId="0" xfId="4" applyFont="1" applyFill="1" applyAlignment="1">
      <alignment horizontal="center" vertical="center" wrapText="1"/>
    </xf>
    <xf numFmtId="0" fontId="10" fillId="5" borderId="0" xfId="4" applyFill="1"/>
    <xf numFmtId="0" fontId="10" fillId="5" borderId="0" xfId="4" applyFill="1" applyAlignment="1">
      <alignment horizontal="center" vertical="center"/>
    </xf>
    <xf numFmtId="0" fontId="15" fillId="5" borderId="1" xfId="4" applyFont="1" applyFill="1" applyBorder="1" applyAlignment="1">
      <alignment horizontal="center" vertical="center"/>
    </xf>
    <xf numFmtId="0" fontId="13" fillId="6" borderId="1" xfId="4" applyFont="1" applyFill="1" applyBorder="1" applyAlignment="1">
      <alignment horizontal="center" vertical="center" wrapText="1"/>
    </xf>
    <xf numFmtId="1" fontId="10" fillId="5" borderId="1" xfId="4" applyNumberFormat="1" applyFill="1" applyBorder="1" applyAlignment="1">
      <alignment horizontal="center" vertical="center"/>
    </xf>
    <xf numFmtId="0" fontId="14" fillId="5" borderId="1" xfId="4" applyFont="1" applyFill="1" applyBorder="1" applyAlignment="1">
      <alignment horizontal="center" vertical="center"/>
    </xf>
    <xf numFmtId="0" fontId="10" fillId="5" borderId="1" xfId="4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" fontId="22" fillId="0" borderId="1" xfId="4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 wrapText="1"/>
    </xf>
    <xf numFmtId="1" fontId="22" fillId="0" borderId="1" xfId="4" applyNumberFormat="1" applyFont="1" applyFill="1" applyBorder="1" applyAlignment="1">
      <alignment horizontal="center" vertical="center" wrapText="1"/>
    </xf>
    <xf numFmtId="0" fontId="13" fillId="5" borderId="0" xfId="4" applyFont="1" applyFill="1" applyAlignment="1">
      <alignment horizontal="center" vertical="center"/>
    </xf>
    <xf numFmtId="0" fontId="22" fillId="15" borderId="1" xfId="4" applyFont="1" applyFill="1" applyBorder="1" applyAlignment="1">
      <alignment horizontal="center" vertical="center"/>
    </xf>
    <xf numFmtId="1" fontId="22" fillId="15" borderId="1" xfId="4" applyNumberFormat="1" applyFont="1" applyFill="1" applyBorder="1" applyAlignment="1">
      <alignment horizontal="center" vertical="center"/>
    </xf>
    <xf numFmtId="0" fontId="22" fillId="15" borderId="1" xfId="4" applyFont="1" applyFill="1" applyBorder="1" applyAlignment="1">
      <alignment horizontal="center" vertical="center" wrapText="1"/>
    </xf>
    <xf numFmtId="0" fontId="13" fillId="5" borderId="0" xfId="4" applyFont="1" applyFill="1" applyAlignment="1">
      <alignment vertical="center"/>
    </xf>
    <xf numFmtId="0" fontId="25" fillId="15" borderId="1" xfId="4" applyFont="1" applyFill="1" applyBorder="1" applyAlignment="1">
      <alignment horizontal="left" vertical="center"/>
    </xf>
    <xf numFmtId="0" fontId="25" fillId="15" borderId="1" xfId="4" applyFont="1" applyFill="1" applyBorder="1" applyAlignment="1">
      <alignment horizontal="left" vertical="center" wrapText="1"/>
    </xf>
    <xf numFmtId="0" fontId="13" fillId="6" borderId="0" xfId="4" applyFont="1" applyFill="1"/>
    <xf numFmtId="1" fontId="22" fillId="6" borderId="1" xfId="4" applyNumberFormat="1" applyFont="1" applyFill="1" applyBorder="1" applyAlignment="1">
      <alignment horizontal="center" vertical="center" wrapText="1"/>
    </xf>
    <xf numFmtId="1" fontId="22" fillId="6" borderId="1" xfId="4" applyNumberFormat="1" applyFont="1" applyFill="1" applyBorder="1" applyAlignment="1">
      <alignment horizontal="center" vertical="center"/>
    </xf>
    <xf numFmtId="0" fontId="22" fillId="6" borderId="1" xfId="4" applyFont="1" applyFill="1" applyBorder="1" applyAlignment="1">
      <alignment horizontal="left" vertical="center" wrapText="1"/>
    </xf>
    <xf numFmtId="0" fontId="22" fillId="6" borderId="1" xfId="4" applyFont="1" applyFill="1" applyBorder="1" applyAlignment="1">
      <alignment horizontal="center" vertical="center"/>
    </xf>
    <xf numFmtId="0" fontId="22" fillId="6" borderId="0" xfId="4" applyFont="1" applyFill="1"/>
    <xf numFmtId="0" fontId="49" fillId="6" borderId="1" xfId="4" applyFont="1" applyFill="1" applyBorder="1" applyAlignment="1">
      <alignment horizontal="left" vertical="center" wrapText="1"/>
    </xf>
    <xf numFmtId="0" fontId="25" fillId="6" borderId="1" xfId="4" applyFont="1" applyFill="1" applyBorder="1"/>
    <xf numFmtId="1" fontId="22" fillId="15" borderId="1" xfId="4" applyNumberFormat="1" applyFont="1" applyFill="1" applyBorder="1" applyAlignment="1">
      <alignment horizontal="center"/>
    </xf>
    <xf numFmtId="0" fontId="25" fillId="6" borderId="2" xfId="4" applyFont="1" applyFill="1" applyBorder="1" applyAlignment="1">
      <alignment horizontal="center"/>
    </xf>
    <xf numFmtId="1" fontId="13" fillId="6" borderId="1" xfId="4" applyNumberFormat="1" applyFont="1" applyFill="1" applyBorder="1" applyAlignment="1">
      <alignment horizontal="center" vertical="center" wrapText="1"/>
    </xf>
    <xf numFmtId="0" fontId="49" fillId="5" borderId="1" xfId="4" applyFont="1" applyFill="1" applyBorder="1" applyAlignment="1">
      <alignment horizontal="left" vertical="center" wrapText="1"/>
    </xf>
    <xf numFmtId="0" fontId="13" fillId="5" borderId="1" xfId="4" applyFont="1" applyFill="1" applyBorder="1"/>
    <xf numFmtId="0" fontId="22" fillId="0" borderId="1" xfId="4" applyFont="1" applyBorder="1" applyAlignment="1">
      <alignment horizontal="center" vertical="center"/>
    </xf>
    <xf numFmtId="1" fontId="13" fillId="6" borderId="1" xfId="4" applyNumberFormat="1" applyFont="1" applyFill="1" applyBorder="1" applyAlignment="1">
      <alignment horizontal="center" vertical="center"/>
    </xf>
    <xf numFmtId="0" fontId="8" fillId="6" borderId="0" xfId="4" applyFont="1" applyFill="1"/>
    <xf numFmtId="0" fontId="27" fillId="0" borderId="1" xfId="4" applyFont="1" applyBorder="1" applyAlignment="1" applyProtection="1">
      <alignment horizontal="center" vertical="center"/>
      <protection locked="0"/>
    </xf>
    <xf numFmtId="1" fontId="27" fillId="0" borderId="1" xfId="4" applyNumberFormat="1" applyFont="1" applyBorder="1" applyAlignment="1" applyProtection="1">
      <alignment horizontal="center" vertical="center"/>
      <protection locked="0"/>
    </xf>
    <xf numFmtId="0" fontId="59" fillId="5" borderId="1" xfId="4" applyFont="1" applyFill="1" applyBorder="1" applyAlignment="1">
      <alignment vertical="top" wrapText="1"/>
    </xf>
    <xf numFmtId="0" fontId="26" fillId="0" borderId="1" xfId="4" applyFont="1" applyBorder="1" applyAlignment="1" applyProtection="1">
      <alignment horizontal="center" vertical="center"/>
      <protection locked="0"/>
    </xf>
    <xf numFmtId="1" fontId="26" fillId="0" borderId="1" xfId="4" applyNumberFormat="1" applyFont="1" applyBorder="1" applyAlignment="1" applyProtection="1">
      <alignment horizontal="center" vertical="center"/>
      <protection locked="0"/>
    </xf>
    <xf numFmtId="0" fontId="53" fillId="5" borderId="1" xfId="4" applyFont="1" applyFill="1" applyBorder="1" applyAlignment="1">
      <alignment vertical="top" wrapText="1"/>
    </xf>
    <xf numFmtId="0" fontId="14" fillId="6" borderId="1" xfId="0" applyFont="1" applyFill="1" applyBorder="1" applyAlignment="1">
      <alignment horizontal="left"/>
    </xf>
    <xf numFmtId="0" fontId="15" fillId="6" borderId="1" xfId="0" applyFont="1" applyFill="1" applyBorder="1" applyAlignment="1">
      <alignment horizontal="center" vertical="center"/>
    </xf>
    <xf numFmtId="1" fontId="10" fillId="5" borderId="0" xfId="4" applyNumberFormat="1" applyFill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0" fillId="5" borderId="4" xfId="0" applyFont="1" applyFill="1" applyBorder="1" applyAlignment="1">
      <alignment horizontal="center"/>
    </xf>
    <xf numFmtId="1" fontId="10" fillId="6" borderId="1" xfId="0" applyNumberFormat="1" applyFont="1" applyFill="1" applyBorder="1" applyAlignment="1">
      <alignment horizontal="left" vertical="center"/>
    </xf>
    <xf numFmtId="0" fontId="23" fillId="6" borderId="1" xfId="0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10" fillId="5" borderId="5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vertical="center" readingOrder="1"/>
    </xf>
    <xf numFmtId="1" fontId="26" fillId="0" borderId="1" xfId="0" applyNumberFormat="1" applyFont="1" applyFill="1" applyBorder="1" applyAlignment="1">
      <alignment horizontal="center" vertical="center" readingOrder="1"/>
    </xf>
    <xf numFmtId="0" fontId="26" fillId="0" borderId="7" xfId="0" applyFont="1" applyBorder="1" applyAlignment="1">
      <alignment wrapText="1"/>
    </xf>
    <xf numFmtId="0" fontId="15" fillId="0" borderId="9" xfId="0" applyFont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readingOrder="1"/>
    </xf>
    <xf numFmtId="1" fontId="26" fillId="0" borderId="3" xfId="0" applyNumberFormat="1" applyFont="1" applyFill="1" applyBorder="1" applyAlignment="1">
      <alignment horizontal="center" vertical="center" readingOrder="1"/>
    </xf>
    <xf numFmtId="0" fontId="26" fillId="0" borderId="12" xfId="0" applyFont="1" applyBorder="1" applyAlignment="1">
      <alignment wrapText="1"/>
    </xf>
    <xf numFmtId="0" fontId="14" fillId="5" borderId="0" xfId="4" applyFont="1" applyFill="1" applyAlignment="1">
      <alignment horizontal="center"/>
    </xf>
    <xf numFmtId="0" fontId="15" fillId="0" borderId="0" xfId="0" applyFont="1" applyAlignment="1"/>
    <xf numFmtId="0" fontId="10" fillId="0" borderId="0" xfId="0" applyFont="1" applyAlignment="1">
      <alignment horizontal="center"/>
    </xf>
    <xf numFmtId="0" fontId="15" fillId="4" borderId="0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 wrapText="1"/>
    </xf>
    <xf numFmtId="1" fontId="10" fillId="0" borderId="1" xfId="4" applyNumberFormat="1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left" vertical="center" wrapText="1"/>
    </xf>
    <xf numFmtId="0" fontId="41" fillId="0" borderId="6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1" fontId="10" fillId="4" borderId="1" xfId="4" applyNumberFormat="1" applyFont="1" applyFill="1" applyBorder="1" applyAlignment="1">
      <alignment horizontal="center" vertical="center"/>
    </xf>
    <xf numFmtId="0" fontId="14" fillId="4" borderId="1" xfId="4" applyFont="1" applyFill="1" applyBorder="1" applyAlignment="1">
      <alignment horizontal="left" vertical="center" wrapText="1"/>
    </xf>
    <xf numFmtId="0" fontId="41" fillId="4" borderId="6" xfId="4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 wrapText="1"/>
    </xf>
    <xf numFmtId="1" fontId="15" fillId="6" borderId="1" xfId="0" applyNumberFormat="1" applyFont="1" applyFill="1" applyBorder="1" applyAlignment="1">
      <alignment horizontal="left" vertical="center" wrapText="1"/>
    </xf>
    <xf numFmtId="0" fontId="52" fillId="6" borderId="1" xfId="0" applyFont="1" applyFill="1" applyBorder="1" applyAlignment="1">
      <alignment horizontal="center" vertical="center" wrapText="1"/>
    </xf>
    <xf numFmtId="1" fontId="62" fillId="6" borderId="1" xfId="0" applyNumberFormat="1" applyFont="1" applyFill="1" applyBorder="1" applyAlignment="1">
      <alignment horizontal="left" vertical="center" wrapText="1"/>
    </xf>
    <xf numFmtId="1" fontId="10" fillId="6" borderId="1" xfId="0" applyNumberFormat="1" applyFont="1" applyFill="1" applyBorder="1" applyAlignment="1">
      <alignment horizontal="left"/>
    </xf>
    <xf numFmtId="0" fontId="26" fillId="4" borderId="1" xfId="0" applyFont="1" applyFill="1" applyBorder="1" applyAlignment="1" applyProtection="1">
      <alignment horizontal="center" vertical="center"/>
      <protection locked="0"/>
    </xf>
    <xf numFmtId="1" fontId="33" fillId="4" borderId="1" xfId="0" applyNumberFormat="1" applyFont="1" applyFill="1" applyBorder="1" applyAlignment="1" applyProtection="1">
      <alignment horizontal="left" vertical="center"/>
      <protection locked="0"/>
    </xf>
    <xf numFmtId="0" fontId="15" fillId="4" borderId="1" xfId="0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 vertical="center" wrapText="1"/>
    </xf>
    <xf numFmtId="1" fontId="15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horizontal="left" vertical="top" wrapText="1"/>
    </xf>
    <xf numFmtId="0" fontId="22" fillId="6" borderId="1" xfId="0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left" vertical="center" wrapText="1"/>
    </xf>
    <xf numFmtId="0" fontId="15" fillId="4" borderId="3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Border="1" applyAlignment="1">
      <alignment horizontal="center" vertical="center"/>
    </xf>
    <xf numFmtId="0" fontId="42" fillId="5" borderId="1" xfId="0" applyFont="1" applyFill="1" applyBorder="1" applyAlignment="1">
      <alignment vertical="center" wrapText="1"/>
    </xf>
    <xf numFmtId="0" fontId="10" fillId="5" borderId="1" xfId="0" applyFont="1" applyFill="1" applyBorder="1"/>
    <xf numFmtId="1" fontId="10" fillId="5" borderId="1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41" fillId="4" borderId="1" xfId="4" applyFont="1" applyFill="1" applyBorder="1" applyAlignment="1">
      <alignment horizontal="center" vertical="center"/>
    </xf>
    <xf numFmtId="0" fontId="41" fillId="0" borderId="1" xfId="4" applyFont="1" applyFill="1" applyBorder="1" applyAlignment="1">
      <alignment horizontal="center" vertical="center"/>
    </xf>
    <xf numFmtId="1" fontId="10" fillId="0" borderId="6" xfId="4" applyNumberFormat="1" applyFont="1" applyFill="1" applyBorder="1" applyAlignment="1">
      <alignment horizontal="center" vertical="center"/>
    </xf>
    <xf numFmtId="1" fontId="53" fillId="17" borderId="1" xfId="4" applyNumberFormat="1" applyFont="1" applyFill="1" applyBorder="1" applyAlignment="1">
      <alignment horizontal="center" vertical="center" wrapText="1"/>
    </xf>
    <xf numFmtId="1" fontId="26" fillId="4" borderId="1" xfId="4" applyNumberFormat="1" applyFont="1" applyFill="1" applyBorder="1" applyAlignment="1">
      <alignment horizontal="center" vertical="center"/>
    </xf>
    <xf numFmtId="0" fontId="24" fillId="4" borderId="9" xfId="4" applyFont="1" applyFill="1" applyBorder="1" applyAlignment="1">
      <alignment horizontal="center"/>
    </xf>
    <xf numFmtId="1" fontId="24" fillId="4" borderId="1" xfId="4" applyNumberFormat="1" applyFont="1" applyFill="1" applyBorder="1" applyAlignment="1">
      <alignment horizontal="center" vertical="center" wrapText="1"/>
    </xf>
    <xf numFmtId="0" fontId="25" fillId="4" borderId="1" xfId="4" applyFont="1" applyFill="1" applyBorder="1" applyAlignment="1">
      <alignment horizontal="center" vertical="center"/>
    </xf>
    <xf numFmtId="0" fontId="24" fillId="4" borderId="1" xfId="4" applyFont="1" applyFill="1" applyBorder="1" applyAlignment="1">
      <alignment horizontal="center" vertical="center" wrapText="1"/>
    </xf>
    <xf numFmtId="2" fontId="24" fillId="4" borderId="1" xfId="4" applyNumberFormat="1" applyFont="1" applyFill="1" applyBorder="1" applyAlignment="1">
      <alignment horizontal="center" vertical="center"/>
    </xf>
    <xf numFmtId="0" fontId="24" fillId="4" borderId="1" xfId="4" applyFont="1" applyFill="1" applyBorder="1" applyAlignment="1">
      <alignment horizontal="center" vertical="center"/>
    </xf>
    <xf numFmtId="0" fontId="24" fillId="8" borderId="1" xfId="4" applyFont="1" applyFill="1" applyBorder="1" applyAlignment="1">
      <alignment horizontal="center" vertical="center" wrapText="1"/>
    </xf>
    <xf numFmtId="0" fontId="74" fillId="8" borderId="1" xfId="4" applyFont="1" applyFill="1" applyBorder="1" applyAlignment="1">
      <alignment horizontal="center" vertical="center" wrapText="1"/>
    </xf>
    <xf numFmtId="0" fontId="26" fillId="4" borderId="1" xfId="2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26" fillId="10" borderId="1" xfId="20" applyFont="1" applyFill="1" applyBorder="1" applyAlignment="1">
      <alignment horizontal="center" vertical="center" wrapText="1"/>
    </xf>
    <xf numFmtId="0" fontId="27" fillId="10" borderId="1" xfId="20" applyFont="1" applyFill="1" applyBorder="1" applyAlignment="1">
      <alignment horizontal="center" vertical="center" wrapText="1"/>
    </xf>
    <xf numFmtId="0" fontId="29" fillId="4" borderId="1" xfId="27" applyFill="1" applyBorder="1" applyAlignment="1">
      <alignment horizontal="center" vertical="center"/>
    </xf>
    <xf numFmtId="0" fontId="10" fillId="6" borderId="1" xfId="0" applyFont="1" applyFill="1" applyBorder="1" applyAlignment="1">
      <alignment vertical="center"/>
    </xf>
    <xf numFmtId="0" fontId="29" fillId="4" borderId="0" xfId="27" applyFill="1" applyAlignment="1">
      <alignment horizontal="center" vertical="center"/>
    </xf>
    <xf numFmtId="0" fontId="13" fillId="0" borderId="1" xfId="0" applyFont="1" applyBorder="1"/>
    <xf numFmtId="1" fontId="0" fillId="0" borderId="0" xfId="0" applyNumberFormat="1" applyFont="1" applyAlignment="1">
      <alignment horizont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1" fontId="24" fillId="4" borderId="1" xfId="4" applyNumberFormat="1" applyFont="1" applyFill="1" applyBorder="1" applyAlignment="1">
      <alignment horizontal="center" vertical="center"/>
    </xf>
    <xf numFmtId="0" fontId="60" fillId="4" borderId="14" xfId="4" applyFont="1" applyFill="1" applyBorder="1" applyAlignment="1">
      <alignment horizontal="center" vertical="center" wrapText="1"/>
    </xf>
    <xf numFmtId="2" fontId="60" fillId="4" borderId="14" xfId="4" applyNumberFormat="1" applyFont="1" applyFill="1" applyBorder="1" applyAlignment="1">
      <alignment horizontal="center" vertical="center"/>
    </xf>
    <xf numFmtId="1" fontId="63" fillId="6" borderId="1" xfId="4" applyNumberFormat="1" applyFont="1" applyFill="1" applyBorder="1" applyAlignment="1">
      <alignment horizontal="center" vertical="center"/>
    </xf>
    <xf numFmtId="0" fontId="29" fillId="4" borderId="1" xfId="27" applyFill="1" applyBorder="1" applyAlignment="1">
      <alignment horizontal="center" wrapText="1"/>
    </xf>
    <xf numFmtId="165" fontId="29" fillId="4" borderId="1" xfId="27" applyNumberFormat="1" applyFill="1" applyBorder="1" applyAlignment="1">
      <alignment horizontal="center" wrapText="1"/>
    </xf>
    <xf numFmtId="0" fontId="31" fillId="4" borderId="1" xfId="27" applyFont="1" applyFill="1" applyBorder="1" applyAlignment="1">
      <alignment horizontal="center"/>
    </xf>
    <xf numFmtId="165" fontId="31" fillId="4" borderId="1" xfId="27" applyNumberFormat="1" applyFont="1" applyFill="1" applyBorder="1" applyAlignment="1">
      <alignment horizontal="center"/>
    </xf>
    <xf numFmtId="165" fontId="29" fillId="4" borderId="1" xfId="27" applyNumberForma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" fontId="0" fillId="0" borderId="0" xfId="0" applyNumberFormat="1" applyFill="1"/>
    <xf numFmtId="1" fontId="0" fillId="0" borderId="0" xfId="0" applyNumberFormat="1" applyFont="1" applyFill="1" applyAlignment="1"/>
    <xf numFmtId="0" fontId="10" fillId="0" borderId="0" xfId="0" applyFont="1" applyFill="1" applyBorder="1" applyAlignment="1"/>
    <xf numFmtId="0" fontId="5" fillId="4" borderId="1" xfId="4" applyFont="1" applyFill="1" applyBorder="1" applyAlignment="1">
      <alignment horizontal="center" vertical="center" wrapText="1"/>
    </xf>
    <xf numFmtId="1" fontId="5" fillId="4" borderId="1" xfId="4" applyNumberFormat="1" applyFont="1" applyFill="1" applyBorder="1" applyAlignment="1">
      <alignment horizontal="center" vertical="center" wrapText="1"/>
    </xf>
    <xf numFmtId="1" fontId="5" fillId="4" borderId="1" xfId="4" applyNumberFormat="1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1" fontId="15" fillId="6" borderId="6" xfId="0" applyNumberFormat="1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left" vertical="center"/>
    </xf>
    <xf numFmtId="0" fontId="26" fillId="4" borderId="0" xfId="2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7" fillId="4" borderId="1" xfId="20" applyFont="1" applyFill="1" applyBorder="1" applyAlignment="1">
      <alignment horizontal="center" vertical="center" wrapText="1"/>
    </xf>
    <xf numFmtId="1" fontId="13" fillId="4" borderId="1" xfId="4" applyNumberFormat="1" applyFont="1" applyFill="1" applyBorder="1" applyAlignment="1">
      <alignment horizontal="center" vertical="center"/>
    </xf>
    <xf numFmtId="1" fontId="53" fillId="4" borderId="1" xfId="31" applyNumberFormat="1" applyFont="1" applyFill="1" applyBorder="1" applyAlignment="1">
      <alignment horizontal="center"/>
    </xf>
    <xf numFmtId="0" fontId="13" fillId="0" borderId="0" xfId="4" applyFont="1" applyAlignment="1">
      <alignment horizontal="center"/>
    </xf>
    <xf numFmtId="2" fontId="60" fillId="4" borderId="1" xfId="31" applyNumberFormat="1" applyFont="1" applyFill="1" applyBorder="1" applyAlignment="1">
      <alignment horizontal="center" vertical="center"/>
    </xf>
    <xf numFmtId="0" fontId="53" fillId="4" borderId="1" xfId="31" applyFont="1" applyFill="1" applyBorder="1" applyAlignment="1">
      <alignment horizontal="center"/>
    </xf>
    <xf numFmtId="1" fontId="60" fillId="4" borderId="1" xfId="31" applyNumberFormat="1" applyFont="1" applyFill="1" applyBorder="1" applyAlignment="1">
      <alignment horizontal="center" vertical="center"/>
    </xf>
    <xf numFmtId="0" fontId="60" fillId="4" borderId="1" xfId="31" applyFont="1" applyFill="1" applyBorder="1" applyAlignment="1">
      <alignment horizontal="center" vertical="center" wrapText="1"/>
    </xf>
    <xf numFmtId="0" fontId="13" fillId="0" borderId="1" xfId="4" applyFont="1" applyBorder="1" applyAlignment="1">
      <alignment horizontal="center"/>
    </xf>
    <xf numFmtId="0" fontId="13" fillId="0" borderId="0" xfId="4" applyFont="1" applyAlignment="1">
      <alignment horizontal="left"/>
    </xf>
    <xf numFmtId="0" fontId="76" fillId="4" borderId="1" xfId="4" applyFont="1" applyFill="1" applyBorder="1" applyAlignment="1">
      <alignment horizontal="left" vertical="center" wrapText="1"/>
    </xf>
    <xf numFmtId="0" fontId="77" fillId="8" borderId="1" xfId="4" applyFont="1" applyFill="1" applyBorder="1" applyAlignment="1">
      <alignment horizontal="left" vertical="center" wrapText="1"/>
    </xf>
    <xf numFmtId="0" fontId="77" fillId="4" borderId="1" xfId="4" applyFont="1" applyFill="1" applyBorder="1" applyAlignment="1">
      <alignment horizontal="left" vertical="center" wrapText="1"/>
    </xf>
    <xf numFmtId="0" fontId="27" fillId="4" borderId="0" xfId="20" applyFont="1" applyFill="1" applyBorder="1" applyAlignment="1">
      <alignment wrapText="1"/>
    </xf>
    <xf numFmtId="0" fontId="0" fillId="0" borderId="0" xfId="0" applyFont="1" applyBorder="1" applyAlignment="1"/>
    <xf numFmtId="0" fontId="27" fillId="4" borderId="1" xfId="20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/>
    </xf>
    <xf numFmtId="1" fontId="10" fillId="6" borderId="1" xfId="0" applyNumberFormat="1" applyFont="1" applyFill="1" applyBorder="1" applyAlignment="1">
      <alignment horizontal="center" vertical="center" wrapText="1"/>
    </xf>
    <xf numFmtId="1" fontId="4" fillId="4" borderId="1" xfId="4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41" fillId="4" borderId="4" xfId="4" applyFont="1" applyFill="1" applyBorder="1" applyAlignment="1">
      <alignment horizontal="center" vertical="center"/>
    </xf>
    <xf numFmtId="0" fontId="80" fillId="0" borderId="10" xfId="32" applyNumberFormat="1" applyFont="1" applyBorder="1" applyAlignment="1">
      <alignment horizontal="left" vertical="center" wrapText="1"/>
    </xf>
    <xf numFmtId="0" fontId="79" fillId="0" borderId="10" xfId="32" applyNumberFormat="1" applyFont="1" applyBorder="1" applyAlignment="1">
      <alignment horizontal="center" vertical="center" wrapText="1"/>
    </xf>
    <xf numFmtId="0" fontId="33" fillId="4" borderId="1" xfId="4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42" fillId="5" borderId="1" xfId="0" applyFont="1" applyFill="1" applyBorder="1" applyAlignment="1">
      <alignment horizontal="left" vertical="center" wrapText="1"/>
    </xf>
    <xf numFmtId="0" fontId="13" fillId="0" borderId="1" xfId="4" applyFont="1" applyFill="1" applyBorder="1"/>
    <xf numFmtId="1" fontId="13" fillId="0" borderId="1" xfId="4" applyNumberFormat="1" applyFont="1" applyFill="1" applyBorder="1" applyAlignment="1">
      <alignment horizontal="center" vertical="center"/>
    </xf>
    <xf numFmtId="1" fontId="15" fillId="0" borderId="0" xfId="4" applyNumberFormat="1" applyFont="1" applyAlignment="1">
      <alignment horizontal="center"/>
    </xf>
    <xf numFmtId="1" fontId="82" fillId="0" borderId="1" xfId="4" applyNumberFormat="1" applyFont="1" applyFill="1" applyBorder="1" applyAlignment="1">
      <alignment horizontal="center" vertical="center"/>
    </xf>
    <xf numFmtId="1" fontId="84" fillId="0" borderId="1" xfId="4" applyNumberFormat="1" applyFont="1" applyBorder="1" applyAlignment="1">
      <alignment horizontal="center"/>
    </xf>
    <xf numFmtId="1" fontId="85" fillId="0" borderId="1" xfId="4" applyNumberFormat="1" applyFont="1" applyBorder="1" applyAlignment="1">
      <alignment horizontal="center"/>
    </xf>
    <xf numFmtId="1" fontId="82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26" fillId="4" borderId="1" xfId="20" applyFont="1" applyFill="1" applyBorder="1" applyAlignment="1">
      <alignment horizontal="left" vertical="center" wrapText="1"/>
    </xf>
    <xf numFmtId="1" fontId="10" fillId="4" borderId="1" xfId="0" applyNumberFormat="1" applyFont="1" applyFill="1" applyBorder="1" applyAlignment="1">
      <alignment horizontal="center" vertical="center"/>
    </xf>
    <xf numFmtId="1" fontId="86" fillId="4" borderId="1" xfId="4" applyNumberFormat="1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1" fontId="84" fillId="4" borderId="1" xfId="4" applyNumberFormat="1" applyFont="1" applyFill="1" applyBorder="1" applyAlignment="1">
      <alignment horizontal="center"/>
    </xf>
    <xf numFmtId="0" fontId="33" fillId="4" borderId="0" xfId="0" applyFont="1" applyFill="1" applyAlignment="1">
      <alignment horizontal="center" vertical="center"/>
    </xf>
    <xf numFmtId="0" fontId="26" fillId="4" borderId="0" xfId="20" applyFont="1" applyFill="1" applyBorder="1" applyAlignment="1">
      <alignment horizontal="center" vertical="center" wrapText="1"/>
    </xf>
    <xf numFmtId="0" fontId="3" fillId="4" borderId="1" xfId="27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0" fontId="22" fillId="6" borderId="1" xfId="4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49" fillId="6" borderId="1" xfId="4" applyFont="1" applyFill="1" applyBorder="1" applyAlignment="1">
      <alignment horizontal="center" vertical="center" wrapText="1"/>
    </xf>
    <xf numFmtId="0" fontId="13" fillId="6" borderId="0" xfId="4" applyFont="1" applyFill="1" applyAlignment="1">
      <alignment horizontal="center" vertical="center"/>
    </xf>
    <xf numFmtId="0" fontId="13" fillId="4" borderId="0" xfId="4" applyFont="1" applyFill="1" applyAlignment="1">
      <alignment horizontal="center" vertical="center"/>
    </xf>
    <xf numFmtId="1" fontId="25" fillId="4" borderId="1" xfId="4" applyNumberFormat="1" applyFont="1" applyFill="1" applyBorder="1" applyAlignment="1">
      <alignment horizontal="center" vertical="center"/>
    </xf>
    <xf numFmtId="0" fontId="26" fillId="4" borderId="1" xfId="2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66" fontId="13" fillId="4" borderId="1" xfId="4" applyNumberFormat="1" applyFont="1" applyFill="1" applyBorder="1" applyAlignment="1">
      <alignment horizontal="center" vertical="center"/>
    </xf>
    <xf numFmtId="0" fontId="22" fillId="0" borderId="6" xfId="4" applyFont="1" applyFill="1" applyBorder="1" applyAlignment="1">
      <alignment horizontal="center" vertical="center"/>
    </xf>
    <xf numFmtId="0" fontId="22" fillId="15" borderId="6" xfId="4" applyFont="1" applyFill="1" applyBorder="1" applyAlignment="1">
      <alignment horizontal="center" vertical="center"/>
    </xf>
    <xf numFmtId="0" fontId="22" fillId="6" borderId="6" xfId="4" applyFont="1" applyFill="1" applyBorder="1" applyAlignment="1">
      <alignment horizontal="center" vertical="center"/>
    </xf>
    <xf numFmtId="0" fontId="22" fillId="5" borderId="6" xfId="4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58" fillId="6" borderId="6" xfId="4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0" fillId="0" borderId="6" xfId="0" applyFont="1" applyBorder="1" applyAlignment="1"/>
    <xf numFmtId="0" fontId="52" fillId="5" borderId="6" xfId="0" applyFont="1" applyFill="1" applyBorder="1" applyAlignment="1">
      <alignment horizontal="center" vertical="center" wrapText="1"/>
    </xf>
    <xf numFmtId="1" fontId="10" fillId="4" borderId="0" xfId="4" applyNumberFormat="1" applyFill="1"/>
    <xf numFmtId="1" fontId="13" fillId="4" borderId="1" xfId="4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center"/>
    </xf>
    <xf numFmtId="1" fontId="10" fillId="4" borderId="1" xfId="4" applyNumberFormat="1" applyFill="1" applyBorder="1" applyAlignment="1">
      <alignment horizontal="center"/>
    </xf>
    <xf numFmtId="1" fontId="25" fillId="4" borderId="1" xfId="4" applyNumberFormat="1" applyFont="1" applyFill="1" applyBorder="1" applyAlignment="1">
      <alignment horizontal="center"/>
    </xf>
    <xf numFmtId="1" fontId="10" fillId="4" borderId="0" xfId="0" applyNumberFormat="1" applyFont="1" applyFill="1" applyAlignment="1">
      <alignment horizontal="center" vertical="center"/>
    </xf>
    <xf numFmtId="166" fontId="83" fillId="4" borderId="1" xfId="4" applyNumberFormat="1" applyFont="1" applyFill="1" applyBorder="1" applyAlignment="1">
      <alignment horizontal="center" vertical="center"/>
    </xf>
    <xf numFmtId="0" fontId="29" fillId="0" borderId="0" xfId="27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13" fillId="0" borderId="1" xfId="4" applyFont="1" applyBorder="1"/>
    <xf numFmtId="0" fontId="13" fillId="0" borderId="1" xfId="4" applyFont="1" applyBorder="1" applyAlignment="1">
      <alignment wrapText="1"/>
    </xf>
    <xf numFmtId="1" fontId="13" fillId="0" borderId="1" xfId="4" applyNumberFormat="1" applyFont="1" applyBorder="1" applyAlignment="1">
      <alignment horizontal="center"/>
    </xf>
    <xf numFmtId="1" fontId="13" fillId="0" borderId="1" xfId="4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 vertical="center"/>
    </xf>
    <xf numFmtId="0" fontId="19" fillId="5" borderId="9" xfId="0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 vertical="center"/>
    </xf>
    <xf numFmtId="0" fontId="60" fillId="4" borderId="15" xfId="4" applyFont="1" applyFill="1" applyBorder="1" applyAlignment="1">
      <alignment horizontal="center" vertical="center" wrapText="1"/>
    </xf>
    <xf numFmtId="2" fontId="60" fillId="4" borderId="15" xfId="4" applyNumberFormat="1" applyFont="1" applyFill="1" applyBorder="1" applyAlignment="1">
      <alignment horizontal="center" vertical="center"/>
    </xf>
    <xf numFmtId="1" fontId="24" fillId="4" borderId="3" xfId="4" applyNumberFormat="1" applyFont="1" applyFill="1" applyBorder="1" applyAlignment="1">
      <alignment horizontal="center" vertical="center" wrapText="1"/>
    </xf>
    <xf numFmtId="0" fontId="77" fillId="4" borderId="3" xfId="4" applyFont="1" applyFill="1" applyBorder="1" applyAlignment="1">
      <alignment horizontal="left" vertical="center" wrapText="1"/>
    </xf>
    <xf numFmtId="0" fontId="24" fillId="4" borderId="3" xfId="4" applyFont="1" applyFill="1" applyBorder="1" applyAlignment="1">
      <alignment horizontal="center" vertical="center" wrapText="1"/>
    </xf>
    <xf numFmtId="0" fontId="60" fillId="4" borderId="1" xfId="4" applyFont="1" applyFill="1" applyBorder="1" applyAlignment="1">
      <alignment horizontal="center" vertical="center" wrapText="1"/>
    </xf>
    <xf numFmtId="2" fontId="60" fillId="4" borderId="1" xfId="4" applyNumberFormat="1" applyFont="1" applyFill="1" applyBorder="1" applyAlignment="1">
      <alignment horizontal="center" vertical="center"/>
    </xf>
    <xf numFmtId="0" fontId="0" fillId="25" borderId="0" xfId="0" applyFont="1" applyFill="1" applyBorder="1" applyAlignment="1"/>
    <xf numFmtId="0" fontId="0" fillId="25" borderId="0" xfId="0" applyFont="1" applyFill="1" applyAlignment="1"/>
    <xf numFmtId="1" fontId="0" fillId="0" borderId="0" xfId="0" applyNumberFormat="1" applyFill="1" applyBorder="1"/>
    <xf numFmtId="0" fontId="88" fillId="23" borderId="0" xfId="0" applyFont="1" applyFill="1" applyBorder="1" applyAlignment="1">
      <alignment horizontal="left" vertical="center"/>
    </xf>
    <xf numFmtId="0" fontId="88" fillId="0" borderId="0" xfId="0" applyFont="1" applyBorder="1" applyAlignment="1">
      <alignment horizontal="left" vertical="center"/>
    </xf>
    <xf numFmtId="0" fontId="88" fillId="24" borderId="0" xfId="0" applyFont="1" applyFill="1" applyBorder="1" applyAlignment="1">
      <alignment horizontal="left" vertical="center"/>
    </xf>
    <xf numFmtId="0" fontId="2" fillId="4" borderId="1" xfId="4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0" fontId="15" fillId="4" borderId="0" xfId="0" applyFont="1" applyFill="1" applyAlignment="1">
      <alignment horizontal="center"/>
    </xf>
    <xf numFmtId="1" fontId="16" fillId="4" borderId="1" xfId="0" applyNumberFormat="1" applyFont="1" applyFill="1" applyBorder="1" applyAlignment="1">
      <alignment horizontal="center"/>
    </xf>
    <xf numFmtId="0" fontId="13" fillId="0" borderId="0" xfId="4" applyFont="1" applyAlignment="1">
      <alignment horizontal="center"/>
    </xf>
    <xf numFmtId="0" fontId="26" fillId="4" borderId="1" xfId="20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1" fontId="0" fillId="26" borderId="1" xfId="0" applyNumberFormat="1" applyFont="1" applyFill="1" applyBorder="1" applyAlignment="1">
      <alignment horizontal="center" vertical="center"/>
    </xf>
    <xf numFmtId="1" fontId="10" fillId="26" borderId="1" xfId="0" applyNumberFormat="1" applyFont="1" applyFill="1" applyBorder="1" applyAlignment="1">
      <alignment horizontal="center" vertical="center"/>
    </xf>
    <xf numFmtId="1" fontId="29" fillId="27" borderId="1" xfId="27" applyNumberFormat="1" applyFill="1" applyBorder="1" applyAlignment="1">
      <alignment vertical="center"/>
    </xf>
    <xf numFmtId="1" fontId="29" fillId="27" borderId="1" xfId="27" applyNumberFormat="1" applyFill="1" applyBorder="1" applyAlignment="1">
      <alignment horizontal="center" vertical="center"/>
    </xf>
    <xf numFmtId="0" fontId="29" fillId="27" borderId="1" xfId="27" applyFill="1" applyBorder="1" applyAlignment="1">
      <alignment horizontal="center"/>
    </xf>
    <xf numFmtId="1" fontId="1" fillId="27" borderId="1" xfId="27" applyNumberFormat="1" applyFont="1" applyFill="1" applyBorder="1" applyAlignment="1">
      <alignment vertical="center"/>
    </xf>
    <xf numFmtId="1" fontId="7" fillId="27" borderId="1" xfId="27" applyNumberFormat="1" applyFont="1" applyFill="1" applyBorder="1" applyAlignment="1">
      <alignment vertical="center"/>
    </xf>
    <xf numFmtId="0" fontId="32" fillId="27" borderId="1" xfId="27" applyFont="1" applyFill="1" applyBorder="1" applyAlignment="1">
      <alignment horizontal="center"/>
    </xf>
    <xf numFmtId="0" fontId="31" fillId="27" borderId="1" xfId="27" applyFont="1" applyFill="1" applyBorder="1" applyAlignment="1">
      <alignment horizontal="center"/>
    </xf>
    <xf numFmtId="0" fontId="6" fillId="27" borderId="1" xfId="27" applyFont="1" applyFill="1" applyBorder="1" applyAlignment="1">
      <alignment horizontal="center"/>
    </xf>
    <xf numFmtId="165" fontId="29" fillId="27" borderId="1" xfId="27" applyNumberFormat="1" applyFill="1" applyBorder="1" applyAlignment="1">
      <alignment horizontal="center"/>
    </xf>
    <xf numFmtId="165" fontId="31" fillId="27" borderId="1" xfId="27" applyNumberFormat="1" applyFont="1" applyFill="1" applyBorder="1" applyAlignment="1">
      <alignment horizontal="center"/>
    </xf>
    <xf numFmtId="165" fontId="6" fillId="27" borderId="1" xfId="27" applyNumberFormat="1" applyFont="1" applyFill="1" applyBorder="1" applyAlignment="1">
      <alignment horizontal="center"/>
    </xf>
    <xf numFmtId="0" fontId="0" fillId="27" borderId="1" xfId="0" applyFont="1" applyFill="1" applyBorder="1" applyAlignment="1">
      <alignment horizontal="center" vertical="center"/>
    </xf>
    <xf numFmtId="0" fontId="7" fillId="27" borderId="1" xfId="27" applyFont="1" applyFill="1" applyBorder="1" applyAlignment="1">
      <alignment vertical="center"/>
    </xf>
    <xf numFmtId="0" fontId="7" fillId="27" borderId="1" xfId="27" applyFont="1" applyFill="1" applyBorder="1" applyAlignment="1">
      <alignment horizontal="center" wrapText="1"/>
    </xf>
    <xf numFmtId="0" fontId="29" fillId="27" borderId="1" xfId="27" applyFill="1" applyBorder="1" applyAlignment="1">
      <alignment horizontal="center" vertical="center"/>
    </xf>
    <xf numFmtId="0" fontId="1" fillId="27" borderId="1" xfId="27" applyFont="1" applyFill="1" applyBorder="1" applyAlignment="1">
      <alignment vertical="center"/>
    </xf>
    <xf numFmtId="0" fontId="32" fillId="28" borderId="1" xfId="27" applyFont="1" applyFill="1" applyBorder="1" applyAlignment="1">
      <alignment horizontal="center"/>
    </xf>
    <xf numFmtId="0" fontId="31" fillId="28" borderId="1" xfId="27" applyFont="1" applyFill="1" applyBorder="1" applyAlignment="1">
      <alignment horizontal="center"/>
    </xf>
    <xf numFmtId="165" fontId="31" fillId="28" borderId="1" xfId="27" applyNumberFormat="1" applyFont="1" applyFill="1" applyBorder="1" applyAlignment="1">
      <alignment horizontal="center"/>
    </xf>
    <xf numFmtId="165" fontId="29" fillId="28" borderId="1" xfId="27" applyNumberFormat="1" applyFill="1" applyBorder="1" applyAlignment="1">
      <alignment horizontal="center"/>
    </xf>
    <xf numFmtId="0" fontId="29" fillId="28" borderId="1" xfId="27" applyFill="1" applyBorder="1" applyAlignment="1">
      <alignment horizontal="center"/>
    </xf>
    <xf numFmtId="0" fontId="29" fillId="28" borderId="1" xfId="27" applyFill="1" applyBorder="1" applyAlignment="1">
      <alignment horizontal="center" vertical="center"/>
    </xf>
    <xf numFmtId="1" fontId="1" fillId="28" borderId="1" xfId="27" applyNumberFormat="1" applyFont="1" applyFill="1" applyBorder="1" applyAlignment="1">
      <alignment horizontal="center" vertical="center"/>
    </xf>
    <xf numFmtId="1" fontId="29" fillId="28" borderId="1" xfId="27" applyNumberFormat="1" applyFill="1" applyBorder="1" applyAlignment="1">
      <alignment horizontal="center" vertical="center"/>
    </xf>
    <xf numFmtId="0" fontId="29" fillId="28" borderId="1" xfId="27" applyFill="1" applyBorder="1" applyAlignment="1">
      <alignment horizontal="center" wrapText="1"/>
    </xf>
    <xf numFmtId="1" fontId="7" fillId="28" borderId="1" xfId="27" applyNumberFormat="1" applyFont="1" applyFill="1" applyBorder="1" applyAlignment="1">
      <alignment horizontal="center" vertical="center"/>
    </xf>
    <xf numFmtId="0" fontId="1" fillId="28" borderId="1" xfId="27" applyFont="1" applyFill="1" applyBorder="1" applyAlignment="1">
      <alignment horizontal="center" wrapText="1"/>
    </xf>
    <xf numFmtId="1" fontId="29" fillId="28" borderId="1" xfId="27" applyNumberFormat="1" applyFill="1" applyBorder="1" applyAlignment="1">
      <alignment horizontal="center" vertical="center" wrapText="1"/>
    </xf>
    <xf numFmtId="0" fontId="7" fillId="28" borderId="1" xfId="27" applyFont="1" applyFill="1" applyBorder="1" applyAlignment="1">
      <alignment horizontal="center" wrapText="1"/>
    </xf>
    <xf numFmtId="1" fontId="7" fillId="28" borderId="1" xfId="27" applyNumberFormat="1" applyFont="1" applyFill="1" applyBorder="1" applyAlignment="1">
      <alignment vertical="center"/>
    </xf>
    <xf numFmtId="1" fontId="0" fillId="28" borderId="1" xfId="0" applyNumberFormat="1" applyFont="1" applyFill="1" applyBorder="1" applyAlignment="1">
      <alignment horizontal="center" vertical="center"/>
    </xf>
    <xf numFmtId="1" fontId="0" fillId="27" borderId="1" xfId="0" applyNumberFormat="1" applyFont="1" applyFill="1" applyBorder="1" applyAlignment="1">
      <alignment horizontal="center" vertical="center"/>
    </xf>
    <xf numFmtId="1" fontId="25" fillId="2" borderId="1" xfId="4" applyNumberFormat="1" applyFont="1" applyFill="1" applyBorder="1" applyAlignment="1">
      <alignment horizontal="center" vertical="center"/>
    </xf>
    <xf numFmtId="0" fontId="13" fillId="4" borderId="1" xfId="4" applyFont="1" applyFill="1" applyBorder="1" applyAlignment="1">
      <alignment horizontal="center" vertical="center"/>
    </xf>
    <xf numFmtId="165" fontId="0" fillId="4" borderId="1" xfId="0" applyNumberFormat="1" applyFont="1" applyFill="1" applyBorder="1" applyAlignment="1">
      <alignment horizontal="center"/>
    </xf>
    <xf numFmtId="1" fontId="16" fillId="22" borderId="1" xfId="0" applyNumberFormat="1" applyFont="1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52" fillId="5" borderId="1" xfId="0" applyFont="1" applyFill="1" applyBorder="1" applyAlignment="1">
      <alignment horizontal="center" vertical="center" wrapText="1"/>
    </xf>
    <xf numFmtId="0" fontId="52" fillId="5" borderId="9" xfId="0" applyFont="1" applyFill="1" applyBorder="1" applyAlignment="1">
      <alignment horizontal="center" vertical="center" wrapText="1"/>
    </xf>
    <xf numFmtId="0" fontId="15" fillId="21" borderId="1" xfId="0" applyFont="1" applyFill="1" applyBorder="1" applyAlignment="1">
      <alignment horizontal="center" vertical="center"/>
    </xf>
    <xf numFmtId="0" fontId="22" fillId="30" borderId="1" xfId="0" applyFont="1" applyFill="1" applyBorder="1" applyAlignment="1">
      <alignment horizontal="center" vertical="center" wrapText="1"/>
    </xf>
    <xf numFmtId="1" fontId="15" fillId="30" borderId="6" xfId="0" applyNumberFormat="1" applyFont="1" applyFill="1" applyBorder="1" applyAlignment="1">
      <alignment horizontal="center" vertical="center"/>
    </xf>
    <xf numFmtId="1" fontId="14" fillId="30" borderId="1" xfId="0" applyNumberFormat="1" applyFont="1" applyFill="1" applyBorder="1" applyAlignment="1">
      <alignment horizontal="left" vertical="center" wrapText="1"/>
    </xf>
    <xf numFmtId="0" fontId="52" fillId="30" borderId="0" xfId="0" applyFont="1" applyFill="1" applyBorder="1" applyAlignment="1">
      <alignment horizontal="center" vertical="center" wrapText="1"/>
    </xf>
    <xf numFmtId="0" fontId="52" fillId="30" borderId="1" xfId="0" applyFont="1" applyFill="1" applyBorder="1" applyAlignment="1">
      <alignment horizontal="center" vertical="center" wrapText="1"/>
    </xf>
    <xf numFmtId="1" fontId="10" fillId="21" borderId="1" xfId="0" applyNumberFormat="1" applyFont="1" applyFill="1" applyBorder="1" applyAlignment="1">
      <alignment horizontal="center" vertical="center"/>
    </xf>
    <xf numFmtId="0" fontId="10" fillId="21" borderId="0" xfId="0" applyFont="1" applyFill="1" applyAlignment="1"/>
    <xf numFmtId="0" fontId="10" fillId="21" borderId="1" xfId="4" applyFont="1" applyFill="1" applyBorder="1" applyAlignment="1">
      <alignment horizontal="center" vertical="center" wrapText="1"/>
    </xf>
    <xf numFmtId="1" fontId="10" fillId="21" borderId="1" xfId="4" applyNumberFormat="1" applyFont="1" applyFill="1" applyBorder="1" applyAlignment="1">
      <alignment horizontal="center" vertical="center"/>
    </xf>
    <xf numFmtId="1" fontId="15" fillId="30" borderId="1" xfId="0" applyNumberFormat="1" applyFont="1" applyFill="1" applyBorder="1" applyAlignment="1">
      <alignment horizontal="left" vertical="center" wrapText="1"/>
    </xf>
    <xf numFmtId="0" fontId="10" fillId="30" borderId="2" xfId="0" applyFont="1" applyFill="1" applyBorder="1" applyAlignment="1">
      <alignment horizontal="center" vertical="center"/>
    </xf>
    <xf numFmtId="0" fontId="41" fillId="21" borderId="6" xfId="4" applyFont="1" applyFill="1" applyBorder="1" applyAlignment="1">
      <alignment horizontal="center" vertical="center"/>
    </xf>
    <xf numFmtId="0" fontId="15" fillId="21" borderId="3" xfId="0" applyFont="1" applyFill="1" applyBorder="1" applyAlignment="1">
      <alignment horizontal="center" vertical="center"/>
    </xf>
    <xf numFmtId="0" fontId="22" fillId="30" borderId="3" xfId="0" applyFont="1" applyFill="1" applyBorder="1" applyAlignment="1">
      <alignment horizontal="center" vertical="center" wrapText="1"/>
    </xf>
    <xf numFmtId="1" fontId="15" fillId="30" borderId="10" xfId="0" applyNumberFormat="1" applyFont="1" applyFill="1" applyBorder="1" applyAlignment="1">
      <alignment horizontal="center" vertical="center"/>
    </xf>
    <xf numFmtId="1" fontId="14" fillId="30" borderId="3" xfId="0" applyNumberFormat="1" applyFont="1" applyFill="1" applyBorder="1" applyAlignment="1">
      <alignment horizontal="left" vertical="center" wrapText="1"/>
    </xf>
    <xf numFmtId="0" fontId="52" fillId="30" borderId="3" xfId="0" applyFont="1" applyFill="1" applyBorder="1" applyAlignment="1">
      <alignment horizontal="center" vertical="center" wrapText="1"/>
    </xf>
    <xf numFmtId="1" fontId="10" fillId="21" borderId="3" xfId="0" applyNumberFormat="1" applyFont="1" applyFill="1" applyBorder="1" applyAlignment="1">
      <alignment horizontal="center" vertical="center"/>
    </xf>
    <xf numFmtId="1" fontId="15" fillId="30" borderId="1" xfId="0" applyNumberFormat="1" applyFont="1" applyFill="1" applyBorder="1" applyAlignment="1">
      <alignment horizontal="center" vertical="center"/>
    </xf>
    <xf numFmtId="0" fontId="13" fillId="22" borderId="0" xfId="4" applyFont="1" applyFill="1"/>
    <xf numFmtId="16" fontId="10" fillId="4" borderId="0" xfId="0" applyNumberFormat="1" applyFont="1" applyFill="1" applyAlignment="1"/>
    <xf numFmtId="0" fontId="26" fillId="4" borderId="0" xfId="2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1" fontId="0" fillId="21" borderId="1" xfId="0" applyNumberFormat="1" applyFont="1" applyFill="1" applyBorder="1" applyAlignment="1">
      <alignment horizontal="center" vertical="center"/>
    </xf>
    <xf numFmtId="0" fontId="15" fillId="21" borderId="6" xfId="0" applyFont="1" applyFill="1" applyBorder="1" applyAlignment="1">
      <alignment horizontal="center" vertical="center"/>
    </xf>
    <xf numFmtId="14" fontId="15" fillId="0" borderId="0" xfId="0" applyNumberFormat="1" applyFont="1" applyAlignment="1"/>
    <xf numFmtId="1" fontId="10" fillId="4" borderId="1" xfId="4" applyNumberFormat="1" applyFill="1" applyBorder="1" applyAlignment="1">
      <alignment horizontal="center" vertical="center"/>
    </xf>
    <xf numFmtId="1" fontId="15" fillId="31" borderId="1" xfId="0" applyNumberFormat="1" applyFont="1" applyFill="1" applyBorder="1" applyAlignment="1">
      <alignment horizontal="center" vertical="center"/>
    </xf>
    <xf numFmtId="1" fontId="61" fillId="31" borderId="1" xfId="4" applyNumberFormat="1" applyFont="1" applyFill="1" applyBorder="1" applyAlignment="1">
      <alignment horizontal="center" vertical="center"/>
    </xf>
    <xf numFmtId="1" fontId="10" fillId="31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4" fontId="13" fillId="0" borderId="0" xfId="4" applyNumberFormat="1" applyFont="1" applyAlignment="1">
      <alignment horizontal="center"/>
    </xf>
    <xf numFmtId="0" fontId="21" fillId="14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right" wrapText="1"/>
    </xf>
    <xf numFmtId="0" fontId="10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top" wrapText="1"/>
    </xf>
    <xf numFmtId="0" fontId="21" fillId="11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horizontal="center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21" fillId="14" borderId="8" xfId="0" applyFont="1" applyFill="1" applyBorder="1" applyAlignment="1">
      <alignment horizontal="center"/>
    </xf>
    <xf numFmtId="0" fontId="21" fillId="14" borderId="5" xfId="0" applyFont="1" applyFill="1" applyBorder="1" applyAlignment="1">
      <alignment horizontal="center"/>
    </xf>
    <xf numFmtId="0" fontId="75" fillId="20" borderId="10" xfId="0" applyFont="1" applyFill="1" applyBorder="1" applyAlignment="1">
      <alignment horizontal="center"/>
    </xf>
    <xf numFmtId="0" fontId="75" fillId="20" borderId="11" xfId="0" applyFont="1" applyFill="1" applyBorder="1" applyAlignment="1">
      <alignment horizontal="center"/>
    </xf>
    <xf numFmtId="0" fontId="75" fillId="20" borderId="12" xfId="0" applyFont="1" applyFill="1" applyBorder="1" applyAlignment="1">
      <alignment horizontal="center"/>
    </xf>
    <xf numFmtId="0" fontId="75" fillId="20" borderId="6" xfId="0" applyFont="1" applyFill="1" applyBorder="1" applyAlignment="1">
      <alignment horizontal="center"/>
    </xf>
    <xf numFmtId="0" fontId="75" fillId="20" borderId="4" xfId="0" applyFont="1" applyFill="1" applyBorder="1" applyAlignment="1">
      <alignment horizontal="center"/>
    </xf>
    <xf numFmtId="0" fontId="75" fillId="20" borderId="7" xfId="0" applyFont="1" applyFill="1" applyBorder="1" applyAlignment="1">
      <alignment horizontal="center"/>
    </xf>
    <xf numFmtId="0" fontId="21" fillId="14" borderId="6" xfId="0" applyFont="1" applyFill="1" applyBorder="1" applyAlignment="1">
      <alignment horizontal="center"/>
    </xf>
    <xf numFmtId="0" fontId="21" fillId="14" borderId="4" xfId="0" applyFont="1" applyFill="1" applyBorder="1" applyAlignment="1">
      <alignment horizontal="center"/>
    </xf>
    <xf numFmtId="0" fontId="21" fillId="14" borderId="7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15" fillId="4" borderId="1" xfId="0" applyFont="1" applyFill="1" applyBorder="1"/>
    <xf numFmtId="0" fontId="15" fillId="4" borderId="1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21" fillId="14" borderId="6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7" xfId="0" applyFont="1" applyFill="1" applyBorder="1" applyAlignment="1">
      <alignment horizontal="center" vertical="center"/>
    </xf>
    <xf numFmtId="0" fontId="57" fillId="0" borderId="3" xfId="4" applyFont="1" applyFill="1" applyBorder="1" applyAlignment="1">
      <alignment horizontal="center" vertical="center"/>
    </xf>
    <xf numFmtId="0" fontId="57" fillId="0" borderId="2" xfId="4" applyFont="1" applyFill="1" applyBorder="1" applyAlignment="1">
      <alignment horizontal="center" vertical="center"/>
    </xf>
    <xf numFmtId="0" fontId="57" fillId="0" borderId="9" xfId="4" applyFont="1" applyFill="1" applyBorder="1" applyAlignment="1">
      <alignment horizontal="center" vertical="center"/>
    </xf>
    <xf numFmtId="0" fontId="22" fillId="4" borderId="3" xfId="4" applyFont="1" applyFill="1" applyBorder="1" applyAlignment="1">
      <alignment horizontal="center" wrapText="1"/>
    </xf>
    <xf numFmtId="0" fontId="22" fillId="4" borderId="2" xfId="4" applyFont="1" applyFill="1" applyBorder="1" applyAlignment="1">
      <alignment horizontal="center" wrapText="1"/>
    </xf>
    <xf numFmtId="0" fontId="22" fillId="15" borderId="3" xfId="4" applyFont="1" applyFill="1" applyBorder="1" applyAlignment="1">
      <alignment horizontal="center" vertical="center"/>
    </xf>
    <xf numFmtId="0" fontId="22" fillId="15" borderId="2" xfId="4" applyFont="1" applyFill="1" applyBorder="1" applyAlignment="1">
      <alignment horizontal="center" vertical="center"/>
    </xf>
    <xf numFmtId="0" fontId="22" fillId="15" borderId="9" xfId="4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2" fillId="4" borderId="9" xfId="4" applyFont="1" applyFill="1" applyBorder="1" applyAlignment="1">
      <alignment horizontal="center" wrapText="1"/>
    </xf>
    <xf numFmtId="0" fontId="13" fillId="5" borderId="3" xfId="4" applyFont="1" applyFill="1" applyBorder="1" applyAlignment="1">
      <alignment horizontal="center"/>
    </xf>
    <xf numFmtId="0" fontId="13" fillId="5" borderId="2" xfId="4" applyFont="1" applyFill="1" applyBorder="1" applyAlignment="1">
      <alignment horizontal="center"/>
    </xf>
    <xf numFmtId="0" fontId="13" fillId="5" borderId="9" xfId="4" applyFont="1" applyFill="1" applyBorder="1" applyAlignment="1">
      <alignment horizontal="center"/>
    </xf>
    <xf numFmtId="0" fontId="21" fillId="19" borderId="6" xfId="0" applyFont="1" applyFill="1" applyBorder="1" applyAlignment="1">
      <alignment horizontal="center"/>
    </xf>
    <xf numFmtId="0" fontId="21" fillId="19" borderId="5" xfId="0" applyFont="1" applyFill="1" applyBorder="1" applyAlignment="1">
      <alignment horizontal="center"/>
    </xf>
    <xf numFmtId="0" fontId="21" fillId="19" borderId="4" xfId="0" applyFont="1" applyFill="1" applyBorder="1" applyAlignment="1">
      <alignment horizontal="center"/>
    </xf>
    <xf numFmtId="0" fontId="22" fillId="0" borderId="1" xfId="4" applyFont="1" applyBorder="1" applyAlignment="1">
      <alignment horizontal="center" vertical="center"/>
    </xf>
    <xf numFmtId="0" fontId="58" fillId="6" borderId="1" xfId="4" applyFont="1" applyFill="1" applyBorder="1" applyAlignment="1">
      <alignment horizontal="center" vertical="center"/>
    </xf>
    <xf numFmtId="0" fontId="22" fillId="6" borderId="1" xfId="4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22" fillId="6" borderId="3" xfId="4" applyFont="1" applyFill="1" applyBorder="1" applyAlignment="1">
      <alignment horizontal="center" vertical="center"/>
    </xf>
    <xf numFmtId="0" fontId="22" fillId="6" borderId="9" xfId="4" applyFont="1" applyFill="1" applyBorder="1" applyAlignment="1">
      <alignment horizontal="center" vertical="center"/>
    </xf>
    <xf numFmtId="0" fontId="22" fillId="4" borderId="3" xfId="4" applyFont="1" applyFill="1" applyBorder="1" applyAlignment="1">
      <alignment horizontal="center" vertical="center"/>
    </xf>
    <xf numFmtId="0" fontId="22" fillId="4" borderId="2" xfId="4" applyFont="1" applyFill="1" applyBorder="1" applyAlignment="1">
      <alignment horizontal="center" vertical="center"/>
    </xf>
    <xf numFmtId="0" fontId="22" fillId="15" borderId="3" xfId="4" applyFont="1" applyFill="1" applyBorder="1" applyAlignment="1">
      <alignment horizontal="center"/>
    </xf>
    <xf numFmtId="0" fontId="22" fillId="15" borderId="2" xfId="4" applyFont="1" applyFill="1" applyBorder="1" applyAlignment="1">
      <alignment horizontal="center"/>
    </xf>
    <xf numFmtId="0" fontId="22" fillId="15" borderId="9" xfId="4" applyFont="1" applyFill="1" applyBorder="1" applyAlignment="1">
      <alignment horizontal="center"/>
    </xf>
    <xf numFmtId="0" fontId="22" fillId="0" borderId="3" xfId="4" applyFont="1" applyFill="1" applyBorder="1" applyAlignment="1">
      <alignment horizontal="center" vertical="center"/>
    </xf>
    <xf numFmtId="0" fontId="22" fillId="0" borderId="2" xfId="4" applyFont="1" applyFill="1" applyBorder="1" applyAlignment="1">
      <alignment horizontal="center" vertical="center"/>
    </xf>
    <xf numFmtId="0" fontId="22" fillId="0" borderId="9" xfId="4" applyFont="1" applyFill="1" applyBorder="1" applyAlignment="1">
      <alignment horizontal="center" vertical="center"/>
    </xf>
    <xf numFmtId="0" fontId="13" fillId="5" borderId="1" xfId="4" applyFont="1" applyFill="1" applyBorder="1" applyAlignment="1">
      <alignment horizontal="center" vertical="center"/>
    </xf>
    <xf numFmtId="0" fontId="10" fillId="5" borderId="1" xfId="4" applyFill="1" applyBorder="1" applyAlignment="1">
      <alignment horizontal="right" wrapText="1"/>
    </xf>
    <xf numFmtId="0" fontId="10" fillId="5" borderId="9" xfId="0" applyFont="1" applyFill="1" applyBorder="1" applyAlignment="1">
      <alignment horizontal="center"/>
    </xf>
    <xf numFmtId="0" fontId="8" fillId="6" borderId="1" xfId="4" applyFont="1" applyFill="1" applyBorder="1" applyAlignment="1">
      <alignment horizontal="center" wrapText="1"/>
    </xf>
    <xf numFmtId="0" fontId="13" fillId="6" borderId="1" xfId="4" applyFont="1" applyFill="1" applyBorder="1" applyAlignment="1">
      <alignment horizontal="center" wrapText="1"/>
    </xf>
    <xf numFmtId="0" fontId="21" fillId="14" borderId="1" xfId="4" applyFont="1" applyFill="1" applyBorder="1" applyAlignment="1">
      <alignment horizontal="center"/>
    </xf>
    <xf numFmtId="0" fontId="21" fillId="14" borderId="6" xfId="4" applyFont="1" applyFill="1" applyBorder="1" applyAlignment="1">
      <alignment horizontal="center"/>
    </xf>
    <xf numFmtId="0" fontId="21" fillId="18" borderId="1" xfId="0" applyFont="1" applyFill="1" applyBorder="1" applyAlignment="1">
      <alignment horizontal="center"/>
    </xf>
    <xf numFmtId="0" fontId="21" fillId="18" borderId="6" xfId="0" applyFont="1" applyFill="1" applyBorder="1" applyAlignment="1">
      <alignment horizontal="center"/>
    </xf>
    <xf numFmtId="0" fontId="25" fillId="6" borderId="3" xfId="4" applyFont="1" applyFill="1" applyBorder="1" applyAlignment="1">
      <alignment horizontal="center"/>
    </xf>
    <xf numFmtId="0" fontId="25" fillId="6" borderId="9" xfId="4" applyFont="1" applyFill="1" applyBorder="1" applyAlignment="1">
      <alignment horizontal="center"/>
    </xf>
    <xf numFmtId="0" fontId="22" fillId="4" borderId="9" xfId="4" applyFont="1" applyFill="1" applyBorder="1" applyAlignment="1">
      <alignment horizontal="center" vertical="center"/>
    </xf>
    <xf numFmtId="0" fontId="49" fillId="0" borderId="1" xfId="4" applyFont="1" applyBorder="1" applyAlignment="1">
      <alignment horizontal="left" vertical="center" wrapText="1"/>
    </xf>
    <xf numFmtId="0" fontId="49" fillId="0" borderId="1" xfId="4" applyFont="1" applyBorder="1" applyAlignment="1">
      <alignment horizontal="center" vertical="center"/>
    </xf>
    <xf numFmtId="0" fontId="33" fillId="4" borderId="3" xfId="4" applyFont="1" applyFill="1" applyBorder="1" applyAlignment="1">
      <alignment horizontal="center" vertical="center" wrapText="1"/>
    </xf>
    <xf numFmtId="0" fontId="33" fillId="4" borderId="9" xfId="4" applyFont="1" applyFill="1" applyBorder="1" applyAlignment="1">
      <alignment horizontal="center" vertical="center" wrapText="1"/>
    </xf>
    <xf numFmtId="0" fontId="89" fillId="29" borderId="6" xfId="0" applyFont="1" applyFill="1" applyBorder="1" applyAlignment="1">
      <alignment horizontal="center" vertical="center"/>
    </xf>
    <xf numFmtId="0" fontId="89" fillId="29" borderId="4" xfId="0" applyFont="1" applyFill="1" applyBorder="1" applyAlignment="1">
      <alignment horizontal="center" vertical="center"/>
    </xf>
    <xf numFmtId="0" fontId="89" fillId="29" borderId="7" xfId="0" applyFont="1" applyFill="1" applyBorder="1" applyAlignment="1">
      <alignment horizontal="center" vertical="center"/>
    </xf>
    <xf numFmtId="0" fontId="90" fillId="29" borderId="6" xfId="0" applyFont="1" applyFill="1" applyBorder="1" applyAlignment="1">
      <alignment horizontal="center" vertical="center"/>
    </xf>
    <xf numFmtId="0" fontId="90" fillId="29" borderId="4" xfId="0" applyFont="1" applyFill="1" applyBorder="1" applyAlignment="1">
      <alignment horizontal="center" vertical="center"/>
    </xf>
    <xf numFmtId="0" fontId="90" fillId="29" borderId="7" xfId="0" applyFont="1" applyFill="1" applyBorder="1" applyAlignment="1">
      <alignment horizontal="center" vertical="center"/>
    </xf>
    <xf numFmtId="0" fontId="55" fillId="13" borderId="10" xfId="4" applyFont="1" applyFill="1" applyBorder="1" applyAlignment="1">
      <alignment horizontal="center"/>
    </xf>
    <xf numFmtId="0" fontId="55" fillId="13" borderId="11" xfId="4" applyFont="1" applyFill="1" applyBorder="1" applyAlignment="1">
      <alignment horizontal="center"/>
    </xf>
    <xf numFmtId="1" fontId="49" fillId="0" borderId="1" xfId="4" applyNumberFormat="1" applyFont="1" applyBorder="1" applyAlignment="1">
      <alignment horizontal="center" vertical="center"/>
    </xf>
    <xf numFmtId="0" fontId="49" fillId="0" borderId="1" xfId="4" applyFont="1" applyBorder="1" applyAlignment="1">
      <alignment horizontal="center" vertical="center" wrapText="1"/>
    </xf>
    <xf numFmtId="1" fontId="22" fillId="21" borderId="3" xfId="4" applyNumberFormat="1" applyFont="1" applyFill="1" applyBorder="1" applyAlignment="1">
      <alignment horizontal="center" vertical="center"/>
    </xf>
    <xf numFmtId="1" fontId="22" fillId="21" borderId="2" xfId="4" applyNumberFormat="1" applyFont="1" applyFill="1" applyBorder="1" applyAlignment="1">
      <alignment horizontal="center" vertical="center"/>
    </xf>
    <xf numFmtId="1" fontId="22" fillId="21" borderId="9" xfId="4" applyNumberFormat="1" applyFont="1" applyFill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2" xfId="4" applyFont="1" applyBorder="1" applyAlignment="1">
      <alignment horizontal="center" vertical="center"/>
    </xf>
    <xf numFmtId="0" fontId="49" fillId="0" borderId="9" xfId="4" applyFont="1" applyBorder="1" applyAlignment="1">
      <alignment horizontal="center" vertical="center"/>
    </xf>
    <xf numFmtId="1" fontId="22" fillId="4" borderId="3" xfId="4" applyNumberFormat="1" applyFont="1" applyFill="1" applyBorder="1" applyAlignment="1">
      <alignment horizontal="center"/>
    </xf>
    <xf numFmtId="1" fontId="22" fillId="4" borderId="2" xfId="4" applyNumberFormat="1" applyFont="1" applyFill="1" applyBorder="1" applyAlignment="1">
      <alignment horizontal="center"/>
    </xf>
    <xf numFmtId="1" fontId="22" fillId="4" borderId="9" xfId="4" applyNumberFormat="1" applyFont="1" applyFill="1" applyBorder="1" applyAlignment="1">
      <alignment horizontal="center"/>
    </xf>
    <xf numFmtId="0" fontId="10" fillId="6" borderId="13" xfId="4" applyFill="1" applyBorder="1" applyAlignment="1">
      <alignment horizontal="right" wrapText="1"/>
    </xf>
    <xf numFmtId="0" fontId="10" fillId="6" borderId="0" xfId="4" applyFill="1" applyBorder="1" applyAlignment="1">
      <alignment horizontal="right" wrapText="1"/>
    </xf>
    <xf numFmtId="0" fontId="10" fillId="6" borderId="8" xfId="4" applyFill="1" applyBorder="1" applyAlignment="1">
      <alignment horizontal="right" wrapText="1"/>
    </xf>
    <xf numFmtId="0" fontId="10" fillId="6" borderId="5" xfId="4" applyFill="1" applyBorder="1" applyAlignment="1">
      <alignment horizontal="right" wrapText="1"/>
    </xf>
    <xf numFmtId="0" fontId="52" fillId="5" borderId="3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9" xfId="0" applyFont="1" applyFill="1" applyBorder="1" applyAlignment="1">
      <alignment horizontal="center" vertical="center" wrapText="1"/>
    </xf>
    <xf numFmtId="0" fontId="48" fillId="14" borderId="1" xfId="4" applyFont="1" applyFill="1" applyBorder="1" applyAlignment="1">
      <alignment horizontal="center"/>
    </xf>
    <xf numFmtId="0" fontId="51" fillId="16" borderId="6" xfId="4" applyFont="1" applyFill="1" applyBorder="1" applyAlignment="1">
      <alignment horizontal="center" vertical="top"/>
    </xf>
    <xf numFmtId="0" fontId="51" fillId="16" borderId="4" xfId="4" applyFont="1" applyFill="1" applyBorder="1" applyAlignment="1">
      <alignment horizontal="center" vertical="top"/>
    </xf>
    <xf numFmtId="0" fontId="15" fillId="15" borderId="3" xfId="0" applyFont="1" applyFill="1" applyBorder="1" applyAlignment="1">
      <alignment horizontal="center"/>
    </xf>
    <xf numFmtId="0" fontId="15" fillId="15" borderId="2" xfId="0" applyFont="1" applyFill="1" applyBorder="1" applyAlignment="1">
      <alignment horizontal="center"/>
    </xf>
    <xf numFmtId="0" fontId="15" fillId="15" borderId="9" xfId="0" applyFont="1" applyFill="1" applyBorder="1" applyAlignment="1">
      <alignment horizontal="center"/>
    </xf>
    <xf numFmtId="0" fontId="50" fillId="5" borderId="3" xfId="4" applyFont="1" applyFill="1" applyBorder="1" applyAlignment="1">
      <alignment horizontal="center" vertical="top"/>
    </xf>
    <xf numFmtId="0" fontId="50" fillId="5" borderId="2" xfId="4" applyFont="1" applyFill="1" applyBorder="1" applyAlignment="1">
      <alignment horizontal="center" vertical="top"/>
    </xf>
    <xf numFmtId="0" fontId="50" fillId="5" borderId="9" xfId="4" applyFont="1" applyFill="1" applyBorder="1" applyAlignment="1">
      <alignment horizontal="center" vertical="top"/>
    </xf>
    <xf numFmtId="0" fontId="33" fillId="4" borderId="2" xfId="4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top"/>
    </xf>
    <xf numFmtId="0" fontId="15" fillId="4" borderId="2" xfId="0" applyFont="1" applyFill="1" applyBorder="1" applyAlignment="1">
      <alignment horizontal="center" vertical="top"/>
    </xf>
    <xf numFmtId="0" fontId="15" fillId="4" borderId="9" xfId="0" applyFont="1" applyFill="1" applyBorder="1" applyAlignment="1">
      <alignment horizontal="center" vertical="top"/>
    </xf>
    <xf numFmtId="1" fontId="84" fillId="21" borderId="3" xfId="4" applyNumberFormat="1" applyFont="1" applyFill="1" applyBorder="1" applyAlignment="1">
      <alignment horizontal="center" vertical="center"/>
    </xf>
    <xf numFmtId="1" fontId="84" fillId="21" borderId="2" xfId="4" applyNumberFormat="1" applyFont="1" applyFill="1" applyBorder="1" applyAlignment="1">
      <alignment horizontal="center" vertical="center"/>
    </xf>
    <xf numFmtId="1" fontId="84" fillId="21" borderId="9" xfId="4" applyNumberFormat="1" applyFont="1" applyFill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/>
    </xf>
    <xf numFmtId="0" fontId="40" fillId="0" borderId="1" xfId="4" applyFont="1" applyBorder="1" applyAlignment="1">
      <alignment horizontal="center" vertical="center"/>
    </xf>
    <xf numFmtId="0" fontId="40" fillId="0" borderId="1" xfId="4" applyFont="1" applyBorder="1" applyAlignment="1">
      <alignment horizontal="center" vertical="center" wrapText="1"/>
    </xf>
    <xf numFmtId="0" fontId="40" fillId="0" borderId="1" xfId="4" applyFont="1" applyBorder="1" applyAlignment="1">
      <alignment vertical="center"/>
    </xf>
    <xf numFmtId="0" fontId="40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40" fillId="0" borderId="1" xfId="4" applyFont="1" applyBorder="1" applyAlignment="1">
      <alignment horizontal="center"/>
    </xf>
    <xf numFmtId="0" fontId="40" fillId="0" borderId="1" xfId="4" applyFont="1" applyBorder="1"/>
    <xf numFmtId="0" fontId="41" fillId="0" borderId="1" xfId="4" applyFont="1" applyBorder="1" applyAlignment="1">
      <alignment horizontal="center" vertical="center"/>
    </xf>
    <xf numFmtId="0" fontId="21" fillId="13" borderId="1" xfId="4" applyFont="1" applyFill="1" applyBorder="1" applyAlignment="1">
      <alignment horizontal="center"/>
    </xf>
    <xf numFmtId="1" fontId="40" fillId="0" borderId="1" xfId="4" applyNumberFormat="1" applyFont="1" applyBorder="1" applyAlignment="1">
      <alignment horizontal="center" vertical="center"/>
    </xf>
    <xf numFmtId="0" fontId="35" fillId="12" borderId="1" xfId="4" applyFont="1" applyFill="1" applyBorder="1" applyAlignment="1">
      <alignment horizontal="center" vertical="top" wrapText="1"/>
    </xf>
    <xf numFmtId="0" fontId="36" fillId="12" borderId="1" xfId="4" applyFont="1" applyFill="1" applyBorder="1" applyAlignment="1">
      <alignment horizontal="center" vertical="center" wrapText="1"/>
    </xf>
    <xf numFmtId="0" fontId="35" fillId="12" borderId="3" xfId="4" applyFont="1" applyFill="1" applyBorder="1" applyAlignment="1">
      <alignment horizontal="center" vertical="top" wrapText="1"/>
    </xf>
    <xf numFmtId="0" fontId="35" fillId="12" borderId="2" xfId="4" applyFont="1" applyFill="1" applyBorder="1" applyAlignment="1">
      <alignment horizontal="center" vertical="top" wrapText="1"/>
    </xf>
    <xf numFmtId="0" fontId="35" fillId="12" borderId="9" xfId="4" applyFont="1" applyFill="1" applyBorder="1" applyAlignment="1">
      <alignment horizontal="center" vertical="top" wrapText="1"/>
    </xf>
    <xf numFmtId="0" fontId="29" fillId="27" borderId="3" xfId="27" applyFill="1" applyBorder="1" applyAlignment="1">
      <alignment horizontal="center" vertical="center"/>
    </xf>
    <xf numFmtId="0" fontId="29" fillId="27" borderId="2" xfId="27" applyFill="1" applyBorder="1" applyAlignment="1">
      <alignment horizontal="center" vertical="center"/>
    </xf>
    <xf numFmtId="0" fontId="29" fillId="27" borderId="9" xfId="27" applyFill="1" applyBorder="1" applyAlignment="1">
      <alignment horizontal="center" vertical="center"/>
    </xf>
    <xf numFmtId="0" fontId="29" fillId="4" borderId="3" xfId="27" applyFill="1" applyBorder="1" applyAlignment="1">
      <alignment horizontal="center" vertical="center"/>
    </xf>
    <xf numFmtId="0" fontId="29" fillId="4" borderId="2" xfId="27" applyFill="1" applyBorder="1" applyAlignment="1">
      <alignment horizontal="center" vertical="center"/>
    </xf>
    <xf numFmtId="0" fontId="29" fillId="4" borderId="9" xfId="27" applyFill="1" applyBorder="1" applyAlignment="1">
      <alignment horizontal="center" vertical="center"/>
    </xf>
    <xf numFmtId="0" fontId="29" fillId="28" borderId="1" xfId="27" applyFill="1" applyBorder="1" applyAlignment="1">
      <alignment horizontal="center" wrapText="1"/>
    </xf>
    <xf numFmtId="0" fontId="7" fillId="27" borderId="1" xfId="27" applyFont="1" applyFill="1" applyBorder="1" applyAlignment="1">
      <alignment horizontal="center" wrapText="1"/>
    </xf>
    <xf numFmtId="0" fontId="29" fillId="27" borderId="1" xfId="27" applyFill="1" applyBorder="1" applyAlignment="1">
      <alignment horizontal="center" wrapText="1"/>
    </xf>
    <xf numFmtId="0" fontId="21" fillId="11" borderId="13" xfId="0" applyFont="1" applyFill="1" applyBorder="1" applyAlignment="1">
      <alignment horizontal="center"/>
    </xf>
    <xf numFmtId="0" fontId="21" fillId="11" borderId="0" xfId="0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 wrapText="1"/>
    </xf>
    <xf numFmtId="0" fontId="29" fillId="28" borderId="3" xfId="27" applyFill="1" applyBorder="1" applyAlignment="1">
      <alignment horizontal="center" vertical="center"/>
    </xf>
    <xf numFmtId="0" fontId="29" fillId="28" borderId="9" xfId="27" applyFill="1" applyBorder="1" applyAlignment="1">
      <alignment horizontal="center" vertical="center"/>
    </xf>
    <xf numFmtId="0" fontId="29" fillId="4" borderId="3" xfId="27" applyFill="1" applyBorder="1" applyAlignment="1">
      <alignment horizontal="center" wrapText="1"/>
    </xf>
    <xf numFmtId="0" fontId="29" fillId="4" borderId="2" xfId="27" applyFill="1" applyBorder="1" applyAlignment="1">
      <alignment horizontal="center" wrapText="1"/>
    </xf>
    <xf numFmtId="0" fontId="29" fillId="4" borderId="9" xfId="27" applyFill="1" applyBorder="1" applyAlignment="1">
      <alignment horizontal="center" wrapText="1"/>
    </xf>
    <xf numFmtId="1" fontId="17" fillId="6" borderId="1" xfId="0" applyNumberFormat="1" applyFont="1" applyFill="1" applyBorder="1" applyAlignment="1">
      <alignment horizontal="center" vertical="center"/>
    </xf>
    <xf numFmtId="0" fontId="29" fillId="3" borderId="1" xfId="27" applyFill="1" applyBorder="1" applyAlignment="1">
      <alignment horizontal="left" vertical="center" wrapText="1"/>
    </xf>
    <xf numFmtId="0" fontId="30" fillId="4" borderId="1" xfId="27" applyFont="1" applyFill="1" applyBorder="1" applyAlignment="1">
      <alignment horizontal="center"/>
    </xf>
    <xf numFmtId="0" fontId="29" fillId="3" borderId="9" xfId="27" applyFill="1" applyBorder="1" applyAlignment="1">
      <alignment horizontal="left" vertical="center" wrapText="1"/>
    </xf>
    <xf numFmtId="0" fontId="29" fillId="27" borderId="1" xfId="27" applyFill="1" applyBorder="1" applyAlignment="1">
      <alignment horizontal="center" vertical="center"/>
    </xf>
    <xf numFmtId="0" fontId="29" fillId="28" borderId="1" xfId="27" applyFill="1" applyBorder="1" applyAlignment="1">
      <alignment horizontal="center" vertical="center" wrapText="1"/>
    </xf>
    <xf numFmtId="0" fontId="29" fillId="28" borderId="1" xfId="27" applyFill="1" applyBorder="1" applyAlignment="1">
      <alignment horizontal="center" vertical="center"/>
    </xf>
    <xf numFmtId="0" fontId="10" fillId="6" borderId="13" xfId="0" applyFont="1" applyFill="1" applyBorder="1" applyAlignment="1">
      <alignment horizontal="right" wrapText="1"/>
    </xf>
    <xf numFmtId="0" fontId="10" fillId="6" borderId="0" xfId="0" applyFont="1" applyFill="1" applyBorder="1" applyAlignment="1">
      <alignment horizontal="right" wrapText="1"/>
    </xf>
    <xf numFmtId="0" fontId="10" fillId="6" borderId="8" xfId="0" applyFont="1" applyFill="1" applyBorder="1" applyAlignment="1">
      <alignment horizontal="right" wrapText="1"/>
    </xf>
    <xf numFmtId="0" fontId="10" fillId="6" borderId="5" xfId="0" applyFont="1" applyFill="1" applyBorder="1" applyAlignment="1">
      <alignment horizontal="right" wrapText="1"/>
    </xf>
    <xf numFmtId="0" fontId="26" fillId="4" borderId="3" xfId="20" applyFont="1" applyFill="1" applyBorder="1" applyAlignment="1">
      <alignment horizontal="center" wrapText="1"/>
    </xf>
    <xf numFmtId="0" fontId="26" fillId="4" borderId="2" xfId="20" applyFont="1" applyFill="1" applyBorder="1" applyAlignment="1">
      <alignment horizontal="center" wrapText="1"/>
    </xf>
    <xf numFmtId="0" fontId="26" fillId="4" borderId="9" xfId="20" applyFont="1" applyFill="1" applyBorder="1" applyAlignment="1">
      <alignment horizontal="center" wrapText="1"/>
    </xf>
    <xf numFmtId="0" fontId="26" fillId="4" borderId="3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26" fillId="4" borderId="1" xfId="20" applyFont="1" applyFill="1" applyBorder="1" applyAlignment="1">
      <alignment horizontal="left" vertical="center" wrapText="1"/>
    </xf>
    <xf numFmtId="0" fontId="26" fillId="4" borderId="1" xfId="20" applyFont="1" applyFill="1" applyBorder="1" applyAlignment="1">
      <alignment horizontal="center" wrapText="1"/>
    </xf>
    <xf numFmtId="0" fontId="27" fillId="4" borderId="3" xfId="20" applyFont="1" applyFill="1" applyBorder="1" applyAlignment="1">
      <alignment horizontal="center" vertical="center" wrapText="1"/>
    </xf>
    <xf numFmtId="0" fontId="27" fillId="4" borderId="2" xfId="20" applyFont="1" applyFill="1" applyBorder="1" applyAlignment="1">
      <alignment horizontal="center" vertical="center" wrapText="1"/>
    </xf>
    <xf numFmtId="0" fontId="27" fillId="4" borderId="9" xfId="20" applyFont="1" applyFill="1" applyBorder="1" applyAlignment="1">
      <alignment horizontal="center" vertical="center" wrapText="1"/>
    </xf>
    <xf numFmtId="0" fontId="26" fillId="4" borderId="1" xfId="20" applyFont="1" applyFill="1" applyBorder="1" applyAlignment="1">
      <alignment horizontal="center" vertical="center" wrapText="1"/>
    </xf>
    <xf numFmtId="0" fontId="26" fillId="4" borderId="3" xfId="20" applyFont="1" applyFill="1" applyBorder="1" applyAlignment="1">
      <alignment horizontal="center" vertical="center" wrapText="1"/>
    </xf>
    <xf numFmtId="0" fontId="26" fillId="4" borderId="9" xfId="20" applyFont="1" applyFill="1" applyBorder="1" applyAlignment="1">
      <alignment horizontal="center" vertical="center" wrapText="1"/>
    </xf>
    <xf numFmtId="0" fontId="26" fillId="4" borderId="0" xfId="2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wrapText="1"/>
    </xf>
    <xf numFmtId="0" fontId="27" fillId="4" borderId="1" xfId="2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6" fillId="4" borderId="2" xfId="20" applyFont="1" applyFill="1" applyBorder="1" applyAlignment="1">
      <alignment horizontal="center" vertical="center" wrapText="1"/>
    </xf>
    <xf numFmtId="0" fontId="24" fillId="4" borderId="3" xfId="4" applyFont="1" applyFill="1" applyBorder="1" applyAlignment="1">
      <alignment horizontal="center"/>
    </xf>
    <xf numFmtId="0" fontId="24" fillId="4" borderId="2" xfId="4" applyFont="1" applyFill="1" applyBorder="1" applyAlignment="1">
      <alignment horizontal="center"/>
    </xf>
    <xf numFmtId="0" fontId="24" fillId="4" borderId="9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 vertical="center"/>
    </xf>
    <xf numFmtId="0" fontId="24" fillId="4" borderId="2" xfId="4" applyFont="1" applyFill="1" applyBorder="1" applyAlignment="1">
      <alignment horizontal="center" vertical="center"/>
    </xf>
    <xf numFmtId="0" fontId="24" fillId="4" borderId="9" xfId="4" applyFont="1" applyFill="1" applyBorder="1" applyAlignment="1">
      <alignment horizontal="center" vertical="center"/>
    </xf>
    <xf numFmtId="49" fontId="24" fillId="4" borderId="1" xfId="4" applyNumberFormat="1" applyFont="1" applyFill="1" applyBorder="1" applyAlignment="1">
      <alignment horizontal="center" wrapText="1"/>
    </xf>
    <xf numFmtId="0" fontId="24" fillId="4" borderId="1" xfId="4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right" wrapText="1"/>
    </xf>
    <xf numFmtId="0" fontId="10" fillId="5" borderId="11" xfId="0" applyFont="1" applyFill="1" applyBorder="1" applyAlignment="1">
      <alignment horizontal="right" wrapText="1"/>
    </xf>
    <xf numFmtId="0" fontId="10" fillId="5" borderId="13" xfId="0" applyFont="1" applyFill="1" applyBorder="1" applyAlignment="1">
      <alignment horizontal="right" wrapText="1"/>
    </xf>
    <xf numFmtId="0" fontId="10" fillId="5" borderId="0" xfId="0" applyFont="1" applyFill="1" applyBorder="1" applyAlignment="1">
      <alignment horizontal="right" wrapText="1"/>
    </xf>
    <xf numFmtId="0" fontId="10" fillId="5" borderId="8" xfId="0" applyFont="1" applyFill="1" applyBorder="1" applyAlignment="1">
      <alignment horizontal="right" wrapText="1"/>
    </xf>
    <xf numFmtId="0" fontId="10" fillId="5" borderId="5" xfId="0" applyFont="1" applyFill="1" applyBorder="1" applyAlignment="1">
      <alignment horizontal="right" wrapText="1"/>
    </xf>
    <xf numFmtId="0" fontId="14" fillId="0" borderId="3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 wrapText="1"/>
    </xf>
    <xf numFmtId="0" fontId="21" fillId="7" borderId="6" xfId="0" applyFont="1" applyFill="1" applyBorder="1" applyAlignment="1">
      <alignment horizontal="center"/>
    </xf>
    <xf numFmtId="0" fontId="21" fillId="7" borderId="4" xfId="0" applyFont="1" applyFill="1" applyBorder="1" applyAlignment="1">
      <alignment horizontal="center"/>
    </xf>
    <xf numFmtId="1" fontId="13" fillId="0" borderId="0" xfId="4" applyNumberFormat="1" applyFont="1"/>
    <xf numFmtId="165" fontId="13" fillId="21" borderId="1" xfId="4" applyNumberFormat="1" applyFont="1" applyFill="1" applyBorder="1" applyAlignment="1">
      <alignment horizontal="center"/>
    </xf>
    <xf numFmtId="1" fontId="13" fillId="21" borderId="1" xfId="4" applyNumberFormat="1" applyFont="1" applyFill="1" applyBorder="1" applyAlignment="1">
      <alignment horizontal="center" vertical="center"/>
    </xf>
    <xf numFmtId="1" fontId="13" fillId="21" borderId="3" xfId="4" applyNumberFormat="1" applyFont="1" applyFill="1" applyBorder="1" applyAlignment="1">
      <alignment horizontal="center" vertical="center"/>
    </xf>
    <xf numFmtId="165" fontId="13" fillId="21" borderId="0" xfId="4" applyNumberFormat="1" applyFont="1" applyFill="1" applyAlignment="1">
      <alignment horizontal="center" vertical="center"/>
    </xf>
    <xf numFmtId="0" fontId="13" fillId="21" borderId="1" xfId="4" applyFont="1" applyFill="1" applyBorder="1" applyAlignment="1">
      <alignment horizontal="center" vertical="center"/>
    </xf>
  </cellXfs>
  <cellStyles count="62">
    <cellStyle name="Normal" xfId="8" xr:uid="{00000000-0005-0000-0000-000000000000}"/>
    <cellStyle name="Гиперссылка" xfId="3" builtinId="8"/>
    <cellStyle name="Гиперссылка 2" xfId="14" xr:uid="{00000000-0005-0000-0000-000002000000}"/>
    <cellStyle name="Денежный 2" xfId="15" xr:uid="{00000000-0005-0000-0000-000003000000}"/>
    <cellStyle name="Денежный 2 2" xfId="1" xr:uid="{00000000-0005-0000-0000-000004000000}"/>
    <cellStyle name="Денежный 2 2 2" xfId="11" xr:uid="{00000000-0005-0000-0000-000005000000}"/>
    <cellStyle name="Денежный 2 2 2 2" xfId="43" xr:uid="{78B77067-1095-4A7E-8A24-40EB0A028C24}"/>
    <cellStyle name="Денежный 2 2 3" xfId="36" xr:uid="{396F1B4D-E707-41CA-A8BD-E8B9F3818FA8}"/>
    <cellStyle name="Денежный 2 3" xfId="13" xr:uid="{00000000-0005-0000-0000-000006000000}"/>
    <cellStyle name="Денежный 2 3 2" xfId="5" xr:uid="{00000000-0005-0000-0000-000007000000}"/>
    <cellStyle name="Денежный 2 3 2 2" xfId="38" xr:uid="{A26C8857-209E-4116-BD77-9D1E83C5F608}"/>
    <cellStyle name="Денежный 2 3 3" xfId="45" xr:uid="{AC117C84-A4D8-4B19-B691-BF0E796B9E63}"/>
    <cellStyle name="Денежный 2 4" xfId="10" xr:uid="{00000000-0005-0000-0000-000008000000}"/>
    <cellStyle name="Денежный 2 4 2" xfId="42" xr:uid="{BF199944-9376-41B6-9D3C-093AC67FFCD3}"/>
    <cellStyle name="Денежный 2 5" xfId="46" xr:uid="{3023E94B-C34C-4ED2-9AE6-935173217573}"/>
    <cellStyle name="Обычный" xfId="0" builtinId="0"/>
    <cellStyle name="Обычный 2" xfId="12" xr:uid="{00000000-0005-0000-0000-00000A000000}"/>
    <cellStyle name="Обычный 2 2" xfId="2" xr:uid="{00000000-0005-0000-0000-00000B000000}"/>
    <cellStyle name="Обычный 2 2 2" xfId="17" xr:uid="{00000000-0005-0000-0000-00000C000000}"/>
    <cellStyle name="Обычный 2 2 2 2" xfId="48" xr:uid="{8F22369A-8CF4-4970-93B8-E2F429AD2827}"/>
    <cellStyle name="Обычный 2 2 3" xfId="37" xr:uid="{6FE435E0-C624-4D7E-B1AB-D17CAA285689}"/>
    <cellStyle name="Обычный 2 3" xfId="18" xr:uid="{00000000-0005-0000-0000-00000D000000}"/>
    <cellStyle name="Обычный 2 3 2" xfId="19" xr:uid="{00000000-0005-0000-0000-00000E000000}"/>
    <cellStyle name="Обычный 2 3 2 2" xfId="50" xr:uid="{FD396405-D0D1-4BA9-B211-F7F122658B3A}"/>
    <cellStyle name="Обычный 2 3 3" xfId="49" xr:uid="{7CAF7D7C-615D-4B3C-A297-AD0EAA38F58B}"/>
    <cellStyle name="Обычный 2 4" xfId="16" xr:uid="{00000000-0005-0000-0000-00000F000000}"/>
    <cellStyle name="Обычный 2 4 2" xfId="47" xr:uid="{3E56DC31-24FB-4389-B503-E82A88996EE5}"/>
    <cellStyle name="Обычный 2 5" xfId="33" xr:uid="{00000000-0005-0000-0000-000010000000}"/>
    <cellStyle name="Обычный 2 6" xfId="44" xr:uid="{83D0FF67-48B4-442A-8789-3E7968EE3B9F}"/>
    <cellStyle name="Обычный 3" xfId="4" xr:uid="{00000000-0005-0000-0000-000011000000}"/>
    <cellStyle name="Обычный 3 2" xfId="34" xr:uid="{00000000-0005-0000-0000-000012000000}"/>
    <cellStyle name="Обычный 4" xfId="20" xr:uid="{00000000-0005-0000-0000-000013000000}"/>
    <cellStyle name="Обычный 4 2" xfId="21" xr:uid="{00000000-0005-0000-0000-000014000000}"/>
    <cellStyle name="Обычный 4 2 2" xfId="23" xr:uid="{00000000-0005-0000-0000-000015000000}"/>
    <cellStyle name="Обычный 4 2 2 2" xfId="53" xr:uid="{2DD609DC-1D4C-46B1-A0A4-34C4E59F0D2F}"/>
    <cellStyle name="Обычный 4 2 3" xfId="52" xr:uid="{F80E4F96-8CB9-43B2-9193-C6B3BABD92EB}"/>
    <cellStyle name="Обычный 4 3" xfId="7" xr:uid="{00000000-0005-0000-0000-000016000000}"/>
    <cellStyle name="Обычный 4 3 2" xfId="24" xr:uid="{00000000-0005-0000-0000-000017000000}"/>
    <cellStyle name="Обычный 4 3 2 2" xfId="54" xr:uid="{206AE3CB-14D5-4DBC-8957-BA260E7AFFD7}"/>
    <cellStyle name="Обычный 4 3 3" xfId="40" xr:uid="{B620C016-639D-4EEB-9A89-9A6B82CF3F15}"/>
    <cellStyle name="Обычный 4 4" xfId="26" xr:uid="{00000000-0005-0000-0000-000018000000}"/>
    <cellStyle name="Обычный 4 4 2" xfId="56" xr:uid="{6D90935F-CD67-4A4C-89CD-39C824CE6D4E}"/>
    <cellStyle name="Обычный 4 5" xfId="35" xr:uid="{00000000-0005-0000-0000-000019000000}"/>
    <cellStyle name="Обычный 4 6" xfId="51" xr:uid="{61EBDEA5-DF09-43FF-8B08-F6E37A370C4A}"/>
    <cellStyle name="Обычный 5" xfId="27" xr:uid="{00000000-0005-0000-0000-00001A000000}"/>
    <cellStyle name="Обычный 5 2" xfId="57" xr:uid="{BC315D5E-A14E-47AC-B443-DEDD400D3A9D}"/>
    <cellStyle name="Обычный 6" xfId="22" xr:uid="{00000000-0005-0000-0000-00001B000000}"/>
    <cellStyle name="Обычный 7" xfId="6" xr:uid="{00000000-0005-0000-0000-00001C000000}"/>
    <cellStyle name="Обычный 7 2" xfId="25" xr:uid="{00000000-0005-0000-0000-00001D000000}"/>
    <cellStyle name="Обычный 7 2 2" xfId="9" xr:uid="{00000000-0005-0000-0000-00001E000000}"/>
    <cellStyle name="Обычный 7 2 2 2" xfId="41" xr:uid="{CB7D1295-4258-4BDC-BEED-A29B1C4A32A6}"/>
    <cellStyle name="Обычный 7 2 3" xfId="55" xr:uid="{F90753EB-5913-4A19-9AE6-C48A334A1EAE}"/>
    <cellStyle name="Обычный 7 3" xfId="28" xr:uid="{00000000-0005-0000-0000-00001F000000}"/>
    <cellStyle name="Обычный 7 3 2" xfId="29" xr:uid="{00000000-0005-0000-0000-000020000000}"/>
    <cellStyle name="Обычный 7 3 2 2" xfId="59" xr:uid="{2C4A6C4E-7FD3-46D3-B8AE-471A4A898220}"/>
    <cellStyle name="Обычный 7 3 3" xfId="58" xr:uid="{C1A6ADC5-2DE3-49C6-A5D5-72E14C1DD0EF}"/>
    <cellStyle name="Обычный 7 4" xfId="30" xr:uid="{00000000-0005-0000-0000-000021000000}"/>
    <cellStyle name="Обычный 7 4 2" xfId="60" xr:uid="{66C5D69B-F00E-4079-A368-8871FC8C0CB4}"/>
    <cellStyle name="Обычный 7 5" xfId="39" xr:uid="{E0B2BA91-1F7B-4448-98E9-0860FB057102}"/>
    <cellStyle name="Обычный 8" xfId="31" xr:uid="{00000000-0005-0000-0000-000022000000}"/>
    <cellStyle name="Обычный 9" xfId="61" xr:uid="{F0432F00-A5DE-41BB-8DD4-8B15B26A97A4}"/>
    <cellStyle name="Обычный_BT EСO" xfId="32" xr:uid="{00000000-0005-0000-0000-000023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9999FF"/>
      <color rgb="FF3253DE"/>
      <color rgb="FFD947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6.jpeg"/><Relationship Id="rId13" Type="http://schemas.openxmlformats.org/officeDocument/2006/relationships/image" Target="../media/image371.jpeg"/><Relationship Id="rId3" Type="http://schemas.openxmlformats.org/officeDocument/2006/relationships/image" Target="../media/image3.png"/><Relationship Id="rId7" Type="http://schemas.openxmlformats.org/officeDocument/2006/relationships/image" Target="../media/image365.png"/><Relationship Id="rId12" Type="http://schemas.openxmlformats.org/officeDocument/2006/relationships/image" Target="../media/image370.png"/><Relationship Id="rId2" Type="http://schemas.openxmlformats.org/officeDocument/2006/relationships/image" Target="../media/image361.png"/><Relationship Id="rId1" Type="http://schemas.openxmlformats.org/officeDocument/2006/relationships/image" Target="../media/image360.png"/><Relationship Id="rId6" Type="http://schemas.openxmlformats.org/officeDocument/2006/relationships/image" Target="../media/image364.png"/><Relationship Id="rId11" Type="http://schemas.openxmlformats.org/officeDocument/2006/relationships/image" Target="../media/image369.png"/><Relationship Id="rId5" Type="http://schemas.openxmlformats.org/officeDocument/2006/relationships/image" Target="../media/image363.png"/><Relationship Id="rId10" Type="http://schemas.openxmlformats.org/officeDocument/2006/relationships/image" Target="../media/image368.png"/><Relationship Id="rId4" Type="http://schemas.openxmlformats.org/officeDocument/2006/relationships/image" Target="../media/image362.jpeg"/><Relationship Id="rId9" Type="http://schemas.openxmlformats.org/officeDocument/2006/relationships/image" Target="../media/image367.png"/><Relationship Id="rId14" Type="http://schemas.openxmlformats.org/officeDocument/2006/relationships/image" Target="../media/image372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7.jpeg"/><Relationship Id="rId21" Type="http://schemas.openxmlformats.org/officeDocument/2006/relationships/image" Target="../media/image42.jpeg"/><Relationship Id="rId42" Type="http://schemas.openxmlformats.org/officeDocument/2006/relationships/image" Target="../media/image63.jpeg"/><Relationship Id="rId47" Type="http://schemas.openxmlformats.org/officeDocument/2006/relationships/image" Target="../media/image68.jpeg"/><Relationship Id="rId63" Type="http://schemas.openxmlformats.org/officeDocument/2006/relationships/image" Target="../media/image84.jpeg"/><Relationship Id="rId68" Type="http://schemas.openxmlformats.org/officeDocument/2006/relationships/image" Target="../media/image89.jpeg"/><Relationship Id="rId84" Type="http://schemas.openxmlformats.org/officeDocument/2006/relationships/image" Target="../media/image105.jpeg"/><Relationship Id="rId89" Type="http://schemas.openxmlformats.org/officeDocument/2006/relationships/image" Target="../media/image110.jpeg"/><Relationship Id="rId16" Type="http://schemas.openxmlformats.org/officeDocument/2006/relationships/image" Target="../media/image37.jpeg"/><Relationship Id="rId11" Type="http://schemas.openxmlformats.org/officeDocument/2006/relationships/image" Target="../media/image32.jpeg"/><Relationship Id="rId32" Type="http://schemas.openxmlformats.org/officeDocument/2006/relationships/image" Target="../media/image53.jpeg"/><Relationship Id="rId37" Type="http://schemas.openxmlformats.org/officeDocument/2006/relationships/image" Target="../media/image58.jpeg"/><Relationship Id="rId53" Type="http://schemas.openxmlformats.org/officeDocument/2006/relationships/image" Target="../media/image74.jpeg"/><Relationship Id="rId58" Type="http://schemas.openxmlformats.org/officeDocument/2006/relationships/image" Target="../media/image79.jpeg"/><Relationship Id="rId74" Type="http://schemas.openxmlformats.org/officeDocument/2006/relationships/image" Target="../media/image95.jpeg"/><Relationship Id="rId79" Type="http://schemas.openxmlformats.org/officeDocument/2006/relationships/image" Target="../media/image100.jpeg"/><Relationship Id="rId5" Type="http://schemas.openxmlformats.org/officeDocument/2006/relationships/image" Target="../media/image27.png"/><Relationship Id="rId90" Type="http://schemas.openxmlformats.org/officeDocument/2006/relationships/image" Target="../media/image111.jpeg"/><Relationship Id="rId22" Type="http://schemas.openxmlformats.org/officeDocument/2006/relationships/image" Target="../media/image43.jpeg"/><Relationship Id="rId27" Type="http://schemas.openxmlformats.org/officeDocument/2006/relationships/image" Target="../media/image48.jpeg"/><Relationship Id="rId43" Type="http://schemas.openxmlformats.org/officeDocument/2006/relationships/image" Target="../media/image64.jpeg"/><Relationship Id="rId48" Type="http://schemas.openxmlformats.org/officeDocument/2006/relationships/image" Target="../media/image69.jpeg"/><Relationship Id="rId64" Type="http://schemas.openxmlformats.org/officeDocument/2006/relationships/image" Target="../media/image85.jpeg"/><Relationship Id="rId69" Type="http://schemas.openxmlformats.org/officeDocument/2006/relationships/image" Target="../media/image90.jpeg"/><Relationship Id="rId8" Type="http://schemas.openxmlformats.org/officeDocument/2006/relationships/image" Target="../media/image29.jpeg"/><Relationship Id="rId51" Type="http://schemas.openxmlformats.org/officeDocument/2006/relationships/image" Target="../media/image72.jpeg"/><Relationship Id="rId72" Type="http://schemas.openxmlformats.org/officeDocument/2006/relationships/image" Target="../media/image93.jpeg"/><Relationship Id="rId80" Type="http://schemas.openxmlformats.org/officeDocument/2006/relationships/image" Target="../media/image101.jpeg"/><Relationship Id="rId85" Type="http://schemas.openxmlformats.org/officeDocument/2006/relationships/image" Target="../media/image106.jpeg"/><Relationship Id="rId93" Type="http://schemas.openxmlformats.org/officeDocument/2006/relationships/image" Target="../media/image114.jpeg"/><Relationship Id="rId3" Type="http://schemas.openxmlformats.org/officeDocument/2006/relationships/image" Target="../media/image25.jpeg"/><Relationship Id="rId12" Type="http://schemas.openxmlformats.org/officeDocument/2006/relationships/image" Target="../media/image33.jpeg"/><Relationship Id="rId17" Type="http://schemas.openxmlformats.org/officeDocument/2006/relationships/image" Target="../media/image38.png"/><Relationship Id="rId25" Type="http://schemas.openxmlformats.org/officeDocument/2006/relationships/image" Target="../media/image46.jpeg"/><Relationship Id="rId33" Type="http://schemas.openxmlformats.org/officeDocument/2006/relationships/image" Target="../media/image54.jpeg"/><Relationship Id="rId38" Type="http://schemas.openxmlformats.org/officeDocument/2006/relationships/image" Target="../media/image59.jpeg"/><Relationship Id="rId46" Type="http://schemas.openxmlformats.org/officeDocument/2006/relationships/image" Target="../media/image67.jpeg"/><Relationship Id="rId59" Type="http://schemas.openxmlformats.org/officeDocument/2006/relationships/image" Target="../media/image80.jpeg"/><Relationship Id="rId67" Type="http://schemas.openxmlformats.org/officeDocument/2006/relationships/image" Target="../media/image88.jpeg"/><Relationship Id="rId20" Type="http://schemas.openxmlformats.org/officeDocument/2006/relationships/image" Target="../media/image41.jpeg"/><Relationship Id="rId41" Type="http://schemas.openxmlformats.org/officeDocument/2006/relationships/image" Target="../media/image62.jpeg"/><Relationship Id="rId54" Type="http://schemas.openxmlformats.org/officeDocument/2006/relationships/image" Target="../media/image75.png"/><Relationship Id="rId62" Type="http://schemas.openxmlformats.org/officeDocument/2006/relationships/image" Target="../media/image83.jpeg"/><Relationship Id="rId70" Type="http://schemas.openxmlformats.org/officeDocument/2006/relationships/image" Target="../media/image91.jpeg"/><Relationship Id="rId75" Type="http://schemas.openxmlformats.org/officeDocument/2006/relationships/image" Target="../media/image96.jpeg"/><Relationship Id="rId83" Type="http://schemas.openxmlformats.org/officeDocument/2006/relationships/image" Target="../media/image104.jpeg"/><Relationship Id="rId88" Type="http://schemas.openxmlformats.org/officeDocument/2006/relationships/image" Target="../media/image109.jpeg"/><Relationship Id="rId91" Type="http://schemas.openxmlformats.org/officeDocument/2006/relationships/image" Target="../media/image112.jpeg"/><Relationship Id="rId1" Type="http://schemas.openxmlformats.org/officeDocument/2006/relationships/image" Target="../media/image23.jpeg"/><Relationship Id="rId6" Type="http://schemas.openxmlformats.org/officeDocument/2006/relationships/image" Target="../media/image3.png"/><Relationship Id="rId15" Type="http://schemas.openxmlformats.org/officeDocument/2006/relationships/image" Target="../media/image36.jpeg"/><Relationship Id="rId23" Type="http://schemas.openxmlformats.org/officeDocument/2006/relationships/image" Target="../media/image44.jpeg"/><Relationship Id="rId28" Type="http://schemas.openxmlformats.org/officeDocument/2006/relationships/image" Target="../media/image49.jpeg"/><Relationship Id="rId36" Type="http://schemas.openxmlformats.org/officeDocument/2006/relationships/image" Target="../media/image57.jpeg"/><Relationship Id="rId49" Type="http://schemas.openxmlformats.org/officeDocument/2006/relationships/image" Target="../media/image70.jpeg"/><Relationship Id="rId57" Type="http://schemas.openxmlformats.org/officeDocument/2006/relationships/image" Target="../media/image78.jpeg"/><Relationship Id="rId10" Type="http://schemas.openxmlformats.org/officeDocument/2006/relationships/image" Target="../media/image31.jpeg"/><Relationship Id="rId31" Type="http://schemas.openxmlformats.org/officeDocument/2006/relationships/image" Target="../media/image52.jpeg"/><Relationship Id="rId44" Type="http://schemas.openxmlformats.org/officeDocument/2006/relationships/image" Target="../media/image65.jpeg"/><Relationship Id="rId52" Type="http://schemas.openxmlformats.org/officeDocument/2006/relationships/image" Target="../media/image73.png"/><Relationship Id="rId60" Type="http://schemas.openxmlformats.org/officeDocument/2006/relationships/image" Target="../media/image81.jpeg"/><Relationship Id="rId65" Type="http://schemas.openxmlformats.org/officeDocument/2006/relationships/image" Target="../media/image86.jpeg"/><Relationship Id="rId73" Type="http://schemas.openxmlformats.org/officeDocument/2006/relationships/image" Target="../media/image94.jpeg"/><Relationship Id="rId78" Type="http://schemas.openxmlformats.org/officeDocument/2006/relationships/image" Target="../media/image99.jpeg"/><Relationship Id="rId81" Type="http://schemas.openxmlformats.org/officeDocument/2006/relationships/image" Target="../media/image102.jpeg"/><Relationship Id="rId86" Type="http://schemas.openxmlformats.org/officeDocument/2006/relationships/image" Target="../media/image107.jpeg"/><Relationship Id="rId94" Type="http://schemas.openxmlformats.org/officeDocument/2006/relationships/image" Target="../media/image115.jpeg"/><Relationship Id="rId4" Type="http://schemas.openxmlformats.org/officeDocument/2006/relationships/image" Target="../media/image26.jpeg"/><Relationship Id="rId9" Type="http://schemas.openxmlformats.org/officeDocument/2006/relationships/image" Target="../media/image30.pn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9" Type="http://schemas.openxmlformats.org/officeDocument/2006/relationships/image" Target="../media/image60.jpeg"/><Relationship Id="rId34" Type="http://schemas.openxmlformats.org/officeDocument/2006/relationships/image" Target="../media/image55.jpeg"/><Relationship Id="rId50" Type="http://schemas.openxmlformats.org/officeDocument/2006/relationships/image" Target="../media/image71.jpeg"/><Relationship Id="rId55" Type="http://schemas.openxmlformats.org/officeDocument/2006/relationships/image" Target="../media/image76.jpeg"/><Relationship Id="rId76" Type="http://schemas.openxmlformats.org/officeDocument/2006/relationships/image" Target="../media/image97.jpeg"/><Relationship Id="rId7" Type="http://schemas.openxmlformats.org/officeDocument/2006/relationships/image" Target="../media/image28.jpeg"/><Relationship Id="rId71" Type="http://schemas.openxmlformats.org/officeDocument/2006/relationships/image" Target="../media/image92.jpeg"/><Relationship Id="rId92" Type="http://schemas.openxmlformats.org/officeDocument/2006/relationships/image" Target="../media/image113.jpeg"/><Relationship Id="rId2" Type="http://schemas.openxmlformats.org/officeDocument/2006/relationships/image" Target="../media/image24.jpeg"/><Relationship Id="rId29" Type="http://schemas.openxmlformats.org/officeDocument/2006/relationships/image" Target="../media/image50.jpeg"/><Relationship Id="rId24" Type="http://schemas.openxmlformats.org/officeDocument/2006/relationships/image" Target="../media/image45.jpeg"/><Relationship Id="rId40" Type="http://schemas.openxmlformats.org/officeDocument/2006/relationships/image" Target="../media/image61.jpeg"/><Relationship Id="rId45" Type="http://schemas.openxmlformats.org/officeDocument/2006/relationships/image" Target="../media/image66.jpeg"/><Relationship Id="rId66" Type="http://schemas.openxmlformats.org/officeDocument/2006/relationships/image" Target="../media/image87.jpeg"/><Relationship Id="rId87" Type="http://schemas.openxmlformats.org/officeDocument/2006/relationships/image" Target="../media/image108.jpeg"/><Relationship Id="rId61" Type="http://schemas.openxmlformats.org/officeDocument/2006/relationships/image" Target="../media/image82.jpeg"/><Relationship Id="rId82" Type="http://schemas.openxmlformats.org/officeDocument/2006/relationships/image" Target="../media/image103.jpeg"/><Relationship Id="rId19" Type="http://schemas.openxmlformats.org/officeDocument/2006/relationships/image" Target="../media/image40.jpeg"/><Relationship Id="rId14" Type="http://schemas.openxmlformats.org/officeDocument/2006/relationships/image" Target="../media/image35.jpeg"/><Relationship Id="rId30" Type="http://schemas.openxmlformats.org/officeDocument/2006/relationships/image" Target="../media/image51.jpeg"/><Relationship Id="rId35" Type="http://schemas.openxmlformats.org/officeDocument/2006/relationships/image" Target="../media/image56.jpeg"/><Relationship Id="rId56" Type="http://schemas.openxmlformats.org/officeDocument/2006/relationships/image" Target="../media/image77.jpeg"/><Relationship Id="rId77" Type="http://schemas.openxmlformats.org/officeDocument/2006/relationships/image" Target="../media/image98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6.jpeg"/><Relationship Id="rId18" Type="http://schemas.openxmlformats.org/officeDocument/2006/relationships/image" Target="../media/image131.jpeg"/><Relationship Id="rId26" Type="http://schemas.openxmlformats.org/officeDocument/2006/relationships/image" Target="../media/image139.jpeg"/><Relationship Id="rId39" Type="http://schemas.openxmlformats.org/officeDocument/2006/relationships/image" Target="../media/image152.jpeg"/><Relationship Id="rId21" Type="http://schemas.openxmlformats.org/officeDocument/2006/relationships/image" Target="../media/image134.jpeg"/><Relationship Id="rId34" Type="http://schemas.openxmlformats.org/officeDocument/2006/relationships/image" Target="../media/image147.jpeg"/><Relationship Id="rId42" Type="http://schemas.openxmlformats.org/officeDocument/2006/relationships/image" Target="../media/image155.jpeg"/><Relationship Id="rId47" Type="http://schemas.openxmlformats.org/officeDocument/2006/relationships/image" Target="../media/image159.jpeg"/><Relationship Id="rId50" Type="http://schemas.openxmlformats.org/officeDocument/2006/relationships/image" Target="../media/image162.jpeg"/><Relationship Id="rId7" Type="http://schemas.openxmlformats.org/officeDocument/2006/relationships/image" Target="../media/image121.png"/><Relationship Id="rId2" Type="http://schemas.openxmlformats.org/officeDocument/2006/relationships/image" Target="../media/image117.jpeg"/><Relationship Id="rId16" Type="http://schemas.openxmlformats.org/officeDocument/2006/relationships/image" Target="../media/image129.jpeg"/><Relationship Id="rId29" Type="http://schemas.openxmlformats.org/officeDocument/2006/relationships/image" Target="../media/image142.jpeg"/><Relationship Id="rId11" Type="http://schemas.openxmlformats.org/officeDocument/2006/relationships/image" Target="../media/image36.jpeg"/><Relationship Id="rId24" Type="http://schemas.openxmlformats.org/officeDocument/2006/relationships/image" Target="../media/image137.jpeg"/><Relationship Id="rId32" Type="http://schemas.openxmlformats.org/officeDocument/2006/relationships/image" Target="../media/image145.jpeg"/><Relationship Id="rId37" Type="http://schemas.openxmlformats.org/officeDocument/2006/relationships/image" Target="../media/image150.jpeg"/><Relationship Id="rId40" Type="http://schemas.openxmlformats.org/officeDocument/2006/relationships/image" Target="../media/image153.jpeg"/><Relationship Id="rId45" Type="http://schemas.openxmlformats.org/officeDocument/2006/relationships/image" Target="../media/image157.jpeg"/><Relationship Id="rId5" Type="http://schemas.openxmlformats.org/officeDocument/2006/relationships/image" Target="../media/image119.jpeg"/><Relationship Id="rId15" Type="http://schemas.openxmlformats.org/officeDocument/2006/relationships/image" Target="../media/image128.jpeg"/><Relationship Id="rId23" Type="http://schemas.openxmlformats.org/officeDocument/2006/relationships/image" Target="../media/image136.jpeg"/><Relationship Id="rId28" Type="http://schemas.openxmlformats.org/officeDocument/2006/relationships/image" Target="../media/image141.jpeg"/><Relationship Id="rId36" Type="http://schemas.openxmlformats.org/officeDocument/2006/relationships/image" Target="../media/image149.jpeg"/><Relationship Id="rId49" Type="http://schemas.openxmlformats.org/officeDocument/2006/relationships/image" Target="../media/image161.jpeg"/><Relationship Id="rId10" Type="http://schemas.openxmlformats.org/officeDocument/2006/relationships/image" Target="../media/image124.png"/><Relationship Id="rId19" Type="http://schemas.openxmlformats.org/officeDocument/2006/relationships/image" Target="../media/image132.png"/><Relationship Id="rId31" Type="http://schemas.openxmlformats.org/officeDocument/2006/relationships/image" Target="../media/image144.jpeg"/><Relationship Id="rId44" Type="http://schemas.openxmlformats.org/officeDocument/2006/relationships/image" Target="../media/image29.jpeg"/><Relationship Id="rId4" Type="http://schemas.openxmlformats.org/officeDocument/2006/relationships/image" Target="../media/image3.png"/><Relationship Id="rId9" Type="http://schemas.openxmlformats.org/officeDocument/2006/relationships/image" Target="../media/image123.jpeg"/><Relationship Id="rId14" Type="http://schemas.openxmlformats.org/officeDocument/2006/relationships/image" Target="../media/image127.jpeg"/><Relationship Id="rId22" Type="http://schemas.openxmlformats.org/officeDocument/2006/relationships/image" Target="../media/image135.jpeg"/><Relationship Id="rId27" Type="http://schemas.openxmlformats.org/officeDocument/2006/relationships/image" Target="../media/image140.jpeg"/><Relationship Id="rId30" Type="http://schemas.openxmlformats.org/officeDocument/2006/relationships/image" Target="../media/image143.jpeg"/><Relationship Id="rId35" Type="http://schemas.openxmlformats.org/officeDocument/2006/relationships/image" Target="../media/image148.jpeg"/><Relationship Id="rId43" Type="http://schemas.openxmlformats.org/officeDocument/2006/relationships/image" Target="../media/image156.jpeg"/><Relationship Id="rId48" Type="http://schemas.openxmlformats.org/officeDocument/2006/relationships/image" Target="../media/image160.jpeg"/><Relationship Id="rId8" Type="http://schemas.openxmlformats.org/officeDocument/2006/relationships/image" Target="../media/image122.jpeg"/><Relationship Id="rId3" Type="http://schemas.openxmlformats.org/officeDocument/2006/relationships/image" Target="../media/image118.tiff"/><Relationship Id="rId12" Type="http://schemas.openxmlformats.org/officeDocument/2006/relationships/image" Target="../media/image125.jpeg"/><Relationship Id="rId17" Type="http://schemas.openxmlformats.org/officeDocument/2006/relationships/image" Target="../media/image130.jpeg"/><Relationship Id="rId25" Type="http://schemas.openxmlformats.org/officeDocument/2006/relationships/image" Target="../media/image138.jpeg"/><Relationship Id="rId33" Type="http://schemas.openxmlformats.org/officeDocument/2006/relationships/image" Target="../media/image146.jpeg"/><Relationship Id="rId38" Type="http://schemas.openxmlformats.org/officeDocument/2006/relationships/image" Target="../media/image151.jpeg"/><Relationship Id="rId46" Type="http://schemas.openxmlformats.org/officeDocument/2006/relationships/image" Target="../media/image158.jpeg"/><Relationship Id="rId20" Type="http://schemas.openxmlformats.org/officeDocument/2006/relationships/image" Target="../media/image133.jpeg"/><Relationship Id="rId41" Type="http://schemas.openxmlformats.org/officeDocument/2006/relationships/image" Target="../media/image154.jpeg"/><Relationship Id="rId1" Type="http://schemas.openxmlformats.org/officeDocument/2006/relationships/image" Target="../media/image116.jpeg"/><Relationship Id="rId6" Type="http://schemas.openxmlformats.org/officeDocument/2006/relationships/image" Target="../media/image1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png"/><Relationship Id="rId3" Type="http://schemas.openxmlformats.org/officeDocument/2006/relationships/image" Target="../media/image164.jpeg"/><Relationship Id="rId7" Type="http://schemas.openxmlformats.org/officeDocument/2006/relationships/image" Target="../media/image168.png"/><Relationship Id="rId12" Type="http://schemas.openxmlformats.org/officeDocument/2006/relationships/image" Target="../media/image173.jpeg"/><Relationship Id="rId2" Type="http://schemas.openxmlformats.org/officeDocument/2006/relationships/image" Target="../media/image163.png"/><Relationship Id="rId1" Type="http://schemas.openxmlformats.org/officeDocument/2006/relationships/image" Target="../media/image3.png"/><Relationship Id="rId6" Type="http://schemas.openxmlformats.org/officeDocument/2006/relationships/image" Target="../media/image167.png"/><Relationship Id="rId11" Type="http://schemas.openxmlformats.org/officeDocument/2006/relationships/image" Target="../media/image172.jpeg"/><Relationship Id="rId5" Type="http://schemas.openxmlformats.org/officeDocument/2006/relationships/image" Target="../media/image166.png"/><Relationship Id="rId10" Type="http://schemas.openxmlformats.org/officeDocument/2006/relationships/image" Target="../media/image171.jpeg"/><Relationship Id="rId4" Type="http://schemas.openxmlformats.org/officeDocument/2006/relationships/image" Target="../media/image165.jpeg"/><Relationship Id="rId9" Type="http://schemas.openxmlformats.org/officeDocument/2006/relationships/image" Target="../media/image170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8.jpeg"/><Relationship Id="rId21" Type="http://schemas.openxmlformats.org/officeDocument/2006/relationships/image" Target="../media/image193.jpeg"/><Relationship Id="rId42" Type="http://schemas.openxmlformats.org/officeDocument/2006/relationships/image" Target="../media/image214.jpeg"/><Relationship Id="rId47" Type="http://schemas.openxmlformats.org/officeDocument/2006/relationships/image" Target="../media/image219.jpeg"/><Relationship Id="rId63" Type="http://schemas.openxmlformats.org/officeDocument/2006/relationships/image" Target="../media/image235.jpeg"/><Relationship Id="rId68" Type="http://schemas.openxmlformats.org/officeDocument/2006/relationships/image" Target="../media/image240.jpeg"/><Relationship Id="rId84" Type="http://schemas.openxmlformats.org/officeDocument/2006/relationships/image" Target="../media/image256.jpeg"/><Relationship Id="rId89" Type="http://schemas.openxmlformats.org/officeDocument/2006/relationships/image" Target="../media/image261.jpeg"/><Relationship Id="rId16" Type="http://schemas.openxmlformats.org/officeDocument/2006/relationships/image" Target="../media/image188.jpeg"/><Relationship Id="rId11" Type="http://schemas.openxmlformats.org/officeDocument/2006/relationships/image" Target="../media/image183.jpeg"/><Relationship Id="rId32" Type="http://schemas.openxmlformats.org/officeDocument/2006/relationships/image" Target="../media/image204.jpeg"/><Relationship Id="rId37" Type="http://schemas.openxmlformats.org/officeDocument/2006/relationships/image" Target="../media/image209.jpeg"/><Relationship Id="rId53" Type="http://schemas.openxmlformats.org/officeDocument/2006/relationships/image" Target="../media/image225.jpeg"/><Relationship Id="rId58" Type="http://schemas.openxmlformats.org/officeDocument/2006/relationships/image" Target="../media/image230.jpeg"/><Relationship Id="rId74" Type="http://schemas.openxmlformats.org/officeDocument/2006/relationships/image" Target="../media/image246.jpeg"/><Relationship Id="rId79" Type="http://schemas.openxmlformats.org/officeDocument/2006/relationships/image" Target="../media/image251.jpeg"/><Relationship Id="rId5" Type="http://schemas.openxmlformats.org/officeDocument/2006/relationships/image" Target="../media/image177.jpeg"/><Relationship Id="rId90" Type="http://schemas.openxmlformats.org/officeDocument/2006/relationships/image" Target="../media/image262.jpeg"/><Relationship Id="rId22" Type="http://schemas.openxmlformats.org/officeDocument/2006/relationships/image" Target="../media/image194.jpeg"/><Relationship Id="rId27" Type="http://schemas.openxmlformats.org/officeDocument/2006/relationships/image" Target="../media/image199.jpeg"/><Relationship Id="rId43" Type="http://schemas.openxmlformats.org/officeDocument/2006/relationships/image" Target="../media/image215.jpeg"/><Relationship Id="rId48" Type="http://schemas.openxmlformats.org/officeDocument/2006/relationships/image" Target="../media/image220.jpeg"/><Relationship Id="rId64" Type="http://schemas.openxmlformats.org/officeDocument/2006/relationships/image" Target="../media/image236.jpeg"/><Relationship Id="rId69" Type="http://schemas.openxmlformats.org/officeDocument/2006/relationships/image" Target="../media/image241.jpeg"/><Relationship Id="rId8" Type="http://schemas.openxmlformats.org/officeDocument/2006/relationships/image" Target="../media/image180.jpeg"/><Relationship Id="rId51" Type="http://schemas.openxmlformats.org/officeDocument/2006/relationships/image" Target="../media/image223.jpeg"/><Relationship Id="rId72" Type="http://schemas.openxmlformats.org/officeDocument/2006/relationships/image" Target="../media/image244.jpeg"/><Relationship Id="rId80" Type="http://schemas.openxmlformats.org/officeDocument/2006/relationships/image" Target="../media/image252.jpeg"/><Relationship Id="rId85" Type="http://schemas.openxmlformats.org/officeDocument/2006/relationships/image" Target="../media/image257.jpeg"/><Relationship Id="rId93" Type="http://schemas.openxmlformats.org/officeDocument/2006/relationships/image" Target="../media/image265.jpeg"/><Relationship Id="rId3" Type="http://schemas.openxmlformats.org/officeDocument/2006/relationships/image" Target="../media/image3.png"/><Relationship Id="rId12" Type="http://schemas.openxmlformats.org/officeDocument/2006/relationships/image" Target="../media/image184.jpeg"/><Relationship Id="rId17" Type="http://schemas.openxmlformats.org/officeDocument/2006/relationships/image" Target="../media/image189.jpeg"/><Relationship Id="rId25" Type="http://schemas.openxmlformats.org/officeDocument/2006/relationships/image" Target="../media/image197.jpeg"/><Relationship Id="rId33" Type="http://schemas.openxmlformats.org/officeDocument/2006/relationships/image" Target="../media/image205.jpeg"/><Relationship Id="rId38" Type="http://schemas.openxmlformats.org/officeDocument/2006/relationships/image" Target="../media/image210.jpeg"/><Relationship Id="rId46" Type="http://schemas.openxmlformats.org/officeDocument/2006/relationships/image" Target="../media/image218.jpeg"/><Relationship Id="rId59" Type="http://schemas.openxmlformats.org/officeDocument/2006/relationships/image" Target="../media/image231.jpeg"/><Relationship Id="rId67" Type="http://schemas.openxmlformats.org/officeDocument/2006/relationships/image" Target="../media/image239.jpeg"/><Relationship Id="rId20" Type="http://schemas.openxmlformats.org/officeDocument/2006/relationships/image" Target="../media/image192.jpeg"/><Relationship Id="rId41" Type="http://schemas.openxmlformats.org/officeDocument/2006/relationships/image" Target="../media/image213.jpeg"/><Relationship Id="rId54" Type="http://schemas.openxmlformats.org/officeDocument/2006/relationships/image" Target="../media/image226.jpeg"/><Relationship Id="rId62" Type="http://schemas.openxmlformats.org/officeDocument/2006/relationships/image" Target="../media/image234.jpeg"/><Relationship Id="rId70" Type="http://schemas.openxmlformats.org/officeDocument/2006/relationships/image" Target="../media/image242.jpeg"/><Relationship Id="rId75" Type="http://schemas.openxmlformats.org/officeDocument/2006/relationships/image" Target="../media/image247.jpeg"/><Relationship Id="rId83" Type="http://schemas.openxmlformats.org/officeDocument/2006/relationships/image" Target="../media/image255.jpeg"/><Relationship Id="rId88" Type="http://schemas.openxmlformats.org/officeDocument/2006/relationships/image" Target="../media/image260.jpeg"/><Relationship Id="rId91" Type="http://schemas.openxmlformats.org/officeDocument/2006/relationships/image" Target="../media/image263.jpeg"/><Relationship Id="rId1" Type="http://schemas.openxmlformats.org/officeDocument/2006/relationships/image" Target="../media/image174.jpeg"/><Relationship Id="rId6" Type="http://schemas.openxmlformats.org/officeDocument/2006/relationships/image" Target="../media/image178.jpeg"/><Relationship Id="rId15" Type="http://schemas.openxmlformats.org/officeDocument/2006/relationships/image" Target="../media/image187.jpeg"/><Relationship Id="rId23" Type="http://schemas.openxmlformats.org/officeDocument/2006/relationships/image" Target="../media/image195.jpeg"/><Relationship Id="rId28" Type="http://schemas.openxmlformats.org/officeDocument/2006/relationships/image" Target="../media/image200.jpeg"/><Relationship Id="rId36" Type="http://schemas.openxmlformats.org/officeDocument/2006/relationships/image" Target="../media/image208.jpeg"/><Relationship Id="rId49" Type="http://schemas.openxmlformats.org/officeDocument/2006/relationships/image" Target="../media/image221.jpeg"/><Relationship Id="rId57" Type="http://schemas.openxmlformats.org/officeDocument/2006/relationships/image" Target="../media/image229.jpeg"/><Relationship Id="rId10" Type="http://schemas.openxmlformats.org/officeDocument/2006/relationships/image" Target="../media/image182.jpeg"/><Relationship Id="rId31" Type="http://schemas.openxmlformats.org/officeDocument/2006/relationships/image" Target="../media/image203.jpeg"/><Relationship Id="rId44" Type="http://schemas.openxmlformats.org/officeDocument/2006/relationships/image" Target="../media/image216.jpeg"/><Relationship Id="rId52" Type="http://schemas.openxmlformats.org/officeDocument/2006/relationships/image" Target="../media/image224.jpeg"/><Relationship Id="rId60" Type="http://schemas.openxmlformats.org/officeDocument/2006/relationships/image" Target="../media/image232.jpeg"/><Relationship Id="rId65" Type="http://schemas.openxmlformats.org/officeDocument/2006/relationships/image" Target="../media/image237.jpeg"/><Relationship Id="rId73" Type="http://schemas.openxmlformats.org/officeDocument/2006/relationships/image" Target="../media/image245.jpeg"/><Relationship Id="rId78" Type="http://schemas.openxmlformats.org/officeDocument/2006/relationships/image" Target="../media/image250.jpeg"/><Relationship Id="rId81" Type="http://schemas.openxmlformats.org/officeDocument/2006/relationships/image" Target="../media/image253.jpeg"/><Relationship Id="rId86" Type="http://schemas.openxmlformats.org/officeDocument/2006/relationships/image" Target="../media/image258.jpeg"/><Relationship Id="rId4" Type="http://schemas.openxmlformats.org/officeDocument/2006/relationships/image" Target="../media/image176.jpeg"/><Relationship Id="rId9" Type="http://schemas.openxmlformats.org/officeDocument/2006/relationships/image" Target="../media/image181.jpeg"/><Relationship Id="rId13" Type="http://schemas.openxmlformats.org/officeDocument/2006/relationships/image" Target="../media/image185.jpeg"/><Relationship Id="rId18" Type="http://schemas.openxmlformats.org/officeDocument/2006/relationships/image" Target="../media/image190.jpeg"/><Relationship Id="rId39" Type="http://schemas.openxmlformats.org/officeDocument/2006/relationships/image" Target="../media/image211.jpeg"/><Relationship Id="rId34" Type="http://schemas.openxmlformats.org/officeDocument/2006/relationships/image" Target="../media/image206.jpeg"/><Relationship Id="rId50" Type="http://schemas.openxmlformats.org/officeDocument/2006/relationships/image" Target="../media/image222.jpeg"/><Relationship Id="rId55" Type="http://schemas.openxmlformats.org/officeDocument/2006/relationships/image" Target="../media/image227.jpeg"/><Relationship Id="rId76" Type="http://schemas.openxmlformats.org/officeDocument/2006/relationships/image" Target="../media/image248.jpeg"/><Relationship Id="rId7" Type="http://schemas.openxmlformats.org/officeDocument/2006/relationships/image" Target="../media/image179.jpeg"/><Relationship Id="rId71" Type="http://schemas.openxmlformats.org/officeDocument/2006/relationships/image" Target="../media/image243.jpeg"/><Relationship Id="rId92" Type="http://schemas.openxmlformats.org/officeDocument/2006/relationships/image" Target="../media/image264.jpeg"/><Relationship Id="rId2" Type="http://schemas.openxmlformats.org/officeDocument/2006/relationships/image" Target="../media/image175.png"/><Relationship Id="rId29" Type="http://schemas.openxmlformats.org/officeDocument/2006/relationships/image" Target="../media/image201.jpeg"/><Relationship Id="rId24" Type="http://schemas.openxmlformats.org/officeDocument/2006/relationships/image" Target="../media/image196.jpeg"/><Relationship Id="rId40" Type="http://schemas.openxmlformats.org/officeDocument/2006/relationships/image" Target="../media/image212.jpeg"/><Relationship Id="rId45" Type="http://schemas.openxmlformats.org/officeDocument/2006/relationships/image" Target="../media/image217.jpeg"/><Relationship Id="rId66" Type="http://schemas.openxmlformats.org/officeDocument/2006/relationships/image" Target="../media/image238.jpeg"/><Relationship Id="rId87" Type="http://schemas.openxmlformats.org/officeDocument/2006/relationships/image" Target="../media/image259.jpeg"/><Relationship Id="rId61" Type="http://schemas.openxmlformats.org/officeDocument/2006/relationships/image" Target="../media/image233.jpeg"/><Relationship Id="rId82" Type="http://schemas.openxmlformats.org/officeDocument/2006/relationships/image" Target="../media/image254.jpeg"/><Relationship Id="rId19" Type="http://schemas.openxmlformats.org/officeDocument/2006/relationships/image" Target="../media/image191.jpeg"/><Relationship Id="rId14" Type="http://schemas.openxmlformats.org/officeDocument/2006/relationships/image" Target="../media/image186.jpeg"/><Relationship Id="rId30" Type="http://schemas.openxmlformats.org/officeDocument/2006/relationships/image" Target="../media/image202.jpeg"/><Relationship Id="rId35" Type="http://schemas.openxmlformats.org/officeDocument/2006/relationships/image" Target="../media/image207.jpeg"/><Relationship Id="rId56" Type="http://schemas.openxmlformats.org/officeDocument/2006/relationships/image" Target="../media/image228.jpeg"/><Relationship Id="rId77" Type="http://schemas.openxmlformats.org/officeDocument/2006/relationships/image" Target="../media/image24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3.jpeg"/><Relationship Id="rId13" Type="http://schemas.openxmlformats.org/officeDocument/2006/relationships/image" Target="../media/image278.jpeg"/><Relationship Id="rId18" Type="http://schemas.openxmlformats.org/officeDocument/2006/relationships/image" Target="../media/image3.png"/><Relationship Id="rId26" Type="http://schemas.openxmlformats.org/officeDocument/2006/relationships/image" Target="../media/image290.jpeg"/><Relationship Id="rId3" Type="http://schemas.openxmlformats.org/officeDocument/2006/relationships/image" Target="../media/image268.png"/><Relationship Id="rId21" Type="http://schemas.openxmlformats.org/officeDocument/2006/relationships/image" Target="../media/image285.jpeg"/><Relationship Id="rId7" Type="http://schemas.openxmlformats.org/officeDocument/2006/relationships/image" Target="../media/image272.jpeg"/><Relationship Id="rId12" Type="http://schemas.openxmlformats.org/officeDocument/2006/relationships/image" Target="../media/image277.jpeg"/><Relationship Id="rId17" Type="http://schemas.openxmlformats.org/officeDocument/2006/relationships/image" Target="../media/image282.jpeg"/><Relationship Id="rId25" Type="http://schemas.openxmlformats.org/officeDocument/2006/relationships/image" Target="../media/image289.jpeg"/><Relationship Id="rId2" Type="http://schemas.openxmlformats.org/officeDocument/2006/relationships/image" Target="../media/image267.jpeg"/><Relationship Id="rId16" Type="http://schemas.openxmlformats.org/officeDocument/2006/relationships/image" Target="../media/image281.png"/><Relationship Id="rId20" Type="http://schemas.openxmlformats.org/officeDocument/2006/relationships/image" Target="../media/image284.jpeg"/><Relationship Id="rId29" Type="http://schemas.openxmlformats.org/officeDocument/2006/relationships/image" Target="../media/image293.jpeg"/><Relationship Id="rId1" Type="http://schemas.openxmlformats.org/officeDocument/2006/relationships/image" Target="../media/image266.png"/><Relationship Id="rId6" Type="http://schemas.openxmlformats.org/officeDocument/2006/relationships/image" Target="../media/image271.jpeg"/><Relationship Id="rId11" Type="http://schemas.openxmlformats.org/officeDocument/2006/relationships/image" Target="../media/image276.jpeg"/><Relationship Id="rId24" Type="http://schemas.openxmlformats.org/officeDocument/2006/relationships/image" Target="../media/image288.jpeg"/><Relationship Id="rId5" Type="http://schemas.openxmlformats.org/officeDocument/2006/relationships/image" Target="../media/image270.jpeg"/><Relationship Id="rId15" Type="http://schemas.openxmlformats.org/officeDocument/2006/relationships/image" Target="../media/image280.png"/><Relationship Id="rId23" Type="http://schemas.openxmlformats.org/officeDocument/2006/relationships/image" Target="../media/image287.jpeg"/><Relationship Id="rId28" Type="http://schemas.openxmlformats.org/officeDocument/2006/relationships/image" Target="../media/image292.jpeg"/><Relationship Id="rId10" Type="http://schemas.openxmlformats.org/officeDocument/2006/relationships/image" Target="../media/image275.jpeg"/><Relationship Id="rId19" Type="http://schemas.openxmlformats.org/officeDocument/2006/relationships/image" Target="../media/image283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Relationship Id="rId14" Type="http://schemas.openxmlformats.org/officeDocument/2006/relationships/image" Target="../media/image279.png"/><Relationship Id="rId22" Type="http://schemas.openxmlformats.org/officeDocument/2006/relationships/image" Target="../media/image286.jpeg"/><Relationship Id="rId27" Type="http://schemas.openxmlformats.org/officeDocument/2006/relationships/image" Target="../media/image291.jpeg"/><Relationship Id="rId30" Type="http://schemas.openxmlformats.org/officeDocument/2006/relationships/image" Target="../media/image29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2.jpeg"/><Relationship Id="rId13" Type="http://schemas.openxmlformats.org/officeDocument/2006/relationships/image" Target="../media/image307.jpeg"/><Relationship Id="rId3" Type="http://schemas.openxmlformats.org/officeDocument/2006/relationships/image" Target="../media/image297.jpeg"/><Relationship Id="rId7" Type="http://schemas.openxmlformats.org/officeDocument/2006/relationships/image" Target="../media/image301.jpeg"/><Relationship Id="rId12" Type="http://schemas.openxmlformats.org/officeDocument/2006/relationships/image" Target="../media/image306.jpeg"/><Relationship Id="rId2" Type="http://schemas.openxmlformats.org/officeDocument/2006/relationships/image" Target="../media/image296.jpeg"/><Relationship Id="rId1" Type="http://schemas.openxmlformats.org/officeDocument/2006/relationships/image" Target="../media/image295.jpeg"/><Relationship Id="rId6" Type="http://schemas.openxmlformats.org/officeDocument/2006/relationships/image" Target="../media/image300.jpeg"/><Relationship Id="rId11" Type="http://schemas.openxmlformats.org/officeDocument/2006/relationships/image" Target="../media/image305.jpeg"/><Relationship Id="rId5" Type="http://schemas.openxmlformats.org/officeDocument/2006/relationships/image" Target="../media/image299.jpeg"/><Relationship Id="rId10" Type="http://schemas.openxmlformats.org/officeDocument/2006/relationships/image" Target="../media/image304.jpe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4" Type="http://schemas.openxmlformats.org/officeDocument/2006/relationships/image" Target="../media/image30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6.jpeg"/><Relationship Id="rId13" Type="http://schemas.openxmlformats.org/officeDocument/2006/relationships/image" Target="../media/image320.jpeg"/><Relationship Id="rId18" Type="http://schemas.openxmlformats.org/officeDocument/2006/relationships/image" Target="../media/image325.jpeg"/><Relationship Id="rId3" Type="http://schemas.openxmlformats.org/officeDocument/2006/relationships/image" Target="../media/image311.jpeg"/><Relationship Id="rId21" Type="http://schemas.openxmlformats.org/officeDocument/2006/relationships/image" Target="../media/image328.jpeg"/><Relationship Id="rId7" Type="http://schemas.openxmlformats.org/officeDocument/2006/relationships/image" Target="../media/image315.png"/><Relationship Id="rId12" Type="http://schemas.openxmlformats.org/officeDocument/2006/relationships/image" Target="../media/image319.jpeg"/><Relationship Id="rId17" Type="http://schemas.openxmlformats.org/officeDocument/2006/relationships/image" Target="../media/image324.jpeg"/><Relationship Id="rId2" Type="http://schemas.openxmlformats.org/officeDocument/2006/relationships/image" Target="../media/image310.jpeg"/><Relationship Id="rId16" Type="http://schemas.openxmlformats.org/officeDocument/2006/relationships/image" Target="../media/image323.jpeg"/><Relationship Id="rId20" Type="http://schemas.openxmlformats.org/officeDocument/2006/relationships/image" Target="../media/image327.jpeg"/><Relationship Id="rId1" Type="http://schemas.openxmlformats.org/officeDocument/2006/relationships/image" Target="../media/image309.jpeg"/><Relationship Id="rId6" Type="http://schemas.openxmlformats.org/officeDocument/2006/relationships/image" Target="../media/image314.png"/><Relationship Id="rId11" Type="http://schemas.openxmlformats.org/officeDocument/2006/relationships/image" Target="../media/image318.jpeg"/><Relationship Id="rId5" Type="http://schemas.openxmlformats.org/officeDocument/2006/relationships/image" Target="../media/image313.jpeg"/><Relationship Id="rId15" Type="http://schemas.openxmlformats.org/officeDocument/2006/relationships/image" Target="../media/image322.jpeg"/><Relationship Id="rId10" Type="http://schemas.openxmlformats.org/officeDocument/2006/relationships/image" Target="../media/image317.jpeg"/><Relationship Id="rId19" Type="http://schemas.openxmlformats.org/officeDocument/2006/relationships/image" Target="../media/image326.jpeg"/><Relationship Id="rId4" Type="http://schemas.openxmlformats.org/officeDocument/2006/relationships/image" Target="../media/image312.jpeg"/><Relationship Id="rId9" Type="http://schemas.openxmlformats.org/officeDocument/2006/relationships/image" Target="../media/image3.png"/><Relationship Id="rId14" Type="http://schemas.openxmlformats.org/officeDocument/2006/relationships/image" Target="../media/image32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6.jpeg"/><Relationship Id="rId13" Type="http://schemas.openxmlformats.org/officeDocument/2006/relationships/image" Target="../media/image341.jpeg"/><Relationship Id="rId18" Type="http://schemas.openxmlformats.org/officeDocument/2006/relationships/image" Target="../media/image346.jpeg"/><Relationship Id="rId26" Type="http://schemas.openxmlformats.org/officeDocument/2006/relationships/image" Target="../media/image354.jpeg"/><Relationship Id="rId3" Type="http://schemas.openxmlformats.org/officeDocument/2006/relationships/image" Target="../media/image331.jpeg"/><Relationship Id="rId21" Type="http://schemas.openxmlformats.org/officeDocument/2006/relationships/image" Target="../media/image349.jpeg"/><Relationship Id="rId7" Type="http://schemas.openxmlformats.org/officeDocument/2006/relationships/image" Target="../media/image335.jpeg"/><Relationship Id="rId12" Type="http://schemas.openxmlformats.org/officeDocument/2006/relationships/image" Target="../media/image340.jpeg"/><Relationship Id="rId17" Type="http://schemas.openxmlformats.org/officeDocument/2006/relationships/image" Target="../media/image345.jpeg"/><Relationship Id="rId25" Type="http://schemas.openxmlformats.org/officeDocument/2006/relationships/image" Target="../media/image353.jpeg"/><Relationship Id="rId2" Type="http://schemas.openxmlformats.org/officeDocument/2006/relationships/image" Target="../media/image330.jpeg"/><Relationship Id="rId16" Type="http://schemas.openxmlformats.org/officeDocument/2006/relationships/image" Target="../media/image344.jpeg"/><Relationship Id="rId20" Type="http://schemas.openxmlformats.org/officeDocument/2006/relationships/image" Target="../media/image348.jpeg"/><Relationship Id="rId29" Type="http://schemas.openxmlformats.org/officeDocument/2006/relationships/image" Target="../media/image357.png"/><Relationship Id="rId1" Type="http://schemas.openxmlformats.org/officeDocument/2006/relationships/image" Target="../media/image329.jpeg"/><Relationship Id="rId6" Type="http://schemas.openxmlformats.org/officeDocument/2006/relationships/image" Target="../media/image334.jpeg"/><Relationship Id="rId11" Type="http://schemas.openxmlformats.org/officeDocument/2006/relationships/image" Target="../media/image339.jpeg"/><Relationship Id="rId24" Type="http://schemas.openxmlformats.org/officeDocument/2006/relationships/image" Target="../media/image352.jpeg"/><Relationship Id="rId5" Type="http://schemas.openxmlformats.org/officeDocument/2006/relationships/image" Target="../media/image333.jpeg"/><Relationship Id="rId15" Type="http://schemas.openxmlformats.org/officeDocument/2006/relationships/image" Target="../media/image343.jpeg"/><Relationship Id="rId23" Type="http://schemas.openxmlformats.org/officeDocument/2006/relationships/image" Target="../media/image351.jpeg"/><Relationship Id="rId28" Type="http://schemas.openxmlformats.org/officeDocument/2006/relationships/image" Target="../media/image356.png"/><Relationship Id="rId10" Type="http://schemas.openxmlformats.org/officeDocument/2006/relationships/image" Target="../media/image338.jpeg"/><Relationship Id="rId19" Type="http://schemas.openxmlformats.org/officeDocument/2006/relationships/image" Target="../media/image347.jpeg"/><Relationship Id="rId31" Type="http://schemas.openxmlformats.org/officeDocument/2006/relationships/image" Target="../media/image359.png"/><Relationship Id="rId4" Type="http://schemas.openxmlformats.org/officeDocument/2006/relationships/image" Target="../media/image332.jpeg"/><Relationship Id="rId9" Type="http://schemas.openxmlformats.org/officeDocument/2006/relationships/image" Target="../media/image337.jpeg"/><Relationship Id="rId14" Type="http://schemas.openxmlformats.org/officeDocument/2006/relationships/image" Target="../media/image342.jpeg"/><Relationship Id="rId22" Type="http://schemas.openxmlformats.org/officeDocument/2006/relationships/image" Target="../media/image350.jpeg"/><Relationship Id="rId27" Type="http://schemas.openxmlformats.org/officeDocument/2006/relationships/image" Target="../media/image355.png"/><Relationship Id="rId30" Type="http://schemas.openxmlformats.org/officeDocument/2006/relationships/image" Target="../media/image3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636260</xdr:colOff>
      <xdr:row>7</xdr:row>
      <xdr:rowOff>452719</xdr:rowOff>
    </xdr:from>
    <xdr:to>
      <xdr:col>6</xdr:col>
      <xdr:colOff>44823</xdr:colOff>
      <xdr:row>9</xdr:row>
      <xdr:rowOff>148232</xdr:rowOff>
    </xdr:to>
    <xdr:pic>
      <xdr:nvPicPr>
        <xdr:cNvPr id="73" name="image10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35554" y="3276601"/>
          <a:ext cx="807057" cy="10760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35862</xdr:colOff>
      <xdr:row>8</xdr:row>
      <xdr:rowOff>409518</xdr:rowOff>
    </xdr:from>
    <xdr:to>
      <xdr:col>5</xdr:col>
      <xdr:colOff>851472</xdr:colOff>
      <xdr:row>10</xdr:row>
      <xdr:rowOff>116434</xdr:rowOff>
    </xdr:to>
    <xdr:pic>
      <xdr:nvPicPr>
        <xdr:cNvPr id="74" name="image10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35156" y="3923683"/>
          <a:ext cx="815610" cy="1087480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53557</xdr:colOff>
      <xdr:row>1</xdr:row>
      <xdr:rowOff>79513</xdr:rowOff>
    </xdr:from>
    <xdr:ext cx="3179845" cy="663437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412750"/>
          <a:ext cx="3179445" cy="663575"/>
        </a:xfrm>
        <a:prstGeom prst="rect">
          <a:avLst/>
        </a:prstGeom>
      </xdr:spPr>
    </xdr:pic>
    <xdr:clientData/>
  </xdr:oneCellAnchor>
  <xdr:oneCellAnchor>
    <xdr:from>
      <xdr:col>5</xdr:col>
      <xdr:colOff>225861</xdr:colOff>
      <xdr:row>25</xdr:row>
      <xdr:rowOff>60960</xdr:rowOff>
    </xdr:from>
    <xdr:ext cx="1053815" cy="632460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69661" y="14005560"/>
          <a:ext cx="1053815" cy="632460"/>
        </a:xfrm>
        <a:prstGeom prst="rect">
          <a:avLst/>
        </a:prstGeom>
      </xdr:spPr>
    </xdr:pic>
    <xdr:clientData/>
  </xdr:oneCellAnchor>
  <xdr:twoCellAnchor>
    <xdr:from>
      <xdr:col>5</xdr:col>
      <xdr:colOff>201763</xdr:colOff>
      <xdr:row>6</xdr:row>
      <xdr:rowOff>36929</xdr:rowOff>
    </xdr:from>
    <xdr:to>
      <xdr:col>5</xdr:col>
      <xdr:colOff>1174018</xdr:colOff>
      <xdr:row>6</xdr:row>
      <xdr:rowOff>648929</xdr:rowOff>
    </xdr:to>
    <xdr:pic>
      <xdr:nvPicPr>
        <xdr:cNvPr id="71" name="image10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50045" y="1982270"/>
          <a:ext cx="972255" cy="61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65649</xdr:colOff>
      <xdr:row>7</xdr:row>
      <xdr:rowOff>94474</xdr:rowOff>
    </xdr:from>
    <xdr:to>
      <xdr:col>5</xdr:col>
      <xdr:colOff>1037649</xdr:colOff>
      <xdr:row>7</xdr:row>
      <xdr:rowOff>639012</xdr:rowOff>
    </xdr:to>
    <xdr:pic>
      <xdr:nvPicPr>
        <xdr:cNvPr id="72" name="image10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4943" y="2918356"/>
          <a:ext cx="972000" cy="54453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231565</xdr:colOff>
      <xdr:row>10</xdr:row>
      <xdr:rowOff>107920</xdr:rowOff>
    </xdr:from>
    <xdr:to>
      <xdr:col>5</xdr:col>
      <xdr:colOff>1203565</xdr:colOff>
      <xdr:row>10</xdr:row>
      <xdr:rowOff>565246</xdr:rowOff>
    </xdr:to>
    <xdr:pic>
      <xdr:nvPicPr>
        <xdr:cNvPr id="77" name="image10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9847" y="6194955"/>
          <a:ext cx="972000" cy="4573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239083</xdr:colOff>
      <xdr:row>11</xdr:row>
      <xdr:rowOff>78610</xdr:rowOff>
    </xdr:from>
    <xdr:to>
      <xdr:col>5</xdr:col>
      <xdr:colOff>1211083</xdr:colOff>
      <xdr:row>11</xdr:row>
      <xdr:rowOff>546608</xdr:rowOff>
    </xdr:to>
    <xdr:pic>
      <xdr:nvPicPr>
        <xdr:cNvPr id="78" name="image10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7365" y="6855928"/>
          <a:ext cx="972000" cy="467998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714624</xdr:colOff>
      <xdr:row>24</xdr:row>
      <xdr:rowOff>6627</xdr:rowOff>
    </xdr:from>
    <xdr:ext cx="684000" cy="911999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55111" y="13026888"/>
          <a:ext cx="684000" cy="911999"/>
        </a:xfrm>
        <a:prstGeom prst="rect">
          <a:avLst/>
        </a:prstGeom>
      </xdr:spPr>
    </xdr:pic>
    <xdr:clientData/>
  </xdr:oneCellAnchor>
  <xdr:oneCellAnchor>
    <xdr:from>
      <xdr:col>5</xdr:col>
      <xdr:colOff>4970</xdr:colOff>
      <xdr:row>24</xdr:row>
      <xdr:rowOff>9276</xdr:rowOff>
    </xdr:from>
    <xdr:ext cx="684000" cy="912000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5457" y="13029537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5428</xdr:colOff>
      <xdr:row>22</xdr:row>
      <xdr:rowOff>9498</xdr:rowOff>
    </xdr:from>
    <xdr:ext cx="684000" cy="91200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5915" y="12095481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720256</xdr:colOff>
      <xdr:row>22</xdr:row>
      <xdr:rowOff>3976</xdr:rowOff>
    </xdr:from>
    <xdr:ext cx="684000" cy="912000"/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0743" y="12089959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9608</xdr:colOff>
      <xdr:row>20</xdr:row>
      <xdr:rowOff>7620</xdr:rowOff>
    </xdr:from>
    <xdr:ext cx="684000" cy="912000"/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50095" y="11165950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722244</xdr:colOff>
      <xdr:row>20</xdr:row>
      <xdr:rowOff>0</xdr:rowOff>
    </xdr:from>
    <xdr:ext cx="684000" cy="912000"/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2731" y="11158330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7395</xdr:colOff>
      <xdr:row>18</xdr:row>
      <xdr:rowOff>13252</xdr:rowOff>
    </xdr:from>
    <xdr:ext cx="684000" cy="914032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7882" y="10237304"/>
          <a:ext cx="684000" cy="914032"/>
        </a:xfrm>
        <a:prstGeom prst="rect">
          <a:avLst/>
        </a:prstGeom>
      </xdr:spPr>
    </xdr:pic>
    <xdr:clientData/>
  </xdr:oneCellAnchor>
  <xdr:oneCellAnchor>
    <xdr:from>
      <xdr:col>5</xdr:col>
      <xdr:colOff>723238</xdr:colOff>
      <xdr:row>18</xdr:row>
      <xdr:rowOff>14246</xdr:rowOff>
    </xdr:from>
    <xdr:ext cx="684000" cy="914031"/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3725" y="10238298"/>
          <a:ext cx="684000" cy="914031"/>
        </a:xfrm>
        <a:prstGeom prst="rect">
          <a:avLst/>
        </a:prstGeom>
      </xdr:spPr>
    </xdr:pic>
    <xdr:clientData/>
  </xdr:oneCellAnchor>
  <xdr:oneCellAnchor>
    <xdr:from>
      <xdr:col>5</xdr:col>
      <xdr:colOff>6626</xdr:colOff>
      <xdr:row>16</xdr:row>
      <xdr:rowOff>7651</xdr:rowOff>
    </xdr:from>
    <xdr:ext cx="684000" cy="912000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7113" y="9304051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718268</xdr:colOff>
      <xdr:row>16</xdr:row>
      <xdr:rowOff>14246</xdr:rowOff>
    </xdr:from>
    <xdr:ext cx="684000" cy="912001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2068" y="9287786"/>
          <a:ext cx="684000" cy="912001"/>
        </a:xfrm>
        <a:prstGeom prst="rect">
          <a:avLst/>
        </a:prstGeom>
      </xdr:spPr>
    </xdr:pic>
    <xdr:clientData/>
  </xdr:oneCellAnchor>
  <xdr:oneCellAnchor>
    <xdr:from>
      <xdr:col>5</xdr:col>
      <xdr:colOff>3516</xdr:colOff>
      <xdr:row>14</xdr:row>
      <xdr:rowOff>3518</xdr:rowOff>
    </xdr:from>
    <xdr:ext cx="684000" cy="912001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7316" y="8356210"/>
          <a:ext cx="684000" cy="912001"/>
        </a:xfrm>
        <a:prstGeom prst="rect">
          <a:avLst/>
        </a:prstGeom>
      </xdr:spPr>
    </xdr:pic>
    <xdr:clientData/>
  </xdr:oneCellAnchor>
  <xdr:oneCellAnchor>
    <xdr:from>
      <xdr:col>5</xdr:col>
      <xdr:colOff>718207</xdr:colOff>
      <xdr:row>14</xdr:row>
      <xdr:rowOff>7620</xdr:rowOff>
    </xdr:from>
    <xdr:ext cx="684000" cy="912000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6489" y="8407549"/>
          <a:ext cx="684000" cy="912000"/>
        </a:xfrm>
        <a:prstGeom prst="rect">
          <a:avLst/>
        </a:prstGeom>
      </xdr:spPr>
    </xdr:pic>
    <xdr:clientData/>
  </xdr:oneCellAnchor>
  <xdr:oneCellAnchor>
    <xdr:from>
      <xdr:col>5</xdr:col>
      <xdr:colOff>12480</xdr:colOff>
      <xdr:row>12</xdr:row>
      <xdr:rowOff>7614</xdr:rowOff>
    </xdr:from>
    <xdr:ext cx="688145" cy="917527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60762" y="7475214"/>
          <a:ext cx="688145" cy="917527"/>
        </a:xfrm>
        <a:prstGeom prst="rect">
          <a:avLst/>
        </a:prstGeom>
      </xdr:spPr>
    </xdr:pic>
    <xdr:clientData/>
  </xdr:oneCellAnchor>
  <xdr:oneCellAnchor>
    <xdr:from>
      <xdr:col>5</xdr:col>
      <xdr:colOff>709833</xdr:colOff>
      <xdr:row>12</xdr:row>
      <xdr:rowOff>5855</xdr:rowOff>
    </xdr:from>
    <xdr:ext cx="690429" cy="920572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53633" y="7426563"/>
          <a:ext cx="690429" cy="92057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455083</xdr:colOff>
      <xdr:row>21</xdr:row>
      <xdr:rowOff>190501</xdr:rowOff>
    </xdr:from>
    <xdr:to>
      <xdr:col>5</xdr:col>
      <xdr:colOff>1164167</xdr:colOff>
      <xdr:row>24</xdr:row>
      <xdr:rowOff>52917</xdr:rowOff>
    </xdr:to>
    <xdr:pic>
      <xdr:nvPicPr>
        <xdr:cNvPr id="5" name="image46.png" title="Изображение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9820" y="4907280"/>
          <a:ext cx="709295" cy="69088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0</xdr:colOff>
      <xdr:row>5</xdr:row>
      <xdr:rowOff>0</xdr:rowOff>
    </xdr:from>
    <xdr:ext cx="133349" cy="133349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5160" y="1524000"/>
          <a:ext cx="132715" cy="132715"/>
        </a:xfrm>
        <a:prstGeom prst="rect">
          <a:avLst/>
        </a:prstGeom>
      </xdr:spPr>
    </xdr:pic>
    <xdr:clientData/>
  </xdr:oneCellAnchor>
  <xdr:oneCellAnchor>
    <xdr:from>
      <xdr:col>1</xdr:col>
      <xdr:colOff>36623</xdr:colOff>
      <xdr:row>1</xdr:row>
      <xdr:rowOff>113379</xdr:rowOff>
    </xdr:from>
    <xdr:ext cx="3179845" cy="663437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5" y="446405"/>
          <a:ext cx="3180080" cy="663575"/>
        </a:xfrm>
        <a:prstGeom prst="rect">
          <a:avLst/>
        </a:prstGeom>
      </xdr:spPr>
    </xdr:pic>
    <xdr:clientData/>
  </xdr:oneCellAnchor>
  <xdr:oneCellAnchor>
    <xdr:from>
      <xdr:col>5</xdr:col>
      <xdr:colOff>123825</xdr:colOff>
      <xdr:row>7</xdr:row>
      <xdr:rowOff>57151</xdr:rowOff>
    </xdr:from>
    <xdr:ext cx="897961" cy="561974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8985" y="2076450"/>
          <a:ext cx="897890" cy="56197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16</xdr:row>
      <xdr:rowOff>133350</xdr:rowOff>
    </xdr:from>
    <xdr:ext cx="1004125" cy="666751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5160" y="3844290"/>
          <a:ext cx="1003935" cy="666750"/>
        </a:xfrm>
        <a:prstGeom prst="rect">
          <a:avLst/>
        </a:prstGeom>
      </xdr:spPr>
    </xdr:pic>
    <xdr:clientData/>
  </xdr:oneCellAnchor>
  <xdr:oneCellAnchor>
    <xdr:from>
      <xdr:col>5</xdr:col>
      <xdr:colOff>121920</xdr:colOff>
      <xdr:row>11</xdr:row>
      <xdr:rowOff>112395</xdr:rowOff>
    </xdr:from>
    <xdr:ext cx="1004125" cy="666751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7080" y="2855595"/>
          <a:ext cx="1004125" cy="666751"/>
        </a:xfrm>
        <a:prstGeom prst="rect">
          <a:avLst/>
        </a:prstGeom>
      </xdr:spPr>
    </xdr:pic>
    <xdr:clientData/>
  </xdr:oneCellAnchor>
  <xdr:oneCellAnchor>
    <xdr:from>
      <xdr:col>5</xdr:col>
      <xdr:colOff>20750</xdr:colOff>
      <xdr:row>21</xdr:row>
      <xdr:rowOff>1057</xdr:rowOff>
    </xdr:from>
    <xdr:ext cx="688334" cy="516469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5480" y="4717415"/>
          <a:ext cx="688340" cy="516890"/>
        </a:xfrm>
        <a:prstGeom prst="rect">
          <a:avLst/>
        </a:prstGeom>
      </xdr:spPr>
    </xdr:pic>
    <xdr:clientData/>
  </xdr:oneCellAnchor>
  <xdr:oneCellAnchor>
    <xdr:from>
      <xdr:col>5</xdr:col>
      <xdr:colOff>110369</xdr:colOff>
      <xdr:row>26</xdr:row>
      <xdr:rowOff>306030</xdr:rowOff>
    </xdr:from>
    <xdr:ext cx="1079108" cy="1438406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5015" y="6555740"/>
          <a:ext cx="1079500" cy="1438910"/>
        </a:xfrm>
        <a:prstGeom prst="rect">
          <a:avLst/>
        </a:prstGeom>
      </xdr:spPr>
    </xdr:pic>
    <xdr:clientData/>
  </xdr:oneCellAnchor>
  <xdr:oneCellAnchor>
    <xdr:from>
      <xdr:col>5</xdr:col>
      <xdr:colOff>395018</xdr:colOff>
      <xdr:row>37</xdr:row>
      <xdr:rowOff>233640</xdr:rowOff>
    </xdr:from>
    <xdr:ext cx="847223" cy="1129311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390130" y="9731375"/>
          <a:ext cx="847090" cy="1129665"/>
        </a:xfrm>
        <a:prstGeom prst="rect">
          <a:avLst/>
        </a:prstGeom>
      </xdr:spPr>
    </xdr:pic>
    <xdr:clientData/>
  </xdr:oneCellAnchor>
  <xdr:oneCellAnchor>
    <xdr:from>
      <xdr:col>5</xdr:col>
      <xdr:colOff>68580</xdr:colOff>
      <xdr:row>35</xdr:row>
      <xdr:rowOff>202776</xdr:rowOff>
    </xdr:from>
    <xdr:ext cx="876738" cy="876738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3740" y="9148445"/>
          <a:ext cx="876300" cy="876935"/>
        </a:xfrm>
        <a:prstGeom prst="rect">
          <a:avLst/>
        </a:prstGeom>
      </xdr:spPr>
    </xdr:pic>
    <xdr:clientData/>
  </xdr:oneCellAnchor>
  <xdr:oneCellAnchor>
    <xdr:from>
      <xdr:col>5</xdr:col>
      <xdr:colOff>173869</xdr:colOff>
      <xdr:row>33</xdr:row>
      <xdr:rowOff>222157</xdr:rowOff>
    </xdr:from>
    <xdr:ext cx="963084" cy="722619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8515" y="8615045"/>
          <a:ext cx="963295" cy="722630"/>
        </a:xfrm>
        <a:prstGeom prst="rect">
          <a:avLst/>
        </a:prstGeom>
      </xdr:spPr>
    </xdr:pic>
    <xdr:clientData/>
  </xdr:oneCellAnchor>
  <xdr:oneCellAnchor>
    <xdr:from>
      <xdr:col>5</xdr:col>
      <xdr:colOff>9401</xdr:colOff>
      <xdr:row>24</xdr:row>
      <xdr:rowOff>31750</xdr:rowOff>
    </xdr:from>
    <xdr:ext cx="1038350" cy="1384076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4050" y="5577205"/>
          <a:ext cx="1038860" cy="138366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21</xdr:row>
      <xdr:rowOff>166417</xdr:rowOff>
    </xdr:from>
    <xdr:ext cx="675480" cy="900385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5160" y="4883150"/>
          <a:ext cx="675005" cy="90043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30</xdr:row>
      <xdr:rowOff>93739</xdr:rowOff>
    </xdr:from>
    <xdr:ext cx="1354126" cy="445733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5160" y="7658100"/>
          <a:ext cx="1353820" cy="445770"/>
        </a:xfrm>
        <a:prstGeom prst="rect">
          <a:avLst/>
        </a:prstGeom>
      </xdr:spPr>
    </xdr:pic>
    <xdr:clientData/>
  </xdr:oneCellAnchor>
  <xdr:oneCellAnchor>
    <xdr:from>
      <xdr:col>5</xdr:col>
      <xdr:colOff>199571</xdr:colOff>
      <xdr:row>31</xdr:row>
      <xdr:rowOff>263070</xdr:rowOff>
    </xdr:from>
    <xdr:ext cx="848180" cy="636294"/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550" y="8103870"/>
          <a:ext cx="848360" cy="63627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4387934</xdr:colOff>
      <xdr:row>170</xdr:row>
      <xdr:rowOff>105394</xdr:rowOff>
    </xdr:from>
    <xdr:to>
      <xdr:col>5</xdr:col>
      <xdr:colOff>428131</xdr:colOff>
      <xdr:row>172</xdr:row>
      <xdr:rowOff>43543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4D5EAF0A-2117-476C-B31D-98B9B7D0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59734" y="56003537"/>
          <a:ext cx="623083" cy="83077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14288</xdr:colOff>
      <xdr:row>28</xdr:row>
      <xdr:rowOff>19050</xdr:rowOff>
    </xdr:from>
    <xdr:to>
      <xdr:col>5</xdr:col>
      <xdr:colOff>721700</xdr:colOff>
      <xdr:row>29</xdr:row>
      <xdr:rowOff>33339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58088" y="9153525"/>
          <a:ext cx="707412" cy="4810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690562</xdr:colOff>
      <xdr:row>28</xdr:row>
      <xdr:rowOff>376238</xdr:rowOff>
    </xdr:from>
    <xdr:to>
      <xdr:col>5</xdr:col>
      <xdr:colOff>1399311</xdr:colOff>
      <xdr:row>30</xdr:row>
      <xdr:rowOff>1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/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34362" y="9510713"/>
          <a:ext cx="700090" cy="5667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40102</xdr:colOff>
      <xdr:row>112</xdr:row>
      <xdr:rowOff>43543</xdr:rowOff>
    </xdr:from>
    <xdr:ext cx="614436" cy="923240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94788" y="35705143"/>
          <a:ext cx="614436" cy="923240"/>
        </a:xfrm>
        <a:prstGeom prst="rect">
          <a:avLst/>
        </a:prstGeom>
      </xdr:spPr>
    </xdr:pic>
    <xdr:clientData/>
  </xdr:oneCellAnchor>
  <xdr:twoCellAnchor>
    <xdr:from>
      <xdr:col>5</xdr:col>
      <xdr:colOff>0</xdr:colOff>
      <xdr:row>59</xdr:row>
      <xdr:rowOff>121709</xdr:rowOff>
    </xdr:from>
    <xdr:to>
      <xdr:col>5</xdr:col>
      <xdr:colOff>1023408</xdr:colOff>
      <xdr:row>65</xdr:row>
      <xdr:rowOff>74085</xdr:rowOff>
    </xdr:to>
    <xdr:pic>
      <xdr:nvPicPr>
        <xdr:cNvPr id="9" name="image10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4686" y="24952023"/>
          <a:ext cx="1023408" cy="2107748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53557</xdr:colOff>
      <xdr:row>1</xdr:row>
      <xdr:rowOff>79513</xdr:rowOff>
    </xdr:from>
    <xdr:ext cx="3179845" cy="663437"/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412750"/>
          <a:ext cx="3179445" cy="663575"/>
        </a:xfrm>
        <a:prstGeom prst="rect">
          <a:avLst/>
        </a:prstGeom>
      </xdr:spPr>
    </xdr:pic>
    <xdr:clientData/>
  </xdr:oneCellAnchor>
  <xdr:oneCellAnchor>
    <xdr:from>
      <xdr:col>5</xdr:col>
      <xdr:colOff>884052</xdr:colOff>
      <xdr:row>111</xdr:row>
      <xdr:rowOff>283028</xdr:rowOff>
    </xdr:from>
    <xdr:ext cx="719413" cy="959217"/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38738" y="35618057"/>
          <a:ext cx="719413" cy="959217"/>
        </a:xfrm>
        <a:prstGeom prst="rect">
          <a:avLst/>
        </a:prstGeom>
      </xdr:spPr>
    </xdr:pic>
    <xdr:clientData/>
  </xdr:oneCellAnchor>
  <xdr:oneCellAnchor>
    <xdr:from>
      <xdr:col>5</xdr:col>
      <xdr:colOff>62166</xdr:colOff>
      <xdr:row>118</xdr:row>
      <xdr:rowOff>106680</xdr:rowOff>
    </xdr:from>
    <xdr:ext cx="599550" cy="799400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16852" y="38152251"/>
          <a:ext cx="599550" cy="799400"/>
        </a:xfrm>
        <a:prstGeom prst="rect">
          <a:avLst/>
        </a:prstGeom>
      </xdr:spPr>
    </xdr:pic>
    <xdr:clientData/>
  </xdr:oneCellAnchor>
  <xdr:twoCellAnchor>
    <xdr:from>
      <xdr:col>5</xdr:col>
      <xdr:colOff>176679</xdr:colOff>
      <xdr:row>176</xdr:row>
      <xdr:rowOff>0</xdr:rowOff>
    </xdr:from>
    <xdr:to>
      <xdr:col>5</xdr:col>
      <xdr:colOff>1047994</xdr:colOff>
      <xdr:row>176</xdr:row>
      <xdr:rowOff>0</xdr:rowOff>
    </xdr:to>
    <xdr:pic>
      <xdr:nvPicPr>
        <xdr:cNvPr id="153" name="image03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31365" y="58576029"/>
          <a:ext cx="871315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73835</xdr:colOff>
      <xdr:row>68</xdr:row>
      <xdr:rowOff>74084</xdr:rowOff>
    </xdr:from>
    <xdr:to>
      <xdr:col>5</xdr:col>
      <xdr:colOff>963329</xdr:colOff>
      <xdr:row>71</xdr:row>
      <xdr:rowOff>74084</xdr:rowOff>
    </xdr:to>
    <xdr:pic>
      <xdr:nvPicPr>
        <xdr:cNvPr id="211" name="image10.pn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8521" y="27647598"/>
          <a:ext cx="889494" cy="5878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47532</xdr:colOff>
      <xdr:row>79</xdr:row>
      <xdr:rowOff>0</xdr:rowOff>
    </xdr:from>
    <xdr:to>
      <xdr:col>5</xdr:col>
      <xdr:colOff>1063533</xdr:colOff>
      <xdr:row>79</xdr:row>
      <xdr:rowOff>0</xdr:rowOff>
    </xdr:to>
    <xdr:pic>
      <xdr:nvPicPr>
        <xdr:cNvPr id="212" name="image16.pn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2218" y="29728886"/>
          <a:ext cx="1016001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105833</xdr:colOff>
      <xdr:row>72</xdr:row>
      <xdr:rowOff>63501</xdr:rowOff>
    </xdr:from>
    <xdr:to>
      <xdr:col>5</xdr:col>
      <xdr:colOff>988930</xdr:colOff>
      <xdr:row>75</xdr:row>
      <xdr:rowOff>132292</xdr:rowOff>
    </xdr:to>
    <xdr:pic>
      <xdr:nvPicPr>
        <xdr:cNvPr id="222" name="image10.png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519" y="28420787"/>
          <a:ext cx="883097" cy="65661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95251</xdr:colOff>
      <xdr:row>76</xdr:row>
      <xdr:rowOff>0</xdr:rowOff>
    </xdr:from>
    <xdr:to>
      <xdr:col>5</xdr:col>
      <xdr:colOff>952501</xdr:colOff>
      <xdr:row>76</xdr:row>
      <xdr:rowOff>0</xdr:rowOff>
    </xdr:to>
    <xdr:pic>
      <xdr:nvPicPr>
        <xdr:cNvPr id="171" name="image13.pn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9937" y="29141057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83156</xdr:colOff>
      <xdr:row>76</xdr:row>
      <xdr:rowOff>0</xdr:rowOff>
    </xdr:from>
    <xdr:to>
      <xdr:col>5</xdr:col>
      <xdr:colOff>979715</xdr:colOff>
      <xdr:row>76</xdr:row>
      <xdr:rowOff>0</xdr:rowOff>
    </xdr:to>
    <xdr:pic>
      <xdr:nvPicPr>
        <xdr:cNvPr id="172" name="image13.pn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7842" y="29141057"/>
          <a:ext cx="896559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70114</xdr:colOff>
      <xdr:row>64</xdr:row>
      <xdr:rowOff>9261</xdr:rowOff>
    </xdr:from>
    <xdr:to>
      <xdr:col>5</xdr:col>
      <xdr:colOff>980281</xdr:colOff>
      <xdr:row>67</xdr:row>
      <xdr:rowOff>157428</xdr:rowOff>
    </xdr:to>
    <xdr:pic>
      <xdr:nvPicPr>
        <xdr:cNvPr id="179" name="image10.pn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800" y="26799004"/>
          <a:ext cx="910167" cy="7359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64225</xdr:colOff>
      <xdr:row>76</xdr:row>
      <xdr:rowOff>0</xdr:rowOff>
    </xdr:from>
    <xdr:to>
      <xdr:col>5</xdr:col>
      <xdr:colOff>1080226</xdr:colOff>
      <xdr:row>79</xdr:row>
      <xdr:rowOff>0</xdr:rowOff>
    </xdr:to>
    <xdr:pic>
      <xdr:nvPicPr>
        <xdr:cNvPr id="161" name="image16.pn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8911" y="29141057"/>
          <a:ext cx="1016001" cy="5878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186214</xdr:colOff>
      <xdr:row>92</xdr:row>
      <xdr:rowOff>130629</xdr:rowOff>
    </xdr:from>
    <xdr:to>
      <xdr:col>5</xdr:col>
      <xdr:colOff>1198245</xdr:colOff>
      <xdr:row>95</xdr:row>
      <xdr:rowOff>60537</xdr:rowOff>
    </xdr:to>
    <xdr:pic>
      <xdr:nvPicPr>
        <xdr:cNvPr id="173" name="image10.pn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0900" y="29990143"/>
          <a:ext cx="1012031" cy="517737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215476</xdr:colOff>
      <xdr:row>98</xdr:row>
      <xdr:rowOff>45296</xdr:rowOff>
    </xdr:from>
    <xdr:ext cx="1000125" cy="657225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0162" y="31929553"/>
          <a:ext cx="1000125" cy="657225"/>
        </a:xfrm>
        <a:prstGeom prst="rect">
          <a:avLst/>
        </a:prstGeom>
      </xdr:spPr>
    </xdr:pic>
    <xdr:clientData/>
  </xdr:oneCellAnchor>
  <xdr:oneCellAnchor>
    <xdr:from>
      <xdr:col>5</xdr:col>
      <xdr:colOff>139489</xdr:colOff>
      <xdr:row>99</xdr:row>
      <xdr:rowOff>29847</xdr:rowOff>
    </xdr:from>
    <xdr:ext cx="985832" cy="541653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94175" y="32110047"/>
          <a:ext cx="985832" cy="541653"/>
        </a:xfrm>
        <a:prstGeom prst="rect">
          <a:avLst/>
        </a:prstGeom>
      </xdr:spPr>
    </xdr:pic>
    <xdr:clientData/>
  </xdr:oneCellAnchor>
  <xdr:oneCellAnchor>
    <xdr:from>
      <xdr:col>5</xdr:col>
      <xdr:colOff>716280</xdr:colOff>
      <xdr:row>117</xdr:row>
      <xdr:rowOff>190500</xdr:rowOff>
    </xdr:from>
    <xdr:ext cx="647700" cy="973204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70966" y="37920386"/>
          <a:ext cx="647700" cy="973204"/>
        </a:xfrm>
        <a:prstGeom prst="rect">
          <a:avLst/>
        </a:prstGeom>
      </xdr:spPr>
    </xdr:pic>
    <xdr:clientData/>
  </xdr:oneCellAnchor>
  <xdr:twoCellAnchor>
    <xdr:from>
      <xdr:col>5</xdr:col>
      <xdr:colOff>501278</xdr:colOff>
      <xdr:row>126</xdr:row>
      <xdr:rowOff>33364</xdr:rowOff>
    </xdr:from>
    <xdr:to>
      <xdr:col>5</xdr:col>
      <xdr:colOff>1391920</xdr:colOff>
      <xdr:row>130</xdr:row>
      <xdr:rowOff>0</xdr:rowOff>
    </xdr:to>
    <xdr:pic>
      <xdr:nvPicPr>
        <xdr:cNvPr id="129" name="image01.pn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55964" y="40854793"/>
          <a:ext cx="890642" cy="15124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24506</xdr:colOff>
      <xdr:row>131</xdr:row>
      <xdr:rowOff>56196</xdr:rowOff>
    </xdr:from>
    <xdr:to>
      <xdr:col>5</xdr:col>
      <xdr:colOff>671512</xdr:colOff>
      <xdr:row>132</xdr:row>
      <xdr:rowOff>1768</xdr:rowOff>
    </xdr:to>
    <xdr:pic>
      <xdr:nvPicPr>
        <xdr:cNvPr id="134" name="image01.pn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79192" y="42630225"/>
          <a:ext cx="647006" cy="15240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804230</xdr:colOff>
      <xdr:row>133</xdr:row>
      <xdr:rowOff>91440</xdr:rowOff>
    </xdr:from>
    <xdr:ext cx="553590" cy="831800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58916" y="43079126"/>
          <a:ext cx="553590" cy="831800"/>
        </a:xfrm>
        <a:prstGeom prst="rect">
          <a:avLst/>
        </a:prstGeom>
      </xdr:spPr>
    </xdr:pic>
    <xdr:clientData/>
  </xdr:oneCellAnchor>
  <xdr:oneCellAnchor>
    <xdr:from>
      <xdr:col>5</xdr:col>
      <xdr:colOff>68580</xdr:colOff>
      <xdr:row>133</xdr:row>
      <xdr:rowOff>83820</xdr:rowOff>
    </xdr:from>
    <xdr:ext cx="634365" cy="84582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3266" y="43071506"/>
          <a:ext cx="634365" cy="845820"/>
        </a:xfrm>
        <a:prstGeom prst="rect">
          <a:avLst/>
        </a:prstGeom>
      </xdr:spPr>
    </xdr:pic>
    <xdr:clientData/>
  </xdr:oneCellAnchor>
  <xdr:oneCellAnchor>
    <xdr:from>
      <xdr:col>5</xdr:col>
      <xdr:colOff>409575</xdr:colOff>
      <xdr:row>132</xdr:row>
      <xdr:rowOff>4763</xdr:rowOff>
    </xdr:from>
    <xdr:ext cx="633620" cy="532957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64261" y="42785620"/>
          <a:ext cx="633620" cy="532957"/>
        </a:xfrm>
        <a:prstGeom prst="rect">
          <a:avLst/>
        </a:prstGeom>
      </xdr:spPr>
    </xdr:pic>
    <xdr:clientData/>
  </xdr:oneCellAnchor>
  <xdr:twoCellAnchor>
    <xdr:from>
      <xdr:col>4</xdr:col>
      <xdr:colOff>4383085</xdr:colOff>
      <xdr:row>126</xdr:row>
      <xdr:rowOff>60960</xdr:rowOff>
    </xdr:from>
    <xdr:to>
      <xdr:col>5</xdr:col>
      <xdr:colOff>424237</xdr:colOff>
      <xdr:row>130</xdr:row>
      <xdr:rowOff>0</xdr:rowOff>
    </xdr:to>
    <xdr:pic>
      <xdr:nvPicPr>
        <xdr:cNvPr id="139" name="image01.pn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54885" y="40882389"/>
          <a:ext cx="624038" cy="14848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724353</xdr:colOff>
      <xdr:row>131</xdr:row>
      <xdr:rowOff>127635</xdr:rowOff>
    </xdr:from>
    <xdr:to>
      <xdr:col>5</xdr:col>
      <xdr:colOff>1362832</xdr:colOff>
      <xdr:row>132</xdr:row>
      <xdr:rowOff>2492</xdr:rowOff>
    </xdr:to>
    <xdr:pic>
      <xdr:nvPicPr>
        <xdr:cNvPr id="140" name="image01.pn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79039" y="42701664"/>
          <a:ext cx="638479" cy="816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187598</xdr:colOff>
      <xdr:row>130</xdr:row>
      <xdr:rowOff>99060</xdr:rowOff>
    </xdr:from>
    <xdr:to>
      <xdr:col>5</xdr:col>
      <xdr:colOff>1143000</xdr:colOff>
      <xdr:row>130</xdr:row>
      <xdr:rowOff>674915</xdr:rowOff>
    </xdr:to>
    <xdr:pic>
      <xdr:nvPicPr>
        <xdr:cNvPr id="141" name="image03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42284" y="41649831"/>
          <a:ext cx="955402" cy="57585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129540</xdr:colOff>
      <xdr:row>96</xdr:row>
      <xdr:rowOff>22860</xdr:rowOff>
    </xdr:from>
    <xdr:to>
      <xdr:col>5</xdr:col>
      <xdr:colOff>1145541</xdr:colOff>
      <xdr:row>97</xdr:row>
      <xdr:rowOff>190076</xdr:rowOff>
    </xdr:to>
    <xdr:pic>
      <xdr:nvPicPr>
        <xdr:cNvPr id="157" name="image16.pn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4226" y="31515231"/>
          <a:ext cx="1016001" cy="36315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776151</xdr:colOff>
      <xdr:row>96</xdr:row>
      <xdr:rowOff>162197</xdr:rowOff>
    </xdr:from>
    <xdr:to>
      <xdr:col>5</xdr:col>
      <xdr:colOff>1305197</xdr:colOff>
      <xdr:row>97</xdr:row>
      <xdr:rowOff>299357</xdr:rowOff>
    </xdr:to>
    <xdr:pic>
      <xdr:nvPicPr>
        <xdr:cNvPr id="158" name="image01.pn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30837" y="30805483"/>
          <a:ext cx="529046" cy="485503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3167850</xdr:colOff>
      <xdr:row>138</xdr:row>
      <xdr:rowOff>199281</xdr:rowOff>
    </xdr:from>
    <xdr:ext cx="870938" cy="653203"/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6248517" y="46311157"/>
          <a:ext cx="653203" cy="870938"/>
        </a:xfrm>
        <a:prstGeom prst="rect">
          <a:avLst/>
        </a:prstGeom>
      </xdr:spPr>
    </xdr:pic>
    <xdr:clientData/>
  </xdr:oneCellAnchor>
  <xdr:oneCellAnchor>
    <xdr:from>
      <xdr:col>4</xdr:col>
      <xdr:colOff>3786474</xdr:colOff>
      <xdr:row>139</xdr:row>
      <xdr:rowOff>212811</xdr:rowOff>
    </xdr:from>
    <xdr:ext cx="843323" cy="632492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6863690" y="46872424"/>
          <a:ext cx="632492" cy="843323"/>
        </a:xfrm>
        <a:prstGeom prst="rect">
          <a:avLst/>
        </a:prstGeom>
      </xdr:spPr>
    </xdr:pic>
    <xdr:clientData/>
  </xdr:oneCellAnchor>
  <xdr:oneCellAnchor>
    <xdr:from>
      <xdr:col>5</xdr:col>
      <xdr:colOff>758865</xdr:colOff>
      <xdr:row>114</xdr:row>
      <xdr:rowOff>87087</xdr:rowOff>
    </xdr:from>
    <xdr:ext cx="687722" cy="916963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13551" y="36380058"/>
          <a:ext cx="687722" cy="916963"/>
        </a:xfrm>
        <a:prstGeom prst="rect">
          <a:avLst/>
        </a:prstGeom>
      </xdr:spPr>
    </xdr:pic>
    <xdr:clientData/>
  </xdr:oneCellAnchor>
  <xdr:oneCellAnchor>
    <xdr:from>
      <xdr:col>5</xdr:col>
      <xdr:colOff>612304</xdr:colOff>
      <xdr:row>123</xdr:row>
      <xdr:rowOff>5466</xdr:rowOff>
    </xdr:from>
    <xdr:ext cx="736401" cy="981868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66990" y="39629466"/>
          <a:ext cx="736401" cy="981868"/>
        </a:xfrm>
        <a:prstGeom prst="rect">
          <a:avLst/>
        </a:prstGeom>
      </xdr:spPr>
    </xdr:pic>
    <xdr:clientData/>
  </xdr:oneCellAnchor>
  <xdr:twoCellAnchor editAs="oneCell">
    <xdr:from>
      <xdr:col>5</xdr:col>
      <xdr:colOff>39823</xdr:colOff>
      <xdr:row>138</xdr:row>
      <xdr:rowOff>22860</xdr:rowOff>
    </xdr:from>
    <xdr:to>
      <xdr:col>5</xdr:col>
      <xdr:colOff>902677</xdr:colOff>
      <xdr:row>139</xdr:row>
      <xdr:rowOff>287490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4509" y="46243603"/>
          <a:ext cx="862854" cy="580315"/>
        </a:xfrm>
        <a:prstGeom prst="rect">
          <a:avLst/>
        </a:prstGeom>
      </xdr:spPr>
    </xdr:pic>
    <xdr:clientData/>
  </xdr:twoCellAnchor>
  <xdr:twoCellAnchor editAs="oneCell">
    <xdr:from>
      <xdr:col>5</xdr:col>
      <xdr:colOff>36907</xdr:colOff>
      <xdr:row>140</xdr:row>
      <xdr:rowOff>20512</xdr:rowOff>
    </xdr:from>
    <xdr:to>
      <xdr:col>5</xdr:col>
      <xdr:colOff>904646</xdr:colOff>
      <xdr:row>141</xdr:row>
      <xdr:rowOff>289562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593" y="47286283"/>
          <a:ext cx="867739" cy="584735"/>
        </a:xfrm>
        <a:prstGeom prst="rect">
          <a:avLst/>
        </a:prstGeom>
      </xdr:spPr>
    </xdr:pic>
    <xdr:clientData/>
  </xdr:twoCellAnchor>
  <xdr:twoCellAnchor editAs="oneCell">
    <xdr:from>
      <xdr:col>5</xdr:col>
      <xdr:colOff>671112</xdr:colOff>
      <xdr:row>146</xdr:row>
      <xdr:rowOff>44801</xdr:rowOff>
    </xdr:from>
    <xdr:to>
      <xdr:col>5</xdr:col>
      <xdr:colOff>1400669</xdr:colOff>
      <xdr:row>147</xdr:row>
      <xdr:rowOff>243839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25798" y="49237344"/>
          <a:ext cx="734505" cy="514724"/>
        </a:xfrm>
        <a:prstGeom prst="rect">
          <a:avLst/>
        </a:prstGeom>
      </xdr:spPr>
    </xdr:pic>
    <xdr:clientData/>
  </xdr:twoCellAnchor>
  <xdr:twoCellAnchor editAs="oneCell">
    <xdr:from>
      <xdr:col>5</xdr:col>
      <xdr:colOff>79131</xdr:colOff>
      <xdr:row>148</xdr:row>
      <xdr:rowOff>11136</xdr:rowOff>
    </xdr:from>
    <xdr:to>
      <xdr:col>5</xdr:col>
      <xdr:colOff>609895</xdr:colOff>
      <xdr:row>150</xdr:row>
      <xdr:rowOff>11722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3817" y="49835050"/>
          <a:ext cx="530764" cy="631958"/>
        </a:xfrm>
        <a:prstGeom prst="rect">
          <a:avLst/>
        </a:prstGeom>
      </xdr:spPr>
    </xdr:pic>
    <xdr:clientData/>
  </xdr:twoCellAnchor>
  <xdr:twoCellAnchor editAs="oneCell">
    <xdr:from>
      <xdr:col>5</xdr:col>
      <xdr:colOff>17585</xdr:colOff>
      <xdr:row>146</xdr:row>
      <xdr:rowOff>44106</xdr:rowOff>
    </xdr:from>
    <xdr:to>
      <xdr:col>5</xdr:col>
      <xdr:colOff>638908</xdr:colOff>
      <xdr:row>147</xdr:row>
      <xdr:rowOff>252500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2271" y="49236649"/>
          <a:ext cx="621323" cy="524080"/>
        </a:xfrm>
        <a:prstGeom prst="rect">
          <a:avLst/>
        </a:prstGeom>
      </xdr:spPr>
    </xdr:pic>
    <xdr:clientData/>
  </xdr:twoCellAnchor>
  <xdr:twoCellAnchor editAs="oneCell">
    <xdr:from>
      <xdr:col>5</xdr:col>
      <xdr:colOff>759657</xdr:colOff>
      <xdr:row>150</xdr:row>
      <xdr:rowOff>70340</xdr:rowOff>
    </xdr:from>
    <xdr:to>
      <xdr:col>5</xdr:col>
      <xdr:colOff>1250994</xdr:colOff>
      <xdr:row>152</xdr:row>
      <xdr:rowOff>10618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4343" y="50525626"/>
          <a:ext cx="491337" cy="571649"/>
        </a:xfrm>
        <a:prstGeom prst="rect">
          <a:avLst/>
        </a:prstGeom>
      </xdr:spPr>
    </xdr:pic>
    <xdr:clientData/>
  </xdr:twoCellAnchor>
  <xdr:twoCellAnchor editAs="oneCell">
    <xdr:from>
      <xdr:col>5</xdr:col>
      <xdr:colOff>117314</xdr:colOff>
      <xdr:row>150</xdr:row>
      <xdr:rowOff>75363</xdr:rowOff>
    </xdr:from>
    <xdr:to>
      <xdr:col>5</xdr:col>
      <xdr:colOff>616064</xdr:colOff>
      <xdr:row>152</xdr:row>
      <xdr:rowOff>16749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72000" y="50530649"/>
          <a:ext cx="498750" cy="572757"/>
        </a:xfrm>
        <a:prstGeom prst="rect">
          <a:avLst/>
        </a:prstGeom>
      </xdr:spPr>
    </xdr:pic>
    <xdr:clientData/>
  </xdr:twoCellAnchor>
  <xdr:twoCellAnchor editAs="oneCell">
    <xdr:from>
      <xdr:col>5</xdr:col>
      <xdr:colOff>709247</xdr:colOff>
      <xdr:row>157</xdr:row>
      <xdr:rowOff>283878</xdr:rowOff>
    </xdr:from>
    <xdr:to>
      <xdr:col>5</xdr:col>
      <xdr:colOff>1196927</xdr:colOff>
      <xdr:row>160</xdr:row>
      <xdr:rowOff>4479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63933" y="52948964"/>
          <a:ext cx="487680" cy="667659"/>
        </a:xfrm>
        <a:prstGeom prst="rect">
          <a:avLst/>
        </a:prstGeom>
      </xdr:spPr>
    </xdr:pic>
    <xdr:clientData/>
  </xdr:twoCellAnchor>
  <xdr:twoCellAnchor editAs="oneCell">
    <xdr:from>
      <xdr:col>5</xdr:col>
      <xdr:colOff>49179</xdr:colOff>
      <xdr:row>157</xdr:row>
      <xdr:rowOff>304561</xdr:rowOff>
    </xdr:from>
    <xdr:to>
      <xdr:col>5</xdr:col>
      <xdr:colOff>526952</xdr:colOff>
      <xdr:row>160</xdr:row>
      <xdr:rowOff>6089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03865" y="52969647"/>
          <a:ext cx="477773" cy="648586"/>
        </a:xfrm>
        <a:prstGeom prst="rect">
          <a:avLst/>
        </a:prstGeom>
      </xdr:spPr>
    </xdr:pic>
    <xdr:clientData/>
  </xdr:twoCellAnchor>
  <xdr:twoCellAnchor editAs="oneCell">
    <xdr:from>
      <xdr:col>5</xdr:col>
      <xdr:colOff>725482</xdr:colOff>
      <xdr:row>160</xdr:row>
      <xdr:rowOff>3200</xdr:rowOff>
    </xdr:from>
    <xdr:to>
      <xdr:col>5</xdr:col>
      <xdr:colOff>1399309</xdr:colOff>
      <xdr:row>161</xdr:row>
      <xdr:rowOff>433820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80168" y="53615343"/>
          <a:ext cx="678775" cy="876933"/>
        </a:xfrm>
        <a:prstGeom prst="rect">
          <a:avLst/>
        </a:prstGeom>
      </xdr:spPr>
    </xdr:pic>
    <xdr:clientData/>
  </xdr:twoCellAnchor>
  <xdr:twoCellAnchor editAs="oneCell">
    <xdr:from>
      <xdr:col>5</xdr:col>
      <xdr:colOff>262561</xdr:colOff>
      <xdr:row>154</xdr:row>
      <xdr:rowOff>35100</xdr:rowOff>
    </xdr:from>
    <xdr:to>
      <xdr:col>5</xdr:col>
      <xdr:colOff>1072662</xdr:colOff>
      <xdr:row>156</xdr:row>
      <xdr:rowOff>6549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247" y="51753129"/>
          <a:ext cx="810101" cy="602821"/>
        </a:xfrm>
        <a:prstGeom prst="rect">
          <a:avLst/>
        </a:prstGeom>
      </xdr:spPr>
    </xdr:pic>
    <xdr:clientData/>
  </xdr:twoCellAnchor>
  <xdr:twoCellAnchor editAs="oneCell">
    <xdr:from>
      <xdr:col>5</xdr:col>
      <xdr:colOff>35172</xdr:colOff>
      <xdr:row>142</xdr:row>
      <xdr:rowOff>0</xdr:rowOff>
    </xdr:from>
    <xdr:to>
      <xdr:col>5</xdr:col>
      <xdr:colOff>902911</xdr:colOff>
      <xdr:row>143</xdr:row>
      <xdr:rowOff>269048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9858" y="47929800"/>
          <a:ext cx="867739" cy="584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35172</xdr:colOff>
      <xdr:row>144</xdr:row>
      <xdr:rowOff>0</xdr:rowOff>
    </xdr:from>
    <xdr:to>
      <xdr:col>5</xdr:col>
      <xdr:colOff>902911</xdr:colOff>
      <xdr:row>145</xdr:row>
      <xdr:rowOff>269048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9858" y="48561171"/>
          <a:ext cx="867739" cy="584734"/>
        </a:xfrm>
        <a:prstGeom prst="rect">
          <a:avLst/>
        </a:prstGeom>
      </xdr:spPr>
    </xdr:pic>
    <xdr:clientData/>
  </xdr:twoCellAnchor>
  <xdr:oneCellAnchor>
    <xdr:from>
      <xdr:col>5</xdr:col>
      <xdr:colOff>39184</xdr:colOff>
      <xdr:row>122</xdr:row>
      <xdr:rowOff>38101</xdr:rowOff>
    </xdr:from>
    <xdr:ext cx="641450" cy="807720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93870" y="39346415"/>
          <a:ext cx="641450" cy="807720"/>
        </a:xfrm>
        <a:prstGeom prst="rect">
          <a:avLst/>
        </a:prstGeom>
      </xdr:spPr>
    </xdr:pic>
    <xdr:clientData/>
  </xdr:oneCellAnchor>
  <xdr:oneCellAnchor>
    <xdr:from>
      <xdr:col>5</xdr:col>
      <xdr:colOff>43544</xdr:colOff>
      <xdr:row>115</xdr:row>
      <xdr:rowOff>141515</xdr:rowOff>
    </xdr:from>
    <xdr:ext cx="601980" cy="802639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98230" y="36750172"/>
          <a:ext cx="601980" cy="802639"/>
        </a:xfrm>
        <a:prstGeom prst="rect">
          <a:avLst/>
        </a:prstGeom>
      </xdr:spPr>
    </xdr:pic>
    <xdr:clientData/>
  </xdr:oneCellAnchor>
  <xdr:twoCellAnchor editAs="oneCell">
    <xdr:from>
      <xdr:col>5</xdr:col>
      <xdr:colOff>65375</xdr:colOff>
      <xdr:row>159</xdr:row>
      <xdr:rowOff>312420</xdr:rowOff>
    </xdr:from>
    <xdr:to>
      <xdr:col>5</xdr:col>
      <xdr:colOff>721833</xdr:colOff>
      <xdr:row>161</xdr:row>
      <xdr:rowOff>429687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61" y="53608877"/>
          <a:ext cx="656458" cy="879267"/>
        </a:xfrm>
        <a:prstGeom prst="rect">
          <a:avLst/>
        </a:prstGeom>
      </xdr:spPr>
    </xdr:pic>
    <xdr:clientData/>
  </xdr:twoCellAnchor>
  <xdr:twoCellAnchor editAs="oneCell">
    <xdr:from>
      <xdr:col>5</xdr:col>
      <xdr:colOff>236220</xdr:colOff>
      <xdr:row>156</xdr:row>
      <xdr:rowOff>0</xdr:rowOff>
    </xdr:from>
    <xdr:to>
      <xdr:col>5</xdr:col>
      <xdr:colOff>713993</xdr:colOff>
      <xdr:row>158</xdr:row>
      <xdr:rowOff>12191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90906" y="52349400"/>
          <a:ext cx="477773" cy="643563"/>
        </a:xfrm>
        <a:prstGeom prst="rect">
          <a:avLst/>
        </a:prstGeom>
      </xdr:spPr>
    </xdr:pic>
    <xdr:clientData/>
  </xdr:twoCellAnchor>
  <xdr:twoCellAnchor editAs="oneCell">
    <xdr:from>
      <xdr:col>5</xdr:col>
      <xdr:colOff>899160</xdr:colOff>
      <xdr:row>156</xdr:row>
      <xdr:rowOff>0</xdr:rowOff>
    </xdr:from>
    <xdr:to>
      <xdr:col>5</xdr:col>
      <xdr:colOff>1357882</xdr:colOff>
      <xdr:row>158</xdr:row>
      <xdr:rowOff>12191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53846" y="52349400"/>
          <a:ext cx="458722" cy="643563"/>
        </a:xfrm>
        <a:prstGeom prst="rect">
          <a:avLst/>
        </a:prstGeom>
      </xdr:spPr>
    </xdr:pic>
    <xdr:clientData/>
  </xdr:twoCellAnchor>
  <xdr:twoCellAnchor editAs="oneCell">
    <xdr:from>
      <xdr:col>5</xdr:col>
      <xdr:colOff>758483</xdr:colOff>
      <xdr:row>148</xdr:row>
      <xdr:rowOff>0</xdr:rowOff>
    </xdr:from>
    <xdr:to>
      <xdr:col>5</xdr:col>
      <xdr:colOff>1262741</xdr:colOff>
      <xdr:row>150</xdr:row>
      <xdr:rowOff>9963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3169" y="49823914"/>
          <a:ext cx="504258" cy="641335"/>
        </a:xfrm>
        <a:prstGeom prst="rect">
          <a:avLst/>
        </a:prstGeom>
      </xdr:spPr>
    </xdr:pic>
    <xdr:clientData/>
  </xdr:twoCellAnchor>
  <xdr:oneCellAnchor>
    <xdr:from>
      <xdr:col>5</xdr:col>
      <xdr:colOff>28723</xdr:colOff>
      <xdr:row>8</xdr:row>
      <xdr:rowOff>17000</xdr:rowOff>
    </xdr:from>
    <xdr:ext cx="648000" cy="86400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72523" y="4981723"/>
          <a:ext cx="648000" cy="864000"/>
        </a:xfrm>
        <a:prstGeom prst="rect">
          <a:avLst/>
        </a:prstGeom>
      </xdr:spPr>
    </xdr:pic>
    <xdr:clientData/>
  </xdr:oneCellAnchor>
  <xdr:oneCellAnchor>
    <xdr:from>
      <xdr:col>5</xdr:col>
      <xdr:colOff>753201</xdr:colOff>
      <xdr:row>7</xdr:row>
      <xdr:rowOff>90856</xdr:rowOff>
    </xdr:from>
    <xdr:ext cx="648000" cy="864001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07887" y="2333313"/>
          <a:ext cx="648000" cy="864001"/>
        </a:xfrm>
        <a:prstGeom prst="rect">
          <a:avLst/>
        </a:prstGeom>
      </xdr:spPr>
    </xdr:pic>
    <xdr:clientData/>
  </xdr:oneCellAnchor>
  <xdr:twoCellAnchor>
    <xdr:from>
      <xdr:col>5</xdr:col>
      <xdr:colOff>0</xdr:colOff>
      <xdr:row>29</xdr:row>
      <xdr:rowOff>603630</xdr:rowOff>
    </xdr:from>
    <xdr:to>
      <xdr:col>5</xdr:col>
      <xdr:colOff>1238251</xdr:colOff>
      <xdr:row>30</xdr:row>
      <xdr:rowOff>0</xdr:rowOff>
    </xdr:to>
    <xdr:pic>
      <xdr:nvPicPr>
        <xdr:cNvPr id="142" name="image57.pn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3800" y="10094595"/>
          <a:ext cx="1238250" cy="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521652</xdr:colOff>
      <xdr:row>26</xdr:row>
      <xdr:rowOff>542924</xdr:rowOff>
    </xdr:from>
    <xdr:to>
      <xdr:col>5</xdr:col>
      <xdr:colOff>1338264</xdr:colOff>
      <xdr:row>27</xdr:row>
      <xdr:rowOff>457202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/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5452" y="8572499"/>
          <a:ext cx="816612" cy="5619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57063</xdr:colOff>
      <xdr:row>26</xdr:row>
      <xdr:rowOff>8573</xdr:rowOff>
    </xdr:from>
    <xdr:to>
      <xdr:col>5</xdr:col>
      <xdr:colOff>733427</xdr:colOff>
      <xdr:row>26</xdr:row>
      <xdr:rowOff>604837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00863" y="8038148"/>
          <a:ext cx="676364" cy="596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236399</xdr:colOff>
      <xdr:row>11</xdr:row>
      <xdr:rowOff>13063</xdr:rowOff>
    </xdr:from>
    <xdr:to>
      <xdr:col>5</xdr:col>
      <xdr:colOff>1181083</xdr:colOff>
      <xdr:row>12</xdr:row>
      <xdr:rowOff>21771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/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0199" y="5909038"/>
          <a:ext cx="944684" cy="5278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255427</xdr:colOff>
      <xdr:row>12</xdr:row>
      <xdr:rowOff>52251</xdr:rowOff>
    </xdr:from>
    <xdr:to>
      <xdr:col>5</xdr:col>
      <xdr:colOff>1150352</xdr:colOff>
      <xdr:row>12</xdr:row>
      <xdr:rowOff>574765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9227" y="6467339"/>
          <a:ext cx="894925" cy="522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290513</xdr:colOff>
      <xdr:row>13</xdr:row>
      <xdr:rowOff>12655</xdr:rowOff>
    </xdr:from>
    <xdr:to>
      <xdr:col>5</xdr:col>
      <xdr:colOff>1133476</xdr:colOff>
      <xdr:row>13</xdr:row>
      <xdr:rowOff>495301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/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4313" y="7023055"/>
          <a:ext cx="842963" cy="4826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296093</xdr:colOff>
      <xdr:row>14</xdr:row>
      <xdr:rowOff>1906</xdr:rowOff>
    </xdr:from>
    <xdr:to>
      <xdr:col>5</xdr:col>
      <xdr:colOff>1138493</xdr:colOff>
      <xdr:row>14</xdr:row>
      <xdr:rowOff>497982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9893" y="7521894"/>
          <a:ext cx="842400" cy="496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121919</xdr:colOff>
      <xdr:row>107</xdr:row>
      <xdr:rowOff>10886</xdr:rowOff>
    </xdr:from>
    <xdr:ext cx="1100315" cy="544077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310EE1D9-CE3F-4737-9FF3-2615F149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76605" y="32994600"/>
          <a:ext cx="1100315" cy="544077"/>
        </a:xfrm>
        <a:prstGeom prst="rect">
          <a:avLst/>
        </a:prstGeom>
      </xdr:spPr>
    </xdr:pic>
    <xdr:clientData/>
  </xdr:oneCellAnchor>
  <xdr:oneCellAnchor>
    <xdr:from>
      <xdr:col>5</xdr:col>
      <xdr:colOff>95796</xdr:colOff>
      <xdr:row>107</xdr:row>
      <xdr:rowOff>566057</xdr:rowOff>
    </xdr:from>
    <xdr:ext cx="1124950" cy="556260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145793BE-8BA1-47F1-948F-3B8B4F715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50482" y="33549771"/>
          <a:ext cx="1124950" cy="556260"/>
        </a:xfrm>
        <a:prstGeom prst="rect">
          <a:avLst/>
        </a:prstGeom>
      </xdr:spPr>
    </xdr:pic>
    <xdr:clientData/>
  </xdr:oneCellAnchor>
  <xdr:oneCellAnchor>
    <xdr:from>
      <xdr:col>5</xdr:col>
      <xdr:colOff>74023</xdr:colOff>
      <xdr:row>109</xdr:row>
      <xdr:rowOff>44632</xdr:rowOff>
    </xdr:from>
    <xdr:ext cx="1124950" cy="556259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8ED1A5BE-C72E-4DEE-8EAD-23C870D1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8709" y="34204003"/>
          <a:ext cx="1124950" cy="556259"/>
        </a:xfrm>
        <a:prstGeom prst="rect">
          <a:avLst/>
        </a:prstGeom>
      </xdr:spPr>
    </xdr:pic>
    <xdr:clientData/>
  </xdr:oneCellAnchor>
  <xdr:oneCellAnchor>
    <xdr:from>
      <xdr:col>5</xdr:col>
      <xdr:colOff>78378</xdr:colOff>
      <xdr:row>110</xdr:row>
      <xdr:rowOff>108857</xdr:rowOff>
    </xdr:from>
    <xdr:ext cx="1124950" cy="556125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2039AD-35E0-4194-B722-C16FE0AA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3064" y="34856057"/>
          <a:ext cx="1124950" cy="556125"/>
        </a:xfrm>
        <a:prstGeom prst="rect">
          <a:avLst/>
        </a:prstGeom>
      </xdr:spPr>
    </xdr:pic>
    <xdr:clientData/>
  </xdr:oneCellAnchor>
  <xdr:oneCellAnchor>
    <xdr:from>
      <xdr:col>5</xdr:col>
      <xdr:colOff>23306</xdr:colOff>
      <xdr:row>21</xdr:row>
      <xdr:rowOff>22859</xdr:rowOff>
    </xdr:from>
    <xdr:ext cx="662493" cy="988889"/>
    <xdr:pic>
      <xdr:nvPicPr>
        <xdr:cNvPr id="85" name="Рисунок 84">
          <a:extLst>
            <a:ext uri="{FF2B5EF4-FFF2-40B4-BE49-F238E27FC236}">
              <a16:creationId xmlns:a16="http://schemas.microsoft.com/office/drawing/2014/main" id="{0B788AA8-6141-42D3-B67C-574E31FA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7992" y="2297973"/>
          <a:ext cx="662493" cy="988889"/>
        </a:xfrm>
        <a:prstGeom prst="rect">
          <a:avLst/>
        </a:prstGeom>
      </xdr:spPr>
    </xdr:pic>
    <xdr:clientData/>
  </xdr:oneCellAnchor>
  <xdr:oneCellAnchor>
    <xdr:from>
      <xdr:col>5</xdr:col>
      <xdr:colOff>12561</xdr:colOff>
      <xdr:row>22</xdr:row>
      <xdr:rowOff>582805</xdr:rowOff>
    </xdr:from>
    <xdr:ext cx="669946" cy="826476"/>
    <xdr:pic>
      <xdr:nvPicPr>
        <xdr:cNvPr id="86" name="Рисунок 85">
          <a:extLst>
            <a:ext uri="{FF2B5EF4-FFF2-40B4-BE49-F238E27FC236}">
              <a16:creationId xmlns:a16="http://schemas.microsoft.com/office/drawing/2014/main" id="{65F9B2F7-4EA5-4E61-A9C9-5659F1A09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7247" y="12818348"/>
          <a:ext cx="669946" cy="826476"/>
        </a:xfrm>
        <a:prstGeom prst="rect">
          <a:avLst/>
        </a:prstGeom>
      </xdr:spPr>
    </xdr:pic>
    <xdr:clientData/>
  </xdr:oneCellAnchor>
  <xdr:oneCellAnchor>
    <xdr:from>
      <xdr:col>5</xdr:col>
      <xdr:colOff>716278</xdr:colOff>
      <xdr:row>21</xdr:row>
      <xdr:rowOff>30479</xdr:rowOff>
    </xdr:from>
    <xdr:ext cx="673381" cy="982981"/>
    <xdr:pic>
      <xdr:nvPicPr>
        <xdr:cNvPr id="87" name="Рисунок 86">
          <a:extLst>
            <a:ext uri="{FF2B5EF4-FFF2-40B4-BE49-F238E27FC236}">
              <a16:creationId xmlns:a16="http://schemas.microsoft.com/office/drawing/2014/main" id="{860AC505-E1E4-4F3D-95DC-10A1A49DF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0964" y="2305593"/>
          <a:ext cx="673381" cy="982981"/>
        </a:xfrm>
        <a:prstGeom prst="rect">
          <a:avLst/>
        </a:prstGeom>
      </xdr:spPr>
    </xdr:pic>
    <xdr:clientData/>
  </xdr:oneCellAnchor>
  <xdr:oneCellAnchor>
    <xdr:from>
      <xdr:col>5</xdr:col>
      <xdr:colOff>693716</xdr:colOff>
      <xdr:row>22</xdr:row>
      <xdr:rowOff>592267</xdr:rowOff>
    </xdr:from>
    <xdr:ext cx="697480" cy="861060"/>
    <xdr:pic>
      <xdr:nvPicPr>
        <xdr:cNvPr id="88" name="Рисунок 87">
          <a:extLst>
            <a:ext uri="{FF2B5EF4-FFF2-40B4-BE49-F238E27FC236}">
              <a16:creationId xmlns:a16="http://schemas.microsoft.com/office/drawing/2014/main" id="{5933AF55-2C72-4EA2-9999-52610BF27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48402" y="12827810"/>
          <a:ext cx="697480" cy="861060"/>
        </a:xfrm>
        <a:prstGeom prst="rect">
          <a:avLst/>
        </a:prstGeom>
      </xdr:spPr>
    </xdr:pic>
    <xdr:clientData/>
  </xdr:oneCellAnchor>
  <xdr:oneCellAnchor>
    <xdr:from>
      <xdr:col>5</xdr:col>
      <xdr:colOff>727166</xdr:colOff>
      <xdr:row>17</xdr:row>
      <xdr:rowOff>21771</xdr:rowOff>
    </xdr:from>
    <xdr:ext cx="670560" cy="1000930"/>
    <xdr:pic>
      <xdr:nvPicPr>
        <xdr:cNvPr id="93" name="Рисунок 92">
          <a:extLst>
            <a:ext uri="{FF2B5EF4-FFF2-40B4-BE49-F238E27FC236}">
              <a16:creationId xmlns:a16="http://schemas.microsoft.com/office/drawing/2014/main" id="{CC56D030-52A3-4FE7-AAA7-95E388F2E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1852" y="9993085"/>
          <a:ext cx="670560" cy="1000930"/>
        </a:xfrm>
        <a:prstGeom prst="rect">
          <a:avLst/>
        </a:prstGeom>
      </xdr:spPr>
    </xdr:pic>
    <xdr:clientData/>
  </xdr:oneCellAnchor>
  <xdr:oneCellAnchor>
    <xdr:from>
      <xdr:col>5</xdr:col>
      <xdr:colOff>11975</xdr:colOff>
      <xdr:row>16</xdr:row>
      <xdr:rowOff>116477</xdr:rowOff>
    </xdr:from>
    <xdr:ext cx="680086" cy="998219"/>
    <xdr:pic>
      <xdr:nvPicPr>
        <xdr:cNvPr id="97" name="Рисунок 96">
          <a:extLst>
            <a:ext uri="{FF2B5EF4-FFF2-40B4-BE49-F238E27FC236}">
              <a16:creationId xmlns:a16="http://schemas.microsoft.com/office/drawing/2014/main" id="{93EB73B9-7B18-4C64-9667-B106B5FE4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6661" y="9685020"/>
          <a:ext cx="680086" cy="998219"/>
        </a:xfrm>
        <a:prstGeom prst="rect">
          <a:avLst/>
        </a:prstGeom>
      </xdr:spPr>
    </xdr:pic>
    <xdr:clientData/>
  </xdr:oneCellAnchor>
  <xdr:twoCellAnchor editAs="oneCell">
    <xdr:from>
      <xdr:col>5</xdr:col>
      <xdr:colOff>28151</xdr:colOff>
      <xdr:row>30</xdr:row>
      <xdr:rowOff>413657</xdr:rowOff>
    </xdr:from>
    <xdr:to>
      <xdr:col>5</xdr:col>
      <xdr:colOff>631371</xdr:colOff>
      <xdr:row>32</xdr:row>
      <xdr:rowOff>163285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18A839E1-2F88-41CB-A96B-819242BE0DC2}"/>
            </a:ext>
          </a:extLst>
        </xdr:cNvPr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82837" y="13530943"/>
          <a:ext cx="603220" cy="707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820042</xdr:colOff>
      <xdr:row>31</xdr:row>
      <xdr:rowOff>326571</xdr:rowOff>
    </xdr:from>
    <xdr:to>
      <xdr:col>5</xdr:col>
      <xdr:colOff>1350720</xdr:colOff>
      <xdr:row>33</xdr:row>
      <xdr:rowOff>76199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7F601A0B-DA61-4E00-9411-6FDC9FE007E8}"/>
            </a:ext>
          </a:extLst>
        </xdr:cNvPr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74728" y="13922828"/>
          <a:ext cx="530678" cy="707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48985</xdr:colOff>
      <xdr:row>32</xdr:row>
      <xdr:rowOff>293914</xdr:rowOff>
    </xdr:from>
    <xdr:to>
      <xdr:col>5</xdr:col>
      <xdr:colOff>604156</xdr:colOff>
      <xdr:row>34</xdr:row>
      <xdr:rowOff>76201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7F4B784-4C16-42FB-BEA9-F9E74DC9706A}"/>
            </a:ext>
          </a:extLst>
        </xdr:cNvPr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3671" y="14369143"/>
          <a:ext cx="555171" cy="740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805543</xdr:colOff>
      <xdr:row>33</xdr:row>
      <xdr:rowOff>206828</xdr:rowOff>
    </xdr:from>
    <xdr:to>
      <xdr:col>5</xdr:col>
      <xdr:colOff>1399309</xdr:colOff>
      <xdr:row>34</xdr:row>
      <xdr:rowOff>468085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565FFE0-F8E7-4FE3-8AF9-0EC885F75C7E}"/>
            </a:ext>
          </a:extLst>
        </xdr:cNvPr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0229" y="14761028"/>
          <a:ext cx="598714" cy="7402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97971</xdr:colOff>
      <xdr:row>34</xdr:row>
      <xdr:rowOff>141514</xdr:rowOff>
    </xdr:from>
    <xdr:to>
      <xdr:col>5</xdr:col>
      <xdr:colOff>653142</xdr:colOff>
      <xdr:row>35</xdr:row>
      <xdr:rowOff>402770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66F92F8-5D15-4CCC-BBFD-738A1BC6A41F}"/>
            </a:ext>
          </a:extLst>
        </xdr:cNvPr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2657" y="15174685"/>
          <a:ext cx="555171" cy="7402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629387</xdr:colOff>
      <xdr:row>168</xdr:row>
      <xdr:rowOff>123843</xdr:rowOff>
    </xdr:from>
    <xdr:to>
      <xdr:col>5</xdr:col>
      <xdr:colOff>1400298</xdr:colOff>
      <xdr:row>170</xdr:row>
      <xdr:rowOff>265692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D63E597-76EA-40F7-BBF0-A7D1B581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4073" y="55129357"/>
          <a:ext cx="775859" cy="1034477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4354286</xdr:colOff>
      <xdr:row>167</xdr:row>
      <xdr:rowOff>315387</xdr:rowOff>
    </xdr:from>
    <xdr:to>
      <xdr:col>5</xdr:col>
      <xdr:colOff>547259</xdr:colOff>
      <xdr:row>170</xdr:row>
      <xdr:rowOff>10921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7689A664-E434-4F36-846D-77D812C3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26086" y="54874587"/>
          <a:ext cx="775859" cy="1034477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544285</xdr:colOff>
      <xdr:row>171</xdr:row>
      <xdr:rowOff>82139</xdr:rowOff>
    </xdr:from>
    <xdr:to>
      <xdr:col>5</xdr:col>
      <xdr:colOff>1447804</xdr:colOff>
      <xdr:row>173</xdr:row>
      <xdr:rowOff>400801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277BC673-7588-4DFB-A353-6FF8033C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971" y="56426596"/>
          <a:ext cx="908467" cy="1211290"/>
        </a:xfrm>
        <a:prstGeom prst="rect">
          <a:avLst/>
        </a:prstGeom>
      </xdr:spPr>
    </xdr:pic>
    <xdr:clientData/>
  </xdr:twoCellAnchor>
  <xdr:twoCellAnchor editAs="oneCell">
    <xdr:from>
      <xdr:col>5</xdr:col>
      <xdr:colOff>672930</xdr:colOff>
      <xdr:row>170</xdr:row>
      <xdr:rowOff>14987</xdr:rowOff>
    </xdr:from>
    <xdr:to>
      <xdr:col>5</xdr:col>
      <xdr:colOff>1296012</xdr:colOff>
      <xdr:row>171</xdr:row>
      <xdr:rowOff>399450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154BEAC8-8868-4E6E-8EC4-B3343D5A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27616" y="55913130"/>
          <a:ext cx="623082" cy="830778"/>
        </a:xfrm>
        <a:prstGeom prst="rect">
          <a:avLst/>
        </a:prstGeom>
      </xdr:spPr>
    </xdr:pic>
    <xdr:clientData/>
  </xdr:twoCellAnchor>
  <xdr:twoCellAnchor editAs="oneCell">
    <xdr:from>
      <xdr:col>4</xdr:col>
      <xdr:colOff>4267199</xdr:colOff>
      <xdr:row>172</xdr:row>
      <xdr:rowOff>87085</xdr:rowOff>
    </xdr:from>
    <xdr:to>
      <xdr:col>5</xdr:col>
      <xdr:colOff>592780</xdr:colOff>
      <xdr:row>174</xdr:row>
      <xdr:rowOff>405745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30B41347-F387-4898-9094-FE354D36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38999" y="56877856"/>
          <a:ext cx="908467" cy="1211289"/>
        </a:xfrm>
        <a:prstGeom prst="rect">
          <a:avLst/>
        </a:prstGeom>
      </xdr:spPr>
    </xdr:pic>
    <xdr:clientData/>
  </xdr:twoCellAnchor>
  <xdr:twoCellAnchor editAs="oneCell">
    <xdr:from>
      <xdr:col>5</xdr:col>
      <xdr:colOff>674914</xdr:colOff>
      <xdr:row>173</xdr:row>
      <xdr:rowOff>256312</xdr:rowOff>
    </xdr:from>
    <xdr:to>
      <xdr:col>5</xdr:col>
      <xdr:colOff>1331766</xdr:colOff>
      <xdr:row>175</xdr:row>
      <xdr:rowOff>239486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26EEA523-A591-4852-B5BF-3193A278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29600" y="57493398"/>
          <a:ext cx="656852" cy="87580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167</xdr:row>
      <xdr:rowOff>87745</xdr:rowOff>
    </xdr:from>
    <xdr:to>
      <xdr:col>6</xdr:col>
      <xdr:colOff>41673</xdr:colOff>
      <xdr:row>168</xdr:row>
      <xdr:rowOff>424541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2C24E1B5-7ACE-46D8-986D-F75BBF4B7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11886" y="54646945"/>
          <a:ext cx="1044148" cy="783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119743</xdr:colOff>
      <xdr:row>152</xdr:row>
      <xdr:rowOff>32658</xdr:rowOff>
    </xdr:from>
    <xdr:to>
      <xdr:col>5</xdr:col>
      <xdr:colOff>618493</xdr:colOff>
      <xdr:row>153</xdr:row>
      <xdr:rowOff>289728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3033F51-7743-4B95-8BD7-C05A1C12E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74429" y="51119315"/>
          <a:ext cx="498750" cy="572757"/>
        </a:xfrm>
        <a:prstGeom prst="rect">
          <a:avLst/>
        </a:prstGeom>
      </xdr:spPr>
    </xdr:pic>
    <xdr:clientData/>
  </xdr:twoCellAnchor>
  <xdr:twoCellAnchor editAs="oneCell">
    <xdr:from>
      <xdr:col>5</xdr:col>
      <xdr:colOff>740229</xdr:colOff>
      <xdr:row>152</xdr:row>
      <xdr:rowOff>32657</xdr:rowOff>
    </xdr:from>
    <xdr:to>
      <xdr:col>5</xdr:col>
      <xdr:colOff>1231566</xdr:colOff>
      <xdr:row>153</xdr:row>
      <xdr:rowOff>288619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F30D7DD7-C1EF-438F-A67D-53EB4B1C6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4915" y="51119314"/>
          <a:ext cx="491337" cy="571649"/>
        </a:xfrm>
        <a:prstGeom prst="rect">
          <a:avLst/>
        </a:prstGeom>
      </xdr:spPr>
    </xdr:pic>
    <xdr:clientData/>
  </xdr:twoCellAnchor>
  <xdr:twoCellAnchor editAs="oneCell">
    <xdr:from>
      <xdr:col>5</xdr:col>
      <xdr:colOff>767726</xdr:colOff>
      <xdr:row>24</xdr:row>
      <xdr:rowOff>468086</xdr:rowOff>
    </xdr:from>
    <xdr:to>
      <xdr:col>5</xdr:col>
      <xdr:colOff>1214924</xdr:colOff>
      <xdr:row>26</xdr:row>
      <xdr:rowOff>62864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AAD9DFCF-3DBB-473E-BF54-E754DBBFE120}"/>
            </a:ext>
          </a:extLst>
        </xdr:cNvPr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412" y="10482943"/>
          <a:ext cx="447198" cy="59626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690562</xdr:colOff>
      <xdr:row>28</xdr:row>
      <xdr:rowOff>376238</xdr:rowOff>
    </xdr:from>
    <xdr:ext cx="713697" cy="570820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7F83BC85-FF6E-49A7-8B2C-68D0441EC65C}"/>
            </a:ext>
          </a:extLst>
        </xdr:cNvPr>
        <xdr:cNvPicPr/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45248" y="12546467"/>
          <a:ext cx="713697" cy="5708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253365</xdr:colOff>
      <xdr:row>36</xdr:row>
      <xdr:rowOff>23527</xdr:rowOff>
    </xdr:from>
    <xdr:ext cx="870586" cy="638744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8EA5B40A-F15A-41E9-9C11-E33198638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8051" y="25115098"/>
          <a:ext cx="870586" cy="638744"/>
        </a:xfrm>
        <a:prstGeom prst="rect">
          <a:avLst/>
        </a:prstGeom>
      </xdr:spPr>
    </xdr:pic>
    <xdr:clientData/>
  </xdr:oneCellAnchor>
  <xdr:oneCellAnchor>
    <xdr:from>
      <xdr:col>5</xdr:col>
      <xdr:colOff>38578</xdr:colOff>
      <xdr:row>40</xdr:row>
      <xdr:rowOff>22859</xdr:rowOff>
    </xdr:from>
    <xdr:ext cx="685322" cy="937058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2C580AAA-C1BD-47CE-887A-BC3A2E24F17C}"/>
            </a:ext>
          </a:extLst>
        </xdr:cNvPr>
        <xdr:cNvPicPr/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93264" y="26856145"/>
          <a:ext cx="685322" cy="937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4576617</xdr:colOff>
      <xdr:row>42</xdr:row>
      <xdr:rowOff>79502</xdr:rowOff>
    </xdr:from>
    <xdr:ext cx="707309" cy="864289"/>
    <xdr:pic>
      <xdr:nvPicPr>
        <xdr:cNvPr id="126" name="Рисунок 125">
          <a:extLst>
            <a:ext uri="{FF2B5EF4-FFF2-40B4-BE49-F238E27FC236}">
              <a16:creationId xmlns:a16="http://schemas.microsoft.com/office/drawing/2014/main" id="{B00243B3-24AF-46EA-9537-CE083E3032CF}"/>
            </a:ext>
          </a:extLst>
        </xdr:cNvPr>
        <xdr:cNvPicPr/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48417" y="27805416"/>
          <a:ext cx="707309" cy="86428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754380</xdr:colOff>
      <xdr:row>38</xdr:row>
      <xdr:rowOff>26520</xdr:rowOff>
    </xdr:from>
    <xdr:ext cx="695597" cy="945575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40DEC797-8C0D-437B-A3E2-A210480D93E2}"/>
            </a:ext>
          </a:extLst>
        </xdr:cNvPr>
        <xdr:cNvPicPr/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09066" y="25814777"/>
          <a:ext cx="695597" cy="9455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762000</xdr:colOff>
      <xdr:row>40</xdr:row>
      <xdr:rowOff>6947</xdr:rowOff>
    </xdr:from>
    <xdr:ext cx="680356" cy="939023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BC049C12-C643-465D-A32A-8DC1CA08DFE0}"/>
            </a:ext>
          </a:extLst>
        </xdr:cNvPr>
        <xdr:cNvPicPr/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16686" y="26840233"/>
          <a:ext cx="680356" cy="9390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33617</xdr:colOff>
      <xdr:row>38</xdr:row>
      <xdr:rowOff>20917</xdr:rowOff>
    </xdr:from>
    <xdr:ext cx="705523" cy="945052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5648D609-B448-430C-94FA-BA05D1C645B4}"/>
            </a:ext>
          </a:extLst>
        </xdr:cNvPr>
        <xdr:cNvPicPr/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88303" y="25809174"/>
          <a:ext cx="705523" cy="9450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769620</xdr:colOff>
      <xdr:row>42</xdr:row>
      <xdr:rowOff>61109</xdr:rowOff>
    </xdr:from>
    <xdr:ext cx="634638" cy="846545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EBBFCFD2-1820-4363-92A0-CD154C2F5C95}"/>
            </a:ext>
          </a:extLst>
        </xdr:cNvPr>
        <xdr:cNvPicPr/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24306" y="27787023"/>
          <a:ext cx="634638" cy="8465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18825</xdr:colOff>
      <xdr:row>44</xdr:row>
      <xdr:rowOff>29062</xdr:rowOff>
    </xdr:from>
    <xdr:ext cx="689011" cy="917592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229DF657-FED7-4B6E-97C2-3012867F18CC}"/>
            </a:ext>
          </a:extLst>
        </xdr:cNvPr>
        <xdr:cNvPicPr/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73511" y="28691148"/>
          <a:ext cx="689011" cy="9175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738244</xdr:colOff>
      <xdr:row>44</xdr:row>
      <xdr:rowOff>21890</xdr:rowOff>
    </xdr:from>
    <xdr:ext cx="719353" cy="954057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C02C39BF-D7D2-4A46-88E7-D1DA66AFB746}"/>
            </a:ext>
          </a:extLst>
        </xdr:cNvPr>
        <xdr:cNvPicPr/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92930" y="28683976"/>
          <a:ext cx="719353" cy="95405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87086</xdr:colOff>
      <xdr:row>84</xdr:row>
      <xdr:rowOff>119743</xdr:rowOff>
    </xdr:from>
    <xdr:to>
      <xdr:col>5</xdr:col>
      <xdr:colOff>1103087</xdr:colOff>
      <xdr:row>87</xdr:row>
      <xdr:rowOff>47473</xdr:rowOff>
    </xdr:to>
    <xdr:pic>
      <xdr:nvPicPr>
        <xdr:cNvPr id="146" name="image16.png">
          <a:extLst>
            <a:ext uri="{FF2B5EF4-FFF2-40B4-BE49-F238E27FC236}">
              <a16:creationId xmlns:a16="http://schemas.microsoft.com/office/drawing/2014/main" id="{25980857-BBA9-431D-893A-FCE61894B213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772" y="28411714"/>
          <a:ext cx="1016001" cy="51555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88</xdr:row>
      <xdr:rowOff>0</xdr:rowOff>
    </xdr:from>
    <xdr:to>
      <xdr:col>5</xdr:col>
      <xdr:colOff>1016001</xdr:colOff>
      <xdr:row>90</xdr:row>
      <xdr:rowOff>123673</xdr:rowOff>
    </xdr:to>
    <xdr:pic>
      <xdr:nvPicPr>
        <xdr:cNvPr id="147" name="image16.png">
          <a:extLst>
            <a:ext uri="{FF2B5EF4-FFF2-40B4-BE49-F238E27FC236}">
              <a16:creationId xmlns:a16="http://schemas.microsoft.com/office/drawing/2014/main" id="{4CC37FA3-455C-48AE-8FE3-B9D2A03F3DE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4686" y="29075743"/>
          <a:ext cx="1016001" cy="515559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28118</xdr:colOff>
      <xdr:row>162</xdr:row>
      <xdr:rowOff>41563</xdr:rowOff>
    </xdr:from>
    <xdr:ext cx="688194" cy="917592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0CEC81BD-F7F4-4927-9D03-6BFAC663A950}"/>
            </a:ext>
          </a:extLst>
        </xdr:cNvPr>
        <xdr:cNvPicPr/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136" y="24009927"/>
          <a:ext cx="688194" cy="9175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734291</xdr:colOff>
      <xdr:row>162</xdr:row>
      <xdr:rowOff>41563</xdr:rowOff>
    </xdr:from>
    <xdr:ext cx="688194" cy="917592"/>
    <xdr:pic>
      <xdr:nvPicPr>
        <xdr:cNvPr id="151" name="Рисунок 150">
          <a:extLst>
            <a:ext uri="{FF2B5EF4-FFF2-40B4-BE49-F238E27FC236}">
              <a16:creationId xmlns:a16="http://schemas.microsoft.com/office/drawing/2014/main" id="{BA63713D-2521-4DEA-9166-F56CDB1AA1EC}"/>
            </a:ext>
          </a:extLst>
        </xdr:cNvPr>
        <xdr:cNvPicPr/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7309" y="24009927"/>
          <a:ext cx="688194" cy="9175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27710</xdr:colOff>
      <xdr:row>164</xdr:row>
      <xdr:rowOff>27710</xdr:rowOff>
    </xdr:from>
    <xdr:ext cx="688194" cy="917592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4C574C1A-BA27-4B29-B157-2CB6006A3522}"/>
            </a:ext>
          </a:extLst>
        </xdr:cNvPr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728" y="56942183"/>
          <a:ext cx="688194" cy="9175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748146</xdr:colOff>
      <xdr:row>164</xdr:row>
      <xdr:rowOff>13854</xdr:rowOff>
    </xdr:from>
    <xdr:ext cx="688194" cy="917592"/>
    <xdr:pic>
      <xdr:nvPicPr>
        <xdr:cNvPr id="163" name="Рисунок 162">
          <a:extLst>
            <a:ext uri="{FF2B5EF4-FFF2-40B4-BE49-F238E27FC236}">
              <a16:creationId xmlns:a16="http://schemas.microsoft.com/office/drawing/2014/main" id="{0131E911-D09E-4A9B-AEAE-40CACFA29C68}"/>
            </a:ext>
          </a:extLst>
        </xdr:cNvPr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1164" y="56928327"/>
          <a:ext cx="688194" cy="91759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243841</xdr:colOff>
      <xdr:row>36</xdr:row>
      <xdr:rowOff>9407</xdr:rowOff>
    </xdr:from>
    <xdr:ext cx="916918" cy="790222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31100" y="13791259"/>
          <a:ext cx="916918" cy="790222"/>
        </a:xfrm>
        <a:prstGeom prst="rect">
          <a:avLst/>
        </a:prstGeom>
      </xdr:spPr>
    </xdr:pic>
    <xdr:clientData/>
  </xdr:oneCellAnchor>
  <xdr:oneCellAnchor>
    <xdr:from>
      <xdr:col>5</xdr:col>
      <xdr:colOff>153587</xdr:colOff>
      <xdr:row>37</xdr:row>
      <xdr:rowOff>479410</xdr:rowOff>
    </xdr:from>
    <xdr:ext cx="1046562" cy="1046562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995164">
          <a:off x="7346315" y="15141575"/>
          <a:ext cx="1046480" cy="1047115"/>
        </a:xfrm>
        <a:prstGeom prst="rect">
          <a:avLst/>
        </a:prstGeom>
      </xdr:spPr>
    </xdr:pic>
    <xdr:clientData/>
  </xdr:oneCellAnchor>
  <xdr:oneCellAnchor>
    <xdr:from>
      <xdr:col>5</xdr:col>
      <xdr:colOff>153342</xdr:colOff>
      <xdr:row>41</xdr:row>
      <xdr:rowOff>169334</xdr:rowOff>
    </xdr:from>
    <xdr:ext cx="1074420" cy="724372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0601" y="16782815"/>
          <a:ext cx="1074420" cy="724372"/>
        </a:xfrm>
        <a:prstGeom prst="rect">
          <a:avLst/>
        </a:prstGeom>
      </xdr:spPr>
    </xdr:pic>
    <xdr:clientData/>
  </xdr:oneCellAnchor>
  <xdr:oneCellAnchor>
    <xdr:from>
      <xdr:col>1</xdr:col>
      <xdr:colOff>36623</xdr:colOff>
      <xdr:row>1</xdr:row>
      <xdr:rowOff>113379</xdr:rowOff>
    </xdr:from>
    <xdr:ext cx="3179845" cy="663437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5" y="446405"/>
          <a:ext cx="3180080" cy="663575"/>
        </a:xfrm>
        <a:prstGeom prst="rect">
          <a:avLst/>
        </a:prstGeom>
      </xdr:spPr>
    </xdr:pic>
    <xdr:clientData/>
  </xdr:oneCellAnchor>
  <xdr:oneCellAnchor>
    <xdr:from>
      <xdr:col>5</xdr:col>
      <xdr:colOff>153670</xdr:colOff>
      <xdr:row>43</xdr:row>
      <xdr:rowOff>197555</xdr:rowOff>
    </xdr:from>
    <xdr:ext cx="1193221" cy="620889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0929" y="17620074"/>
          <a:ext cx="1193221" cy="620889"/>
        </a:xfrm>
        <a:prstGeom prst="rect">
          <a:avLst/>
        </a:prstGeom>
      </xdr:spPr>
    </xdr:pic>
    <xdr:clientData/>
  </xdr:oneCellAnchor>
  <xdr:oneCellAnchor>
    <xdr:from>
      <xdr:col>5</xdr:col>
      <xdr:colOff>131373</xdr:colOff>
      <xdr:row>46</xdr:row>
      <xdr:rowOff>107894</xdr:rowOff>
    </xdr:from>
    <xdr:ext cx="1148034" cy="97395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18632" y="18433524"/>
          <a:ext cx="1148034" cy="973958"/>
        </a:xfrm>
        <a:prstGeom prst="rect">
          <a:avLst/>
        </a:prstGeom>
      </xdr:spPr>
    </xdr:pic>
    <xdr:clientData/>
  </xdr:oneCellAnchor>
  <xdr:oneCellAnchor>
    <xdr:from>
      <xdr:col>5</xdr:col>
      <xdr:colOff>169545</xdr:colOff>
      <xdr:row>36</xdr:row>
      <xdr:rowOff>785072</xdr:rowOff>
    </xdr:from>
    <xdr:ext cx="1157817" cy="760851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62825" y="14594205"/>
          <a:ext cx="1157605" cy="760730"/>
        </a:xfrm>
        <a:prstGeom prst="rect">
          <a:avLst/>
        </a:prstGeom>
      </xdr:spPr>
    </xdr:pic>
    <xdr:clientData/>
  </xdr:oneCellAnchor>
  <xdr:twoCellAnchor>
    <xdr:from>
      <xdr:col>5</xdr:col>
      <xdr:colOff>69849</xdr:colOff>
      <xdr:row>54</xdr:row>
      <xdr:rowOff>178741</xdr:rowOff>
    </xdr:from>
    <xdr:to>
      <xdr:col>5</xdr:col>
      <xdr:colOff>1304925</xdr:colOff>
      <xdr:row>57</xdr:row>
      <xdr:rowOff>169333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57108" y="21129037"/>
          <a:ext cx="1235076" cy="103481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198120</xdr:colOff>
      <xdr:row>50</xdr:row>
      <xdr:rowOff>199357</xdr:rowOff>
    </xdr:from>
    <xdr:to>
      <xdr:col>5</xdr:col>
      <xdr:colOff>1257300</xdr:colOff>
      <xdr:row>53</xdr:row>
      <xdr:rowOff>230504</xdr:rowOff>
    </xdr:to>
    <xdr:pic>
      <xdr:nvPicPr>
        <xdr:cNvPr id="16" name="image13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400" y="19825970"/>
          <a:ext cx="1059180" cy="10826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167640</xdr:colOff>
      <xdr:row>28</xdr:row>
      <xdr:rowOff>150519</xdr:rowOff>
    </xdr:from>
    <xdr:to>
      <xdr:col>5</xdr:col>
      <xdr:colOff>1242060</xdr:colOff>
      <xdr:row>29</xdr:row>
      <xdr:rowOff>432742</xdr:rowOff>
    </xdr:to>
    <xdr:pic>
      <xdr:nvPicPr>
        <xdr:cNvPr id="19" name="image10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54899" y="10526889"/>
          <a:ext cx="1074420" cy="74318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100377</xdr:colOff>
      <xdr:row>31</xdr:row>
      <xdr:rowOff>163126</xdr:rowOff>
    </xdr:from>
    <xdr:to>
      <xdr:col>5</xdr:col>
      <xdr:colOff>1030017</xdr:colOff>
      <xdr:row>32</xdr:row>
      <xdr:rowOff>323146</xdr:rowOff>
    </xdr:to>
    <xdr:pic>
      <xdr:nvPicPr>
        <xdr:cNvPr id="22" name="image10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7636" y="11922385"/>
          <a:ext cx="929640" cy="56453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19768</xdr:colOff>
      <xdr:row>6</xdr:row>
      <xdr:rowOff>95249</xdr:rowOff>
    </xdr:from>
    <xdr:to>
      <xdr:col>5</xdr:col>
      <xdr:colOff>1335281</xdr:colOff>
      <xdr:row>8</xdr:row>
      <xdr:rowOff>295274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12965" y="1990090"/>
          <a:ext cx="131508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28576</xdr:colOff>
      <xdr:row>9</xdr:row>
      <xdr:rowOff>61543</xdr:rowOff>
    </xdr:from>
    <xdr:to>
      <xdr:col>5</xdr:col>
      <xdr:colOff>1343025</xdr:colOff>
      <xdr:row>11</xdr:row>
      <xdr:rowOff>341831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21855" y="3099435"/>
          <a:ext cx="1314450" cy="1042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33746</xdr:colOff>
      <xdr:row>16</xdr:row>
      <xdr:rowOff>121104</xdr:rowOff>
    </xdr:from>
    <xdr:to>
      <xdr:col>5</xdr:col>
      <xdr:colOff>1372912</xdr:colOff>
      <xdr:row>19</xdr:row>
      <xdr:rowOff>63954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14260" y="5770790"/>
          <a:ext cx="1339166" cy="105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726254</xdr:colOff>
      <xdr:row>107</xdr:row>
      <xdr:rowOff>643122</xdr:rowOff>
    </xdr:from>
    <xdr:to>
      <xdr:col>5</xdr:col>
      <xdr:colOff>1380342</xdr:colOff>
      <xdr:row>108</xdr:row>
      <xdr:rowOff>804752</xdr:rowOff>
    </xdr:to>
    <xdr:pic>
      <xdr:nvPicPr>
        <xdr:cNvPr id="46" name="image57.pn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13513" y="38790159"/>
          <a:ext cx="654088" cy="98007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32001</xdr:colOff>
      <xdr:row>107</xdr:row>
      <xdr:rowOff>28223</xdr:rowOff>
    </xdr:from>
    <xdr:to>
      <xdr:col>5</xdr:col>
      <xdr:colOff>686059</xdr:colOff>
      <xdr:row>108</xdr:row>
      <xdr:rowOff>189853</xdr:rowOff>
    </xdr:to>
    <xdr:pic>
      <xdr:nvPicPr>
        <xdr:cNvPr id="47" name="image57.pn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19260" y="38175260"/>
          <a:ext cx="654058" cy="98007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350520</xdr:colOff>
      <xdr:row>25</xdr:row>
      <xdr:rowOff>30480</xdr:rowOff>
    </xdr:from>
    <xdr:to>
      <xdr:col>5</xdr:col>
      <xdr:colOff>1082040</xdr:colOff>
      <xdr:row>26</xdr:row>
      <xdr:rowOff>0</xdr:rowOff>
    </xdr:to>
    <xdr:pic>
      <xdr:nvPicPr>
        <xdr:cNvPr id="50" name="image10.pn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3800" y="9033510"/>
          <a:ext cx="731520" cy="44196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205740</xdr:colOff>
      <xdr:row>26</xdr:row>
      <xdr:rowOff>114300</xdr:rowOff>
    </xdr:from>
    <xdr:to>
      <xdr:col>5</xdr:col>
      <xdr:colOff>1211579</xdr:colOff>
      <xdr:row>27</xdr:row>
      <xdr:rowOff>441960</xdr:rowOff>
    </xdr:to>
    <xdr:pic>
      <xdr:nvPicPr>
        <xdr:cNvPr id="52" name="image10.pn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99020" y="9589770"/>
          <a:ext cx="1005205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434340</xdr:colOff>
      <xdr:row>34</xdr:row>
      <xdr:rowOff>22860</xdr:rowOff>
    </xdr:from>
    <xdr:to>
      <xdr:col>5</xdr:col>
      <xdr:colOff>1363980</xdr:colOff>
      <xdr:row>35</xdr:row>
      <xdr:rowOff>289560</xdr:rowOff>
    </xdr:to>
    <xdr:pic>
      <xdr:nvPicPr>
        <xdr:cNvPr id="53" name="image10.pn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7620" y="12994005"/>
          <a:ext cx="92964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335750</xdr:colOff>
      <xdr:row>30</xdr:row>
      <xdr:rowOff>9407</xdr:rowOff>
    </xdr:from>
    <xdr:to>
      <xdr:col>6</xdr:col>
      <xdr:colOff>8090</xdr:colOff>
      <xdr:row>31</xdr:row>
      <xdr:rowOff>385704</xdr:rowOff>
    </xdr:to>
    <xdr:pic>
      <xdr:nvPicPr>
        <xdr:cNvPr id="54" name="image10.pn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23009" y="11307703"/>
          <a:ext cx="1074044" cy="83726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30480</xdr:colOff>
      <xdr:row>34</xdr:row>
      <xdr:rowOff>51082</xdr:rowOff>
    </xdr:from>
    <xdr:to>
      <xdr:col>5</xdr:col>
      <xdr:colOff>960120</xdr:colOff>
      <xdr:row>35</xdr:row>
      <xdr:rowOff>272062</xdr:rowOff>
    </xdr:to>
    <xdr:pic>
      <xdr:nvPicPr>
        <xdr:cNvPr id="20" name="image10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17739" y="12986267"/>
          <a:ext cx="929640" cy="644314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121920</xdr:colOff>
      <xdr:row>23</xdr:row>
      <xdr:rowOff>9407</xdr:rowOff>
    </xdr:from>
    <xdr:ext cx="937113" cy="847477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09179" y="8240888"/>
          <a:ext cx="937113" cy="847477"/>
        </a:xfrm>
        <a:prstGeom prst="rect">
          <a:avLst/>
        </a:prstGeom>
      </xdr:spPr>
    </xdr:pic>
    <xdr:clientData/>
  </xdr:oneCellAnchor>
  <xdr:oneCellAnchor>
    <xdr:from>
      <xdr:col>5</xdr:col>
      <xdr:colOff>710564</xdr:colOff>
      <xdr:row>23</xdr:row>
      <xdr:rowOff>83820</xdr:rowOff>
    </xdr:from>
    <xdr:ext cx="556113" cy="50292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03210" y="8351520"/>
          <a:ext cx="556260" cy="502920"/>
        </a:xfrm>
        <a:prstGeom prst="rect">
          <a:avLst/>
        </a:prstGeom>
      </xdr:spPr>
    </xdr:pic>
    <xdr:clientData/>
  </xdr:oneCellAnchor>
  <xdr:twoCellAnchor>
    <xdr:from>
      <xdr:col>5</xdr:col>
      <xdr:colOff>24764</xdr:colOff>
      <xdr:row>12</xdr:row>
      <xdr:rowOff>171450</xdr:rowOff>
    </xdr:from>
    <xdr:to>
      <xdr:col>5</xdr:col>
      <xdr:colOff>1352550</xdr:colOff>
      <xdr:row>14</xdr:row>
      <xdr:rowOff>363106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17410" y="4352925"/>
          <a:ext cx="1328420" cy="934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47037</xdr:colOff>
      <xdr:row>20</xdr:row>
      <xdr:rowOff>0</xdr:rowOff>
    </xdr:from>
    <xdr:to>
      <xdr:col>5</xdr:col>
      <xdr:colOff>1386203</xdr:colOff>
      <xdr:row>22</xdr:row>
      <xdr:rowOff>309739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40270" y="7153275"/>
          <a:ext cx="1338580" cy="105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272814</xdr:colOff>
      <xdr:row>109</xdr:row>
      <xdr:rowOff>44591</xdr:rowOff>
    </xdr:from>
    <xdr:to>
      <xdr:col>3</xdr:col>
      <xdr:colOff>108428</xdr:colOff>
      <xdr:row>114</xdr:row>
      <xdr:rowOff>22964</xdr:rowOff>
    </xdr:to>
    <xdr:pic>
      <xdr:nvPicPr>
        <xdr:cNvPr id="35" name="image57.pn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7715" y="39929435"/>
          <a:ext cx="658495" cy="89281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188148</xdr:colOff>
      <xdr:row>109</xdr:row>
      <xdr:rowOff>37630</xdr:rowOff>
    </xdr:from>
    <xdr:to>
      <xdr:col>3</xdr:col>
      <xdr:colOff>842205</xdr:colOff>
      <xdr:row>114</xdr:row>
      <xdr:rowOff>16003</xdr:rowOff>
    </xdr:to>
    <xdr:pic>
      <xdr:nvPicPr>
        <xdr:cNvPr id="36" name="image57.pn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06220" y="39922450"/>
          <a:ext cx="654050" cy="89281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930403</xdr:colOff>
      <xdr:row>109</xdr:row>
      <xdr:rowOff>37629</xdr:rowOff>
    </xdr:from>
    <xdr:to>
      <xdr:col>4</xdr:col>
      <xdr:colOff>269282</xdr:colOff>
      <xdr:row>114</xdr:row>
      <xdr:rowOff>16002</xdr:rowOff>
    </xdr:to>
    <xdr:pic>
      <xdr:nvPicPr>
        <xdr:cNvPr id="37" name="image57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48535" y="39922450"/>
          <a:ext cx="581025" cy="89281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366888</xdr:colOff>
      <xdr:row>109</xdr:row>
      <xdr:rowOff>37631</xdr:rowOff>
    </xdr:from>
    <xdr:to>
      <xdr:col>4</xdr:col>
      <xdr:colOff>947545</xdr:colOff>
      <xdr:row>114</xdr:row>
      <xdr:rowOff>16002</xdr:rowOff>
    </xdr:to>
    <xdr:pic>
      <xdr:nvPicPr>
        <xdr:cNvPr id="38" name="image57.pn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26715" y="39922450"/>
          <a:ext cx="581025" cy="89281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1006592</xdr:colOff>
      <xdr:row>109</xdr:row>
      <xdr:rowOff>39525</xdr:rowOff>
    </xdr:from>
    <xdr:to>
      <xdr:col>4</xdr:col>
      <xdr:colOff>1646296</xdr:colOff>
      <xdr:row>113</xdr:row>
      <xdr:rowOff>177500</xdr:rowOff>
    </xdr:to>
    <xdr:pic>
      <xdr:nvPicPr>
        <xdr:cNvPr id="39" name="image57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66795" y="39924355"/>
          <a:ext cx="639445" cy="86931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1674519</xdr:colOff>
      <xdr:row>109</xdr:row>
      <xdr:rowOff>47037</xdr:rowOff>
    </xdr:from>
    <xdr:to>
      <xdr:col>4</xdr:col>
      <xdr:colOff>2309519</xdr:colOff>
      <xdr:row>114</xdr:row>
      <xdr:rowOff>0</xdr:rowOff>
    </xdr:to>
    <xdr:pic>
      <xdr:nvPicPr>
        <xdr:cNvPr id="40" name="image57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234815" y="39931975"/>
          <a:ext cx="635000" cy="86741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2380074</xdr:colOff>
      <xdr:row>109</xdr:row>
      <xdr:rowOff>47037</xdr:rowOff>
    </xdr:from>
    <xdr:to>
      <xdr:col>4</xdr:col>
      <xdr:colOff>3015074</xdr:colOff>
      <xdr:row>113</xdr:row>
      <xdr:rowOff>178740</xdr:rowOff>
    </xdr:to>
    <xdr:pic>
      <xdr:nvPicPr>
        <xdr:cNvPr id="43" name="image57.pn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40300" y="39931975"/>
          <a:ext cx="635000" cy="86296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3066814</xdr:colOff>
      <xdr:row>109</xdr:row>
      <xdr:rowOff>56445</xdr:rowOff>
    </xdr:from>
    <xdr:to>
      <xdr:col>4</xdr:col>
      <xdr:colOff>3701813</xdr:colOff>
      <xdr:row>114</xdr:row>
      <xdr:rowOff>9407</xdr:rowOff>
    </xdr:to>
    <xdr:pic>
      <xdr:nvPicPr>
        <xdr:cNvPr id="44" name="image57.pn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626735" y="39940865"/>
          <a:ext cx="635000" cy="86741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3744148</xdr:colOff>
      <xdr:row>109</xdr:row>
      <xdr:rowOff>56444</xdr:rowOff>
    </xdr:from>
    <xdr:to>
      <xdr:col>4</xdr:col>
      <xdr:colOff>4379147</xdr:colOff>
      <xdr:row>114</xdr:row>
      <xdr:rowOff>9405</xdr:rowOff>
    </xdr:to>
    <xdr:pic>
      <xdr:nvPicPr>
        <xdr:cNvPr id="45" name="image57.pn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04280" y="39940865"/>
          <a:ext cx="635000" cy="86741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4402666</xdr:colOff>
      <xdr:row>109</xdr:row>
      <xdr:rowOff>56444</xdr:rowOff>
    </xdr:from>
    <xdr:to>
      <xdr:col>5</xdr:col>
      <xdr:colOff>409220</xdr:colOff>
      <xdr:row>114</xdr:row>
      <xdr:rowOff>9405</xdr:rowOff>
    </xdr:to>
    <xdr:pic>
      <xdr:nvPicPr>
        <xdr:cNvPr id="51" name="image57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62775" y="39940865"/>
          <a:ext cx="639445" cy="86741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451556</xdr:colOff>
      <xdr:row>109</xdr:row>
      <xdr:rowOff>56444</xdr:rowOff>
    </xdr:from>
    <xdr:to>
      <xdr:col>5</xdr:col>
      <xdr:colOff>1086554</xdr:colOff>
      <xdr:row>114</xdr:row>
      <xdr:rowOff>9404</xdr:rowOff>
    </xdr:to>
    <xdr:pic>
      <xdr:nvPicPr>
        <xdr:cNvPr id="56" name="image57.pn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44765" y="39940865"/>
          <a:ext cx="635000" cy="86741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1128888</xdr:colOff>
      <xdr:row>109</xdr:row>
      <xdr:rowOff>37629</xdr:rowOff>
    </xdr:from>
    <xdr:to>
      <xdr:col>6</xdr:col>
      <xdr:colOff>362182</xdr:colOff>
      <xdr:row>113</xdr:row>
      <xdr:rowOff>169330</xdr:rowOff>
    </xdr:to>
    <xdr:pic>
      <xdr:nvPicPr>
        <xdr:cNvPr id="57" name="image57.pn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21675" y="39922450"/>
          <a:ext cx="635635" cy="86296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404518</xdr:colOff>
      <xdr:row>109</xdr:row>
      <xdr:rowOff>47037</xdr:rowOff>
    </xdr:from>
    <xdr:to>
      <xdr:col>7</xdr:col>
      <xdr:colOff>0</xdr:colOff>
      <xdr:row>113</xdr:row>
      <xdr:rowOff>178738</xdr:rowOff>
    </xdr:to>
    <xdr:pic>
      <xdr:nvPicPr>
        <xdr:cNvPr id="58" name="image57.pn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999855" y="39931975"/>
          <a:ext cx="630555" cy="86296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112889</xdr:colOff>
      <xdr:row>109</xdr:row>
      <xdr:rowOff>94074</xdr:rowOff>
    </xdr:from>
    <xdr:to>
      <xdr:col>2</xdr:col>
      <xdr:colOff>249294</xdr:colOff>
      <xdr:row>114</xdr:row>
      <xdr:rowOff>47034</xdr:rowOff>
    </xdr:to>
    <xdr:pic>
      <xdr:nvPicPr>
        <xdr:cNvPr id="60" name="image57.pn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395" y="39978965"/>
          <a:ext cx="631825" cy="86741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23295</xdr:colOff>
      <xdr:row>39</xdr:row>
      <xdr:rowOff>270753</xdr:rowOff>
    </xdr:from>
    <xdr:ext cx="1360288" cy="747393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16140" y="16062960"/>
          <a:ext cx="1360170" cy="747395"/>
        </a:xfrm>
        <a:prstGeom prst="rect">
          <a:avLst/>
        </a:prstGeom>
      </xdr:spPr>
    </xdr:pic>
    <xdr:clientData/>
  </xdr:oneCellAnchor>
  <xdr:oneCellAnchor>
    <xdr:from>
      <xdr:col>5</xdr:col>
      <xdr:colOff>705556</xdr:colOff>
      <xdr:row>59</xdr:row>
      <xdr:rowOff>319852</xdr:rowOff>
    </xdr:from>
    <xdr:ext cx="696148" cy="620890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92815" y="25531704"/>
          <a:ext cx="696148" cy="620890"/>
        </a:xfrm>
        <a:prstGeom prst="rect">
          <a:avLst/>
        </a:prstGeom>
      </xdr:spPr>
    </xdr:pic>
    <xdr:clientData/>
  </xdr:oneCellAnchor>
  <xdr:oneCellAnchor>
    <xdr:from>
      <xdr:col>5</xdr:col>
      <xdr:colOff>18816</xdr:colOff>
      <xdr:row>59</xdr:row>
      <xdr:rowOff>178740</xdr:rowOff>
    </xdr:from>
    <xdr:ext cx="719413" cy="649112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6075" y="25390592"/>
          <a:ext cx="719413" cy="649112"/>
        </a:xfrm>
        <a:prstGeom prst="rect">
          <a:avLst/>
        </a:prstGeom>
      </xdr:spPr>
    </xdr:pic>
    <xdr:clientData/>
  </xdr:oneCellAnchor>
  <xdr:oneCellAnchor>
    <xdr:from>
      <xdr:col>5</xdr:col>
      <xdr:colOff>56445</xdr:colOff>
      <xdr:row>61</xdr:row>
      <xdr:rowOff>9407</xdr:rowOff>
    </xdr:from>
    <xdr:ext cx="644866" cy="968964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43704" y="26274888"/>
          <a:ext cx="644866" cy="968964"/>
        </a:xfrm>
        <a:prstGeom prst="rect">
          <a:avLst/>
        </a:prstGeom>
      </xdr:spPr>
    </xdr:pic>
    <xdr:clientData/>
  </xdr:oneCellAnchor>
  <xdr:oneCellAnchor>
    <xdr:from>
      <xdr:col>5</xdr:col>
      <xdr:colOff>738926</xdr:colOff>
      <xdr:row>62</xdr:row>
      <xdr:rowOff>229830</xdr:rowOff>
    </xdr:from>
    <xdr:ext cx="640080" cy="961754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26185" y="26899830"/>
          <a:ext cx="640080" cy="961754"/>
        </a:xfrm>
        <a:prstGeom prst="rect">
          <a:avLst/>
        </a:prstGeom>
      </xdr:spPr>
    </xdr:pic>
    <xdr:clientData/>
  </xdr:oneCellAnchor>
  <xdr:oneCellAnchor>
    <xdr:from>
      <xdr:col>5</xdr:col>
      <xdr:colOff>56444</xdr:colOff>
      <xdr:row>65</xdr:row>
      <xdr:rowOff>383916</xdr:rowOff>
    </xdr:from>
    <xdr:ext cx="599550" cy="799400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49160" y="28377515"/>
          <a:ext cx="600075" cy="799465"/>
        </a:xfrm>
        <a:prstGeom prst="rect">
          <a:avLst/>
        </a:prstGeom>
      </xdr:spPr>
    </xdr:pic>
    <xdr:clientData/>
  </xdr:oneCellAnchor>
  <xdr:oneCellAnchor>
    <xdr:from>
      <xdr:col>5</xdr:col>
      <xdr:colOff>725798</xdr:colOff>
      <xdr:row>65</xdr:row>
      <xdr:rowOff>376296</xdr:rowOff>
    </xdr:from>
    <xdr:ext cx="599550" cy="799400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18450" y="28369895"/>
          <a:ext cx="600075" cy="799465"/>
        </a:xfrm>
        <a:prstGeom prst="rect">
          <a:avLst/>
        </a:prstGeom>
      </xdr:spPr>
    </xdr:pic>
    <xdr:clientData/>
  </xdr:oneCellAnchor>
  <xdr:twoCellAnchor editAs="oneCell">
    <xdr:from>
      <xdr:col>5</xdr:col>
      <xdr:colOff>84666</xdr:colOff>
      <xdr:row>69</xdr:row>
      <xdr:rowOff>75259</xdr:rowOff>
    </xdr:from>
    <xdr:to>
      <xdr:col>5</xdr:col>
      <xdr:colOff>1265766</xdr:colOff>
      <xdr:row>75</xdr:row>
      <xdr:rowOff>8865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735" y="29691965"/>
          <a:ext cx="1181100" cy="11677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122295</xdr:colOff>
      <xdr:row>78</xdr:row>
      <xdr:rowOff>178741</xdr:rowOff>
    </xdr:from>
    <xdr:to>
      <xdr:col>5</xdr:col>
      <xdr:colOff>1303395</xdr:colOff>
      <xdr:row>83</xdr:row>
      <xdr:rowOff>39133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200" y="31647130"/>
          <a:ext cx="1181100" cy="88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56444</xdr:colOff>
      <xdr:row>88</xdr:row>
      <xdr:rowOff>28222</xdr:rowOff>
    </xdr:from>
    <xdr:to>
      <xdr:col>5</xdr:col>
      <xdr:colOff>1237544</xdr:colOff>
      <xdr:row>92</xdr:row>
      <xdr:rowOff>60134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9160" y="33554035"/>
          <a:ext cx="1181100" cy="8547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103482</xdr:colOff>
      <xdr:row>96</xdr:row>
      <xdr:rowOff>56443</xdr:rowOff>
    </xdr:from>
    <xdr:to>
      <xdr:col>5</xdr:col>
      <xdr:colOff>1345260</xdr:colOff>
      <xdr:row>101</xdr:row>
      <xdr:rowOff>112890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/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0741" y="34939110"/>
          <a:ext cx="1241778" cy="106303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5</xdr:col>
      <xdr:colOff>442504</xdr:colOff>
      <xdr:row>106</xdr:row>
      <xdr:rowOff>85997</xdr:rowOff>
    </xdr:from>
    <xdr:to>
      <xdr:col>5</xdr:col>
      <xdr:colOff>1002574</xdr:colOff>
      <xdr:row>106</xdr:row>
      <xdr:rowOff>710837</xdr:rowOff>
    </xdr:to>
    <xdr:pic>
      <xdr:nvPicPr>
        <xdr:cNvPr id="72" name="image10.png">
          <a:extLst>
            <a:ext uri="{FF2B5EF4-FFF2-40B4-BE49-F238E27FC236}">
              <a16:creationId xmlns:a16="http://schemas.microsoft.com/office/drawing/2014/main" id="{9DBECAF2-D850-48B1-8C92-9931BC9848D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3018" y="39339883"/>
          <a:ext cx="560070" cy="62484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122904</xdr:rowOff>
    </xdr:from>
    <xdr:ext cx="3179845" cy="663437"/>
    <xdr:pic>
      <xdr:nvPicPr>
        <xdr:cNvPr id="2" name="Рисунок 1">
          <a:extLst>
            <a:ext uri="{FF2B5EF4-FFF2-40B4-BE49-F238E27FC236}">
              <a16:creationId xmlns:a16="http://schemas.microsoft.com/office/drawing/2014/main" id="{7C39B424-7BE7-4318-AB89-47D049B1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" y="122904"/>
          <a:ext cx="3179845" cy="663437"/>
        </a:xfrm>
        <a:prstGeom prst="rect">
          <a:avLst/>
        </a:prstGeom>
      </xdr:spPr>
    </xdr:pic>
    <xdr:clientData/>
  </xdr:oneCellAnchor>
  <xdr:oneCellAnchor>
    <xdr:from>
      <xdr:col>6</xdr:col>
      <xdr:colOff>22860</xdr:colOff>
      <xdr:row>36</xdr:row>
      <xdr:rowOff>15240</xdr:rowOff>
    </xdr:from>
    <xdr:ext cx="1022168" cy="685800"/>
    <xdr:pic>
      <xdr:nvPicPr>
        <xdr:cNvPr id="4" name="Рисунок 3">
          <a:extLst>
            <a:ext uri="{FF2B5EF4-FFF2-40B4-BE49-F238E27FC236}">
              <a16:creationId xmlns:a16="http://schemas.microsoft.com/office/drawing/2014/main" id="{A0203C21-D0EA-42F3-AC35-CE1DE51A41DF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93974" y="11652069"/>
          <a:ext cx="1022168" cy="685800"/>
        </a:xfrm>
        <a:prstGeom prst="rect">
          <a:avLst/>
        </a:prstGeom>
        <a:noFill/>
      </xdr:spPr>
    </xdr:pic>
    <xdr:clientData/>
  </xdr:oneCellAnchor>
  <xdr:oneCellAnchor>
    <xdr:from>
      <xdr:col>6</xdr:col>
      <xdr:colOff>22106</xdr:colOff>
      <xdr:row>37</xdr:row>
      <xdr:rowOff>30480</xdr:rowOff>
    </xdr:from>
    <xdr:ext cx="1022922" cy="655320"/>
    <xdr:pic>
      <xdr:nvPicPr>
        <xdr:cNvPr id="5" name="Рисунок 4">
          <a:extLst>
            <a:ext uri="{FF2B5EF4-FFF2-40B4-BE49-F238E27FC236}">
              <a16:creationId xmlns:a16="http://schemas.microsoft.com/office/drawing/2014/main" id="{DA5AF1EC-CFE2-42C0-B6EB-F9D44DFAAAD9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93220" y="12396651"/>
          <a:ext cx="1022922" cy="655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23994</xdr:colOff>
      <xdr:row>35</xdr:row>
      <xdr:rowOff>0</xdr:rowOff>
    </xdr:from>
    <xdr:ext cx="1042806" cy="723900"/>
    <xdr:pic>
      <xdr:nvPicPr>
        <xdr:cNvPr id="7" name="Рисунок 6">
          <a:extLst>
            <a:ext uri="{FF2B5EF4-FFF2-40B4-BE49-F238E27FC236}">
              <a16:creationId xmlns:a16="http://schemas.microsoft.com/office/drawing/2014/main" id="{DB87A1F3-D39B-4955-8BA1-73E625ACF69F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95108" y="11342914"/>
          <a:ext cx="1042806" cy="723900"/>
        </a:xfrm>
        <a:prstGeom prst="rect">
          <a:avLst/>
        </a:prstGeom>
        <a:noFill/>
      </xdr:spPr>
    </xdr:pic>
    <xdr:clientData/>
  </xdr:oneCellAnchor>
  <xdr:twoCellAnchor editAs="oneCell">
    <xdr:from>
      <xdr:col>6</xdr:col>
      <xdr:colOff>393517</xdr:colOff>
      <xdr:row>39</xdr:row>
      <xdr:rowOff>152401</xdr:rowOff>
    </xdr:from>
    <xdr:to>
      <xdr:col>6</xdr:col>
      <xdr:colOff>1371053</xdr:colOff>
      <xdr:row>43</xdr:row>
      <xdr:rowOff>27691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A2EAE29-0BA0-4B45-AD0F-7DE6C402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864803">
          <a:off x="9450431" y="14020801"/>
          <a:ext cx="977536" cy="571976"/>
        </a:xfrm>
        <a:prstGeom prst="rect">
          <a:avLst/>
        </a:prstGeom>
      </xdr:spPr>
    </xdr:pic>
    <xdr:clientData/>
  </xdr:twoCellAnchor>
  <xdr:twoCellAnchor editAs="oneCell">
    <xdr:from>
      <xdr:col>6</xdr:col>
      <xdr:colOff>284117</xdr:colOff>
      <xdr:row>43</xdr:row>
      <xdr:rowOff>132260</xdr:rowOff>
    </xdr:from>
    <xdr:to>
      <xdr:col>6</xdr:col>
      <xdr:colOff>1072469</xdr:colOff>
      <xdr:row>48</xdr:row>
      <xdr:rowOff>17415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7A0717F-3A62-4B44-AA84-2E5A64D6B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864803">
          <a:off x="9341031" y="14697346"/>
          <a:ext cx="788352" cy="756012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53</xdr:row>
      <xdr:rowOff>81642</xdr:rowOff>
    </xdr:from>
    <xdr:to>
      <xdr:col>8</xdr:col>
      <xdr:colOff>52795</xdr:colOff>
      <xdr:row>57</xdr:row>
      <xdr:rowOff>92030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DAA84ED-638B-4317-9FE2-47FCD0F1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864803">
          <a:off x="9111342" y="16388442"/>
          <a:ext cx="1391739" cy="707074"/>
        </a:xfrm>
        <a:prstGeom prst="rect">
          <a:avLst/>
        </a:prstGeom>
      </xdr:spPr>
    </xdr:pic>
    <xdr:clientData/>
  </xdr:twoCellAnchor>
  <xdr:twoCellAnchor editAs="oneCell">
    <xdr:from>
      <xdr:col>6</xdr:col>
      <xdr:colOff>54971</xdr:colOff>
      <xdr:row>48</xdr:row>
      <xdr:rowOff>170905</xdr:rowOff>
    </xdr:from>
    <xdr:to>
      <xdr:col>8</xdr:col>
      <xdr:colOff>60414</xdr:colOff>
      <xdr:row>52</xdr:row>
      <xdr:rowOff>35920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CE3C46B-9F26-4DA5-8310-A2A15EEE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864803">
          <a:off x="9111885" y="15606848"/>
          <a:ext cx="1398815" cy="561701"/>
        </a:xfrm>
        <a:prstGeom prst="rect">
          <a:avLst/>
        </a:prstGeom>
      </xdr:spPr>
    </xdr:pic>
    <xdr:clientData/>
  </xdr:twoCellAnchor>
  <xdr:twoCellAnchor editAs="oneCell">
    <xdr:from>
      <xdr:col>6</xdr:col>
      <xdr:colOff>29934</xdr:colOff>
      <xdr:row>58</xdr:row>
      <xdr:rowOff>10885</xdr:rowOff>
    </xdr:from>
    <xdr:to>
      <xdr:col>8</xdr:col>
      <xdr:colOff>32110</xdr:colOff>
      <xdr:row>60</xdr:row>
      <xdr:rowOff>172326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991B9E4-7D64-490A-BB75-5E4FF072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0864803">
          <a:off x="9086848" y="17188542"/>
          <a:ext cx="1395548" cy="509784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18</xdr:row>
      <xdr:rowOff>44394</xdr:rowOff>
    </xdr:from>
    <xdr:ext cx="663810" cy="647700"/>
    <xdr:pic>
      <xdr:nvPicPr>
        <xdr:cNvPr id="24" name="Рисунок 23">
          <a:extLst>
            <a:ext uri="{FF2B5EF4-FFF2-40B4-BE49-F238E27FC236}">
              <a16:creationId xmlns:a16="http://schemas.microsoft.com/office/drawing/2014/main" id="{2B6E727D-1E80-4E64-89E3-9DCC4BF52D90}"/>
            </a:ext>
          </a:extLst>
        </xdr:cNvPr>
        <xdr:cNvPicPr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71114" y="5944451"/>
          <a:ext cx="663810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672775</xdr:colOff>
      <xdr:row>18</xdr:row>
      <xdr:rowOff>0</xdr:rowOff>
    </xdr:from>
    <xdr:ext cx="562536" cy="714954"/>
    <xdr:pic>
      <xdr:nvPicPr>
        <xdr:cNvPr id="25" name="Рисунок 24">
          <a:extLst>
            <a:ext uri="{FF2B5EF4-FFF2-40B4-BE49-F238E27FC236}">
              <a16:creationId xmlns:a16="http://schemas.microsoft.com/office/drawing/2014/main" id="{D28A9A68-01EF-4592-BC5A-C6C8C02C1944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043889" y="5900057"/>
          <a:ext cx="562536" cy="7149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65314</xdr:colOff>
      <xdr:row>17</xdr:row>
      <xdr:rowOff>32657</xdr:rowOff>
    </xdr:from>
    <xdr:ext cx="469780" cy="552226"/>
    <xdr:pic>
      <xdr:nvPicPr>
        <xdr:cNvPr id="26" name="Рисунок 25">
          <a:extLst>
            <a:ext uri="{FF2B5EF4-FFF2-40B4-BE49-F238E27FC236}">
              <a16:creationId xmlns:a16="http://schemas.microsoft.com/office/drawing/2014/main" id="{70A37FBE-D83A-46B1-831C-50F22BC6022F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36428" y="5344886"/>
          <a:ext cx="469780" cy="55222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304752</xdr:colOff>
      <xdr:row>42</xdr:row>
      <xdr:rowOff>0</xdr:rowOff>
    </xdr:from>
    <xdr:ext cx="686644" cy="457762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8168640" y="13957935"/>
          <a:ext cx="457835" cy="686435"/>
        </a:xfrm>
        <a:prstGeom prst="rect">
          <a:avLst/>
        </a:prstGeom>
      </xdr:spPr>
    </xdr:pic>
    <xdr:clientData/>
  </xdr:oneCellAnchor>
  <xdr:oneCellAnchor>
    <xdr:from>
      <xdr:col>5</xdr:col>
      <xdr:colOff>275590</xdr:colOff>
      <xdr:row>20</xdr:row>
      <xdr:rowOff>0</xdr:rowOff>
    </xdr:from>
    <xdr:ext cx="828675" cy="828675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5130" y="10850880"/>
          <a:ext cx="828675" cy="828675"/>
        </a:xfrm>
        <a:prstGeom prst="rect">
          <a:avLst/>
        </a:prstGeom>
      </xdr:spPr>
    </xdr:pic>
    <xdr:clientData/>
  </xdr:oneCellAnchor>
  <xdr:oneCellAnchor>
    <xdr:from>
      <xdr:col>1</xdr:col>
      <xdr:colOff>53557</xdr:colOff>
      <xdr:row>1</xdr:row>
      <xdr:rowOff>79513</xdr:rowOff>
    </xdr:from>
    <xdr:ext cx="3179845" cy="66343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412750"/>
          <a:ext cx="3179445" cy="663575"/>
        </a:xfrm>
        <a:prstGeom prst="rect">
          <a:avLst/>
        </a:prstGeom>
      </xdr:spPr>
    </xdr:pic>
    <xdr:clientData/>
  </xdr:oneCellAnchor>
  <xdr:oneCellAnchor>
    <xdr:from>
      <xdr:col>5</xdr:col>
      <xdr:colOff>16934</xdr:colOff>
      <xdr:row>45</xdr:row>
      <xdr:rowOff>67782</xdr:rowOff>
    </xdr:from>
    <xdr:ext cx="660399" cy="495299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66050" y="15793085"/>
          <a:ext cx="660400" cy="495300"/>
        </a:xfrm>
        <a:prstGeom prst="rect">
          <a:avLst/>
        </a:prstGeom>
      </xdr:spPr>
    </xdr:pic>
    <xdr:clientData/>
  </xdr:oneCellAnchor>
  <xdr:oneCellAnchor>
    <xdr:from>
      <xdr:col>5</xdr:col>
      <xdr:colOff>711441</xdr:colOff>
      <xdr:row>46</xdr:row>
      <xdr:rowOff>42333</xdr:rowOff>
    </xdr:from>
    <xdr:ext cx="659917" cy="495299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60740" y="16325850"/>
          <a:ext cx="659765" cy="495300"/>
        </a:xfrm>
        <a:prstGeom prst="rect">
          <a:avLst/>
        </a:prstGeom>
      </xdr:spPr>
    </xdr:pic>
    <xdr:clientData/>
  </xdr:oneCellAnchor>
  <xdr:oneCellAnchor>
    <xdr:from>
      <xdr:col>5</xdr:col>
      <xdr:colOff>8467</xdr:colOff>
      <xdr:row>47</xdr:row>
      <xdr:rowOff>25581</xdr:rowOff>
    </xdr:from>
    <xdr:ext cx="659917" cy="494937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57795" y="16867505"/>
          <a:ext cx="659765" cy="494665"/>
        </a:xfrm>
        <a:prstGeom prst="rect">
          <a:avLst/>
        </a:prstGeom>
      </xdr:spPr>
    </xdr:pic>
    <xdr:clientData/>
  </xdr:oneCellAnchor>
  <xdr:oneCellAnchor>
    <xdr:from>
      <xdr:col>5</xdr:col>
      <xdr:colOff>750993</xdr:colOff>
      <xdr:row>48</xdr:row>
      <xdr:rowOff>25400</xdr:rowOff>
    </xdr:from>
    <xdr:ext cx="659916" cy="494937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00110" y="17425670"/>
          <a:ext cx="659765" cy="494665"/>
        </a:xfrm>
        <a:prstGeom prst="rect">
          <a:avLst/>
        </a:prstGeom>
      </xdr:spPr>
    </xdr:pic>
    <xdr:clientData/>
  </xdr:oneCellAnchor>
  <xdr:oneCellAnchor>
    <xdr:from>
      <xdr:col>4</xdr:col>
      <xdr:colOff>3733205</xdr:colOff>
      <xdr:row>42</xdr:row>
      <xdr:rowOff>22860</xdr:rowOff>
    </xdr:from>
    <xdr:ext cx="747355" cy="1122982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89725" y="14605635"/>
          <a:ext cx="747395" cy="1122680"/>
        </a:xfrm>
        <a:prstGeom prst="rect">
          <a:avLst/>
        </a:prstGeom>
      </xdr:spPr>
    </xdr:pic>
    <xdr:clientData/>
  </xdr:oneCellAnchor>
  <xdr:oneCellAnchor>
    <xdr:from>
      <xdr:col>4</xdr:col>
      <xdr:colOff>4465320</xdr:colOff>
      <xdr:row>42</xdr:row>
      <xdr:rowOff>22860</xdr:rowOff>
    </xdr:from>
    <xdr:ext cx="747354" cy="1122982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21880" y="14605635"/>
          <a:ext cx="746760" cy="1122680"/>
        </a:xfrm>
        <a:prstGeom prst="rect">
          <a:avLst/>
        </a:prstGeom>
      </xdr:spPr>
    </xdr:pic>
    <xdr:clientData/>
  </xdr:oneCellAnchor>
  <xdr:oneCellAnchor>
    <xdr:from>
      <xdr:col>5</xdr:col>
      <xdr:colOff>632460</xdr:colOff>
      <xdr:row>42</xdr:row>
      <xdr:rowOff>45720</xdr:rowOff>
    </xdr:from>
    <xdr:ext cx="747354" cy="1122982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82000" y="14628495"/>
          <a:ext cx="746760" cy="1122680"/>
        </a:xfrm>
        <a:prstGeom prst="rect">
          <a:avLst/>
        </a:prstGeom>
      </xdr:spPr>
    </xdr:pic>
    <xdr:clientData/>
  </xdr:oneCellAnchor>
  <xdr:oneCellAnchor>
    <xdr:from>
      <xdr:col>5</xdr:col>
      <xdr:colOff>171999</xdr:colOff>
      <xdr:row>93</xdr:row>
      <xdr:rowOff>75805</xdr:rowOff>
    </xdr:from>
    <xdr:ext cx="993861" cy="745395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045450" y="33658175"/>
          <a:ext cx="745490" cy="993775"/>
        </a:xfrm>
        <a:prstGeom prst="rect">
          <a:avLst/>
        </a:prstGeom>
      </xdr:spPr>
    </xdr:pic>
    <xdr:clientData/>
  </xdr:oneCellAnchor>
  <xdr:oneCellAnchor>
    <xdr:from>
      <xdr:col>5</xdr:col>
      <xdr:colOff>276608</xdr:colOff>
      <xdr:row>99</xdr:row>
      <xdr:rowOff>7620</xdr:rowOff>
    </xdr:from>
    <xdr:ext cx="640271" cy="853695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25765" y="3883533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256600</xdr:colOff>
      <xdr:row>97</xdr:row>
      <xdr:rowOff>838200</xdr:rowOff>
    </xdr:from>
    <xdr:ext cx="640271" cy="853695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06080" y="3795903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312420</xdr:colOff>
      <xdr:row>6</xdr:row>
      <xdr:rowOff>68579</xdr:rowOff>
    </xdr:from>
    <xdr:ext cx="800099" cy="518161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1960" y="1904999"/>
          <a:ext cx="800099" cy="518161"/>
        </a:xfrm>
        <a:prstGeom prst="rect">
          <a:avLst/>
        </a:prstGeom>
      </xdr:spPr>
    </xdr:pic>
    <xdr:clientData/>
  </xdr:oneCellAnchor>
  <xdr:oneCellAnchor>
    <xdr:from>
      <xdr:col>5</xdr:col>
      <xdr:colOff>335280</xdr:colOff>
      <xdr:row>7</xdr:row>
      <xdr:rowOff>7620</xdr:rowOff>
    </xdr:from>
    <xdr:ext cx="746760" cy="51816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84820" y="2476500"/>
          <a:ext cx="746760" cy="518160"/>
        </a:xfrm>
        <a:prstGeom prst="rect">
          <a:avLst/>
        </a:prstGeom>
      </xdr:spPr>
    </xdr:pic>
    <xdr:clientData/>
  </xdr:oneCellAnchor>
  <xdr:oneCellAnchor>
    <xdr:from>
      <xdr:col>5</xdr:col>
      <xdr:colOff>710564</xdr:colOff>
      <xdr:row>8</xdr:row>
      <xdr:rowOff>53340</xdr:rowOff>
    </xdr:from>
    <xdr:ext cx="664200" cy="885600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60104" y="3070860"/>
          <a:ext cx="664200" cy="885600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8</xdr:row>
      <xdr:rowOff>53340</xdr:rowOff>
    </xdr:from>
    <xdr:ext cx="662940" cy="88392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3070860"/>
          <a:ext cx="662940" cy="883920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10</xdr:row>
      <xdr:rowOff>0</xdr:rowOff>
    </xdr:from>
    <xdr:ext cx="560070" cy="746760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408241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754380</xdr:colOff>
      <xdr:row>10</xdr:row>
      <xdr:rowOff>304800</xdr:rowOff>
    </xdr:from>
    <xdr:ext cx="560070" cy="746760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03920" y="438721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11</xdr:row>
      <xdr:rowOff>297180</xdr:rowOff>
    </xdr:from>
    <xdr:ext cx="560070" cy="746760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87640" y="481774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769620</xdr:colOff>
      <xdr:row>12</xdr:row>
      <xdr:rowOff>281940</xdr:rowOff>
    </xdr:from>
    <xdr:ext cx="560070" cy="746760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19160" y="524065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45720</xdr:colOff>
      <xdr:row>13</xdr:row>
      <xdr:rowOff>198120</xdr:rowOff>
    </xdr:from>
    <xdr:ext cx="560070" cy="746760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95260" y="559498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30480</xdr:colOff>
      <xdr:row>14</xdr:row>
      <xdr:rowOff>297180</xdr:rowOff>
    </xdr:from>
    <xdr:ext cx="560070" cy="746760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80020" y="613219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762000</xdr:colOff>
      <xdr:row>15</xdr:row>
      <xdr:rowOff>167640</xdr:rowOff>
    </xdr:from>
    <xdr:ext cx="560070" cy="74676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11540" y="644080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45720</xdr:colOff>
      <xdr:row>16</xdr:row>
      <xdr:rowOff>160020</xdr:rowOff>
    </xdr:from>
    <xdr:ext cx="560070" cy="74676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95260" y="687133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777240</xdr:colOff>
      <xdr:row>17</xdr:row>
      <xdr:rowOff>144780</xdr:rowOff>
    </xdr:from>
    <xdr:ext cx="560070" cy="74676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26780" y="729424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53340</xdr:colOff>
      <xdr:row>18</xdr:row>
      <xdr:rowOff>60960</xdr:rowOff>
    </xdr:from>
    <xdr:ext cx="560070" cy="746760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02880" y="764857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75112</xdr:colOff>
      <xdr:row>20</xdr:row>
      <xdr:rowOff>684710</xdr:rowOff>
    </xdr:from>
    <xdr:ext cx="598850" cy="798467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36626" y="9055824"/>
          <a:ext cx="598850" cy="798467"/>
        </a:xfrm>
        <a:prstGeom prst="rect">
          <a:avLst/>
        </a:prstGeom>
      </xdr:spPr>
    </xdr:pic>
    <xdr:clientData/>
  </xdr:oneCellAnchor>
  <xdr:oneCellAnchor>
    <xdr:from>
      <xdr:col>5</xdr:col>
      <xdr:colOff>769620</xdr:colOff>
      <xdr:row>21</xdr:row>
      <xdr:rowOff>42454</xdr:rowOff>
    </xdr:from>
    <xdr:ext cx="560070" cy="746760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31134" y="9110254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60960</xdr:colOff>
      <xdr:row>22</xdr:row>
      <xdr:rowOff>342900</xdr:rowOff>
    </xdr:from>
    <xdr:ext cx="560070" cy="74676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10500" y="1248727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716280</xdr:colOff>
      <xdr:row>22</xdr:row>
      <xdr:rowOff>342900</xdr:rowOff>
    </xdr:from>
    <xdr:ext cx="560070" cy="746760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65820" y="12487275"/>
          <a:ext cx="560070" cy="746760"/>
        </a:xfrm>
        <a:prstGeom prst="rect">
          <a:avLst/>
        </a:prstGeom>
      </xdr:spPr>
    </xdr:pic>
    <xdr:clientData/>
  </xdr:oneCellAnchor>
  <xdr:oneCellAnchor>
    <xdr:from>
      <xdr:col>5</xdr:col>
      <xdr:colOff>60959</xdr:colOff>
      <xdr:row>24</xdr:row>
      <xdr:rowOff>194853</xdr:rowOff>
    </xdr:from>
    <xdr:ext cx="619397" cy="825863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85709" y="13189674"/>
          <a:ext cx="619397" cy="825863"/>
        </a:xfrm>
        <a:prstGeom prst="rect">
          <a:avLst/>
        </a:prstGeom>
      </xdr:spPr>
    </xdr:pic>
    <xdr:clientData/>
  </xdr:oneCellAnchor>
  <xdr:oneCellAnchor>
    <xdr:from>
      <xdr:col>5</xdr:col>
      <xdr:colOff>773853</xdr:colOff>
      <xdr:row>48</xdr:row>
      <xdr:rowOff>25400</xdr:rowOff>
    </xdr:from>
    <xdr:ext cx="659916" cy="494937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22970" y="17425670"/>
          <a:ext cx="659765" cy="494665"/>
        </a:xfrm>
        <a:prstGeom prst="rect">
          <a:avLst/>
        </a:prstGeom>
      </xdr:spPr>
    </xdr:pic>
    <xdr:clientData/>
  </xdr:oneCellAnchor>
  <xdr:oneCellAnchor>
    <xdr:from>
      <xdr:col>5</xdr:col>
      <xdr:colOff>68156</xdr:colOff>
      <xdr:row>51</xdr:row>
      <xdr:rowOff>30480</xdr:rowOff>
    </xdr:from>
    <xdr:ext cx="488103" cy="650805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17485" y="18322290"/>
          <a:ext cx="487680" cy="650240"/>
        </a:xfrm>
        <a:prstGeom prst="rect">
          <a:avLst/>
        </a:prstGeom>
      </xdr:spPr>
    </xdr:pic>
    <xdr:clientData/>
  </xdr:oneCellAnchor>
  <xdr:oneCellAnchor>
    <xdr:from>
      <xdr:col>5</xdr:col>
      <xdr:colOff>182879</xdr:colOff>
      <xdr:row>52</xdr:row>
      <xdr:rowOff>137160</xdr:rowOff>
    </xdr:from>
    <xdr:ext cx="504835" cy="777240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31785" y="18954750"/>
          <a:ext cx="505460" cy="777240"/>
        </a:xfrm>
        <a:prstGeom prst="rect">
          <a:avLst/>
        </a:prstGeom>
      </xdr:spPr>
    </xdr:pic>
    <xdr:clientData/>
  </xdr:oneCellAnchor>
  <xdr:oneCellAnchor>
    <xdr:from>
      <xdr:col>5</xdr:col>
      <xdr:colOff>708659</xdr:colOff>
      <xdr:row>51</xdr:row>
      <xdr:rowOff>7620</xdr:rowOff>
    </xdr:from>
    <xdr:ext cx="588645" cy="784860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57565" y="1829943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784860</xdr:colOff>
      <xdr:row>52</xdr:row>
      <xdr:rowOff>167640</xdr:rowOff>
    </xdr:from>
    <xdr:ext cx="588645" cy="784860"/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34400" y="1898523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160020</xdr:colOff>
      <xdr:row>54</xdr:row>
      <xdr:rowOff>205740</xdr:rowOff>
    </xdr:from>
    <xdr:ext cx="588645" cy="784860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09560" y="1972437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769620</xdr:colOff>
      <xdr:row>54</xdr:row>
      <xdr:rowOff>190500</xdr:rowOff>
    </xdr:from>
    <xdr:ext cx="588645" cy="78486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19160" y="1970913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106680</xdr:colOff>
      <xdr:row>56</xdr:row>
      <xdr:rowOff>220980</xdr:rowOff>
    </xdr:from>
    <xdr:ext cx="588645" cy="525780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56220" y="20402550"/>
          <a:ext cx="588645" cy="525780"/>
        </a:xfrm>
        <a:prstGeom prst="rect">
          <a:avLst/>
        </a:prstGeom>
      </xdr:spPr>
    </xdr:pic>
    <xdr:clientData/>
  </xdr:oneCellAnchor>
  <xdr:oneCellAnchor>
    <xdr:from>
      <xdr:col>5</xdr:col>
      <xdr:colOff>762000</xdr:colOff>
      <xdr:row>56</xdr:row>
      <xdr:rowOff>205740</xdr:rowOff>
    </xdr:from>
    <xdr:ext cx="588645" cy="495300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11540" y="20402550"/>
          <a:ext cx="588645" cy="495300"/>
        </a:xfrm>
        <a:prstGeom prst="rect">
          <a:avLst/>
        </a:prstGeom>
      </xdr:spPr>
    </xdr:pic>
    <xdr:clientData/>
  </xdr:oneCellAnchor>
  <xdr:oneCellAnchor>
    <xdr:from>
      <xdr:col>5</xdr:col>
      <xdr:colOff>152400</xdr:colOff>
      <xdr:row>58</xdr:row>
      <xdr:rowOff>281940</xdr:rowOff>
    </xdr:from>
    <xdr:ext cx="588645" cy="784860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01940" y="2103501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784860</xdr:colOff>
      <xdr:row>58</xdr:row>
      <xdr:rowOff>228600</xdr:rowOff>
    </xdr:from>
    <xdr:ext cx="588645" cy="784860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34400" y="2098167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106680</xdr:colOff>
      <xdr:row>61</xdr:row>
      <xdr:rowOff>30480</xdr:rowOff>
    </xdr:from>
    <xdr:ext cx="588645" cy="784860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56220" y="2183511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731520</xdr:colOff>
      <xdr:row>60</xdr:row>
      <xdr:rowOff>342900</xdr:rowOff>
    </xdr:from>
    <xdr:ext cx="588645" cy="784860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81060" y="2179701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76200</xdr:colOff>
      <xdr:row>63</xdr:row>
      <xdr:rowOff>114300</xdr:rowOff>
    </xdr:from>
    <xdr:ext cx="588645" cy="449580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25740" y="22619970"/>
          <a:ext cx="588645" cy="449580"/>
        </a:xfrm>
        <a:prstGeom prst="rect">
          <a:avLst/>
        </a:prstGeom>
      </xdr:spPr>
    </xdr:pic>
    <xdr:clientData/>
  </xdr:oneCellAnchor>
  <xdr:oneCellAnchor>
    <xdr:from>
      <xdr:col>5</xdr:col>
      <xdr:colOff>769620</xdr:colOff>
      <xdr:row>63</xdr:row>
      <xdr:rowOff>68580</xdr:rowOff>
    </xdr:from>
    <xdr:ext cx="588645" cy="617220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19160" y="22574250"/>
          <a:ext cx="588645" cy="617220"/>
        </a:xfrm>
        <a:prstGeom prst="rect">
          <a:avLst/>
        </a:prstGeom>
      </xdr:spPr>
    </xdr:pic>
    <xdr:clientData/>
  </xdr:oneCellAnchor>
  <xdr:oneCellAnchor>
    <xdr:from>
      <xdr:col>5</xdr:col>
      <xdr:colOff>68580</xdr:colOff>
      <xdr:row>66</xdr:row>
      <xdr:rowOff>30480</xdr:rowOff>
    </xdr:from>
    <xdr:ext cx="588645" cy="78486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18120" y="2342007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807720</xdr:colOff>
      <xdr:row>66</xdr:row>
      <xdr:rowOff>320040</xdr:rowOff>
    </xdr:from>
    <xdr:ext cx="588645" cy="784860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57260" y="23709630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56925</xdr:colOff>
      <xdr:row>67</xdr:row>
      <xdr:rowOff>381000</xdr:rowOff>
    </xdr:from>
    <xdr:ext cx="588645" cy="784860"/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11396" y="24487094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80</xdr:row>
      <xdr:rowOff>259081</xdr:rowOff>
    </xdr:from>
    <xdr:ext cx="727526" cy="970034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27694890"/>
          <a:ext cx="727075" cy="969645"/>
        </a:xfrm>
        <a:prstGeom prst="rect">
          <a:avLst/>
        </a:prstGeom>
      </xdr:spPr>
    </xdr:pic>
    <xdr:clientData/>
  </xdr:oneCellAnchor>
  <xdr:oneCellAnchor>
    <xdr:from>
      <xdr:col>5</xdr:col>
      <xdr:colOff>693603</xdr:colOff>
      <xdr:row>79</xdr:row>
      <xdr:rowOff>541020</xdr:rowOff>
    </xdr:from>
    <xdr:ext cx="727526" cy="970036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42960" y="27070050"/>
          <a:ext cx="727075" cy="969645"/>
        </a:xfrm>
        <a:prstGeom prst="rect">
          <a:avLst/>
        </a:prstGeom>
      </xdr:spPr>
    </xdr:pic>
    <xdr:clientData/>
  </xdr:oneCellAnchor>
  <xdr:oneCellAnchor>
    <xdr:from>
      <xdr:col>5</xdr:col>
      <xdr:colOff>739140</xdr:colOff>
      <xdr:row>81</xdr:row>
      <xdr:rowOff>213360</xdr:rowOff>
    </xdr:from>
    <xdr:ext cx="727525" cy="970034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88680" y="28468320"/>
          <a:ext cx="727525" cy="970034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79</xdr:row>
      <xdr:rowOff>15241</xdr:rowOff>
    </xdr:from>
    <xdr:ext cx="727526" cy="970034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57160" y="26753821"/>
          <a:ext cx="727526" cy="970034"/>
        </a:xfrm>
        <a:prstGeom prst="rect">
          <a:avLst/>
        </a:prstGeom>
      </xdr:spPr>
    </xdr:pic>
    <xdr:clientData/>
  </xdr:oneCellAnchor>
  <xdr:oneCellAnchor>
    <xdr:from>
      <xdr:col>5</xdr:col>
      <xdr:colOff>670560</xdr:colOff>
      <xdr:row>83</xdr:row>
      <xdr:rowOff>518160</xdr:rowOff>
    </xdr:from>
    <xdr:ext cx="727524" cy="901453"/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20100" y="29992320"/>
          <a:ext cx="727524" cy="901453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82</xdr:row>
      <xdr:rowOff>274320</xdr:rowOff>
    </xdr:from>
    <xdr:ext cx="727525" cy="970033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29138880"/>
          <a:ext cx="727525" cy="970033"/>
        </a:xfrm>
        <a:prstGeom prst="rect">
          <a:avLst/>
        </a:prstGeom>
      </xdr:spPr>
    </xdr:pic>
    <xdr:clientData/>
  </xdr:oneCellAnchor>
  <xdr:oneCellAnchor>
    <xdr:from>
      <xdr:col>5</xdr:col>
      <xdr:colOff>190501</xdr:colOff>
      <xdr:row>94</xdr:row>
      <xdr:rowOff>60959</xdr:rowOff>
    </xdr:from>
    <xdr:ext cx="993860" cy="745395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063865" y="34497010"/>
          <a:ext cx="745490" cy="993775"/>
        </a:xfrm>
        <a:prstGeom prst="rect">
          <a:avLst/>
        </a:prstGeom>
      </xdr:spPr>
    </xdr:pic>
    <xdr:clientData/>
  </xdr:oneCellAnchor>
  <xdr:oneCellAnchor>
    <xdr:from>
      <xdr:col>5</xdr:col>
      <xdr:colOff>228601</xdr:colOff>
      <xdr:row>95</xdr:row>
      <xdr:rowOff>83820</xdr:rowOff>
    </xdr:from>
    <xdr:ext cx="993860" cy="745395"/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101965" y="35373310"/>
          <a:ext cx="745490" cy="993775"/>
        </a:xfrm>
        <a:prstGeom prst="rect">
          <a:avLst/>
        </a:prstGeom>
      </xdr:spPr>
    </xdr:pic>
    <xdr:clientData/>
  </xdr:oneCellAnchor>
  <xdr:oneCellAnchor>
    <xdr:from>
      <xdr:col>5</xdr:col>
      <xdr:colOff>228601</xdr:colOff>
      <xdr:row>96</xdr:row>
      <xdr:rowOff>45720</xdr:rowOff>
    </xdr:from>
    <xdr:ext cx="993860" cy="745395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101965" y="36188650"/>
          <a:ext cx="745490" cy="993775"/>
        </a:xfrm>
        <a:prstGeom prst="rect">
          <a:avLst/>
        </a:prstGeom>
      </xdr:spPr>
    </xdr:pic>
    <xdr:clientData/>
  </xdr:oneCellAnchor>
  <xdr:oneCellAnchor>
    <xdr:from>
      <xdr:col>5</xdr:col>
      <xdr:colOff>263443</xdr:colOff>
      <xdr:row>92</xdr:row>
      <xdr:rowOff>68185</xdr:rowOff>
    </xdr:from>
    <xdr:ext cx="757640" cy="568230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107680" y="32948880"/>
          <a:ext cx="567690" cy="757555"/>
        </a:xfrm>
        <a:prstGeom prst="rect">
          <a:avLst/>
        </a:prstGeom>
      </xdr:spPr>
    </xdr:pic>
    <xdr:clientData/>
  </xdr:oneCellAnchor>
  <xdr:oneCellAnchor>
    <xdr:from>
      <xdr:col>5</xdr:col>
      <xdr:colOff>240581</xdr:colOff>
      <xdr:row>91</xdr:row>
      <xdr:rowOff>83423</xdr:rowOff>
    </xdr:from>
    <xdr:ext cx="772686" cy="579515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086090" y="32230695"/>
          <a:ext cx="579755" cy="772795"/>
        </a:xfrm>
        <a:prstGeom prst="rect">
          <a:avLst/>
        </a:prstGeom>
      </xdr:spPr>
    </xdr:pic>
    <xdr:clientData/>
  </xdr:oneCellAnchor>
  <xdr:oneCellAnchor>
    <xdr:from>
      <xdr:col>5</xdr:col>
      <xdr:colOff>172001</xdr:colOff>
      <xdr:row>90</xdr:row>
      <xdr:rowOff>60564</xdr:rowOff>
    </xdr:from>
    <xdr:ext cx="833840" cy="625380"/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6200000">
          <a:off x="8025765" y="31468695"/>
          <a:ext cx="624840" cy="833755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85</xdr:row>
      <xdr:rowOff>15240</xdr:rowOff>
    </xdr:from>
    <xdr:ext cx="727524" cy="970032"/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30499050"/>
          <a:ext cx="727075" cy="969645"/>
        </a:xfrm>
        <a:prstGeom prst="rect">
          <a:avLst/>
        </a:prstGeom>
      </xdr:spPr>
    </xdr:pic>
    <xdr:clientData/>
  </xdr:oneCellAnchor>
  <xdr:oneCellAnchor>
    <xdr:from>
      <xdr:col>5</xdr:col>
      <xdr:colOff>276608</xdr:colOff>
      <xdr:row>100</xdr:row>
      <xdr:rowOff>7620</xdr:rowOff>
    </xdr:from>
    <xdr:ext cx="640271" cy="853695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25765" y="3968877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264220</xdr:colOff>
      <xdr:row>99</xdr:row>
      <xdr:rowOff>7620</xdr:rowOff>
    </xdr:from>
    <xdr:ext cx="640271" cy="853694"/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13700" y="3883533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276608</xdr:colOff>
      <xdr:row>101</xdr:row>
      <xdr:rowOff>7620</xdr:rowOff>
    </xdr:from>
    <xdr:ext cx="640271" cy="853695"/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25765" y="4054221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264220</xdr:colOff>
      <xdr:row>100</xdr:row>
      <xdr:rowOff>7620</xdr:rowOff>
    </xdr:from>
    <xdr:ext cx="640271" cy="853694"/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13700" y="3968877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264220</xdr:colOff>
      <xdr:row>101</xdr:row>
      <xdr:rowOff>7620</xdr:rowOff>
    </xdr:from>
    <xdr:ext cx="640271" cy="853694"/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13700" y="40542210"/>
          <a:ext cx="640080" cy="853440"/>
        </a:xfrm>
        <a:prstGeom prst="rect">
          <a:avLst/>
        </a:prstGeom>
      </xdr:spPr>
    </xdr:pic>
    <xdr:clientData/>
  </xdr:oneCellAnchor>
  <xdr:oneCellAnchor>
    <xdr:from>
      <xdr:col>5</xdr:col>
      <xdr:colOff>129509</xdr:colOff>
      <xdr:row>97</xdr:row>
      <xdr:rowOff>114332</xdr:rowOff>
    </xdr:from>
    <xdr:ext cx="853694" cy="640271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7985760" y="37128450"/>
          <a:ext cx="640080" cy="853440"/>
        </a:xfrm>
        <a:prstGeom prst="rect">
          <a:avLst/>
        </a:prstGeom>
      </xdr:spPr>
    </xdr:pic>
    <xdr:clientData/>
  </xdr:oneCellAnchor>
  <xdr:twoCellAnchor editAs="oneCell">
    <xdr:from>
      <xdr:col>5</xdr:col>
      <xdr:colOff>23338</xdr:colOff>
      <xdr:row>109</xdr:row>
      <xdr:rowOff>48856</xdr:rowOff>
    </xdr:from>
    <xdr:to>
      <xdr:col>5</xdr:col>
      <xdr:colOff>762000</xdr:colOff>
      <xdr:row>114</xdr:row>
      <xdr:rowOff>7618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72400" y="43234610"/>
          <a:ext cx="739140" cy="1064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4782357</xdr:colOff>
      <xdr:row>115</xdr:row>
      <xdr:rowOff>8069</xdr:rowOff>
    </xdr:from>
    <xdr:to>
      <xdr:col>5</xdr:col>
      <xdr:colOff>739140</xdr:colOff>
      <xdr:row>120</xdr:row>
      <xdr:rowOff>33489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/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38745" y="44519850"/>
          <a:ext cx="749935" cy="1112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784861</xdr:colOff>
      <xdr:row>103</xdr:row>
      <xdr:rowOff>40341</xdr:rowOff>
    </xdr:from>
    <xdr:to>
      <xdr:col>5</xdr:col>
      <xdr:colOff>1394461</xdr:colOff>
      <xdr:row>107</xdr:row>
      <xdr:rowOff>343476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/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34400" y="41793795"/>
          <a:ext cx="609600" cy="1156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795169</xdr:colOff>
      <xdr:row>109</xdr:row>
      <xdr:rowOff>40789</xdr:rowOff>
    </xdr:from>
    <xdr:to>
      <xdr:col>5</xdr:col>
      <xdr:colOff>1386840</xdr:colOff>
      <xdr:row>113</xdr:row>
      <xdr:rowOff>213359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/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44560" y="43226990"/>
          <a:ext cx="591820" cy="1056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3137</xdr:colOff>
      <xdr:row>103</xdr:row>
      <xdr:rowOff>52891</xdr:rowOff>
    </xdr:from>
    <xdr:to>
      <xdr:col>5</xdr:col>
      <xdr:colOff>701040</xdr:colOff>
      <xdr:row>107</xdr:row>
      <xdr:rowOff>368129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/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52080" y="41806495"/>
          <a:ext cx="698500" cy="1166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746760</xdr:colOff>
      <xdr:row>115</xdr:row>
      <xdr:rowOff>12999</xdr:rowOff>
    </xdr:from>
    <xdr:to>
      <xdr:col>5</xdr:col>
      <xdr:colOff>1379221</xdr:colOff>
      <xdr:row>120</xdr:row>
      <xdr:rowOff>25869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/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96300" y="44524930"/>
          <a:ext cx="632460" cy="1099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4781325</xdr:colOff>
      <xdr:row>120</xdr:row>
      <xdr:rowOff>85265</xdr:rowOff>
    </xdr:from>
    <xdr:to>
      <xdr:col>5</xdr:col>
      <xdr:colOff>677356</xdr:colOff>
      <xdr:row>124</xdr:row>
      <xdr:rowOff>181022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/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37475" y="45664120"/>
          <a:ext cx="688975" cy="1035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723004</xdr:colOff>
      <xdr:row>120</xdr:row>
      <xdr:rowOff>108474</xdr:rowOff>
    </xdr:from>
    <xdr:to>
      <xdr:col>6</xdr:col>
      <xdr:colOff>0</xdr:colOff>
      <xdr:row>124</xdr:row>
      <xdr:rowOff>154128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/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472170" y="45686980"/>
          <a:ext cx="679450" cy="9817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4203237</xdr:colOff>
      <xdr:row>107</xdr:row>
      <xdr:rowOff>49022</xdr:rowOff>
    </xdr:from>
    <xdr:ext cx="551643" cy="781558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/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159625" y="42648505"/>
          <a:ext cx="551815" cy="781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4030980</xdr:colOff>
      <xdr:row>115</xdr:row>
      <xdr:rowOff>121920</xdr:rowOff>
    </xdr:from>
    <xdr:ext cx="749763" cy="999684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/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87540" y="44634150"/>
          <a:ext cx="749300" cy="9994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4084320</xdr:colOff>
      <xdr:row>110</xdr:row>
      <xdr:rowOff>190500</xdr:rowOff>
    </xdr:from>
    <xdr:ext cx="716280" cy="853440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/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040880" y="43597830"/>
          <a:ext cx="716280" cy="8534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770965</xdr:colOff>
      <xdr:row>69</xdr:row>
      <xdr:rowOff>17928</xdr:rowOff>
    </xdr:from>
    <xdr:ext cx="588645" cy="784860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522D7C31-E015-40F6-99D3-60069B4C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25436" y="25639057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35859</xdr:colOff>
      <xdr:row>69</xdr:row>
      <xdr:rowOff>197224</xdr:rowOff>
    </xdr:from>
    <xdr:ext cx="588645" cy="784860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1C7C30C2-12EC-42C3-9856-097F14514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90330" y="25818353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770965</xdr:colOff>
      <xdr:row>70</xdr:row>
      <xdr:rowOff>340659</xdr:rowOff>
    </xdr:from>
    <xdr:ext cx="588645" cy="784860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BBF02416-E37A-4D85-AC85-EC7C219E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25436" y="26454847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44823</xdr:colOff>
      <xdr:row>71</xdr:row>
      <xdr:rowOff>8964</xdr:rowOff>
    </xdr:from>
    <xdr:ext cx="588645" cy="784860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314AAD08-440E-40BA-9E4D-DEC80BA05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99294" y="26616211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779929</xdr:colOff>
      <xdr:row>72</xdr:row>
      <xdr:rowOff>170329</xdr:rowOff>
    </xdr:from>
    <xdr:ext cx="588645" cy="78486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70978210-0D05-4CE8-BF84-164304C1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34400" y="27270635"/>
          <a:ext cx="588645" cy="784860"/>
        </a:xfrm>
        <a:prstGeom prst="rect">
          <a:avLst/>
        </a:prstGeom>
      </xdr:spPr>
    </xdr:pic>
    <xdr:clientData/>
  </xdr:oneCellAnchor>
  <xdr:oneCellAnchor>
    <xdr:from>
      <xdr:col>5</xdr:col>
      <xdr:colOff>8965</xdr:colOff>
      <xdr:row>26</xdr:row>
      <xdr:rowOff>55869</xdr:rowOff>
    </xdr:from>
    <xdr:ext cx="654424" cy="876462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4DA9F542-D378-4583-8364-637F98F29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3436" y="13951163"/>
          <a:ext cx="654424" cy="876462"/>
        </a:xfrm>
        <a:prstGeom prst="rect">
          <a:avLst/>
        </a:prstGeom>
      </xdr:spPr>
    </xdr:pic>
    <xdr:clientData/>
  </xdr:oneCellAnchor>
  <xdr:oneCellAnchor>
    <xdr:from>
      <xdr:col>5</xdr:col>
      <xdr:colOff>708212</xdr:colOff>
      <xdr:row>26</xdr:row>
      <xdr:rowOff>333642</xdr:rowOff>
    </xdr:from>
    <xdr:ext cx="654424" cy="872565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AAB5AB33-F138-46C7-B9BB-DDE20B4A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2683" y="14228936"/>
          <a:ext cx="654424" cy="872565"/>
        </a:xfrm>
        <a:prstGeom prst="rect">
          <a:avLst/>
        </a:prstGeom>
      </xdr:spPr>
    </xdr:pic>
    <xdr:clientData/>
  </xdr:oneCellAnchor>
  <xdr:oneCellAnchor>
    <xdr:from>
      <xdr:col>5</xdr:col>
      <xdr:colOff>53789</xdr:colOff>
      <xdr:row>27</xdr:row>
      <xdr:rowOff>385483</xdr:rowOff>
    </xdr:from>
    <xdr:ext cx="654423" cy="872565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823A57EE-2E3B-4A2D-B48B-10EB8A8C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08260" y="14755907"/>
          <a:ext cx="654423" cy="872565"/>
        </a:xfrm>
        <a:prstGeom prst="rect">
          <a:avLst/>
        </a:prstGeom>
      </xdr:spPr>
    </xdr:pic>
    <xdr:clientData/>
  </xdr:oneCellAnchor>
  <xdr:oneCellAnchor>
    <xdr:from>
      <xdr:col>5</xdr:col>
      <xdr:colOff>708212</xdr:colOff>
      <xdr:row>28</xdr:row>
      <xdr:rowOff>179294</xdr:rowOff>
    </xdr:from>
    <xdr:ext cx="654423" cy="872564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A93017D8-9F81-4D92-9652-14E9A86A3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2683" y="15024847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744070</xdr:colOff>
      <xdr:row>30</xdr:row>
      <xdr:rowOff>62753</xdr:rowOff>
    </xdr:from>
    <xdr:ext cx="654423" cy="872564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874916D3-517A-4631-A780-ED8A47370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98541" y="15858565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53788</xdr:colOff>
      <xdr:row>29</xdr:row>
      <xdr:rowOff>233083</xdr:rowOff>
    </xdr:from>
    <xdr:ext cx="654423" cy="872564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A17399C0-A1AA-4990-8CE2-3218577C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08259" y="15553765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36780</xdr:colOff>
      <xdr:row>49</xdr:row>
      <xdr:rowOff>26894</xdr:rowOff>
    </xdr:from>
    <xdr:ext cx="371202" cy="494937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CB9F30BD-C800-435D-A00E-BF456F0A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91251" y="20690541"/>
          <a:ext cx="371202" cy="494937"/>
        </a:xfrm>
        <a:prstGeom prst="rect">
          <a:avLst/>
        </a:prstGeom>
      </xdr:spPr>
    </xdr:pic>
    <xdr:clientData/>
  </xdr:oneCellAnchor>
  <xdr:oneCellAnchor>
    <xdr:from>
      <xdr:col>5</xdr:col>
      <xdr:colOff>21772</xdr:colOff>
      <xdr:row>31</xdr:row>
      <xdr:rowOff>228600</xdr:rowOff>
    </xdr:from>
    <xdr:ext cx="654423" cy="872564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8E1ABBE0-DAE3-4559-82F4-3B753383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3286" y="16524514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751114</xdr:colOff>
      <xdr:row>32</xdr:row>
      <xdr:rowOff>228600</xdr:rowOff>
    </xdr:from>
    <xdr:ext cx="654423" cy="872564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63F978BE-88C2-4F89-9F21-ACB32FB8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12628" y="16992600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32657</xdr:colOff>
      <xdr:row>33</xdr:row>
      <xdr:rowOff>228599</xdr:rowOff>
    </xdr:from>
    <xdr:ext cx="654423" cy="872564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443065ED-BBCA-4733-B4F1-B35A04BC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94171" y="17460685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707571</xdr:colOff>
      <xdr:row>34</xdr:row>
      <xdr:rowOff>250372</xdr:rowOff>
    </xdr:from>
    <xdr:ext cx="654423" cy="872564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22B647F1-B0F2-4F40-89F4-40D82700D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9085" y="17950543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65314</xdr:colOff>
      <xdr:row>35</xdr:row>
      <xdr:rowOff>228600</xdr:rowOff>
    </xdr:from>
    <xdr:ext cx="654423" cy="872564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24FD584A-36DC-4331-91F6-D519FD4F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6828" y="18396857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740229</xdr:colOff>
      <xdr:row>36</xdr:row>
      <xdr:rowOff>239486</xdr:rowOff>
    </xdr:from>
    <xdr:ext cx="654423" cy="872564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36A67A8E-EA23-4C11-816D-6AA4069C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1743" y="18875829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54429</xdr:colOff>
      <xdr:row>37</xdr:row>
      <xdr:rowOff>174170</xdr:rowOff>
    </xdr:from>
    <xdr:ext cx="654423" cy="872564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2EE2E5C2-6C2A-4EBE-B1E2-892DAFD5C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15943" y="19278599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696686</xdr:colOff>
      <xdr:row>38</xdr:row>
      <xdr:rowOff>272143</xdr:rowOff>
    </xdr:from>
    <xdr:ext cx="654423" cy="872564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434AD888-B888-439B-8DDA-E4CD30043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58200" y="19844657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21771</xdr:colOff>
      <xdr:row>39</xdr:row>
      <xdr:rowOff>108857</xdr:rowOff>
    </xdr:from>
    <xdr:ext cx="654423" cy="872564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868156F6-4BAB-48D0-BDB3-2B92F949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3285" y="20149457"/>
          <a:ext cx="654423" cy="872564"/>
        </a:xfrm>
        <a:prstGeom prst="rect">
          <a:avLst/>
        </a:prstGeom>
      </xdr:spPr>
    </xdr:pic>
    <xdr:clientData/>
  </xdr:oneCellAnchor>
  <xdr:oneCellAnchor>
    <xdr:from>
      <xdr:col>5</xdr:col>
      <xdr:colOff>751114</xdr:colOff>
      <xdr:row>40</xdr:row>
      <xdr:rowOff>76200</xdr:rowOff>
    </xdr:from>
    <xdr:ext cx="654423" cy="872564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F4A0B4DB-3759-4E8D-89FC-2AF2796F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12628" y="20584886"/>
          <a:ext cx="654423" cy="87256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156382</xdr:colOff>
      <xdr:row>0</xdr:row>
      <xdr:rowOff>0</xdr:rowOff>
    </xdr:from>
    <xdr:ext cx="964206" cy="1273741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0"/>
          <a:ext cx="963930" cy="1273175"/>
        </a:xfrm>
        <a:prstGeom prst="rect">
          <a:avLst/>
        </a:prstGeom>
      </xdr:spPr>
    </xdr:pic>
    <xdr:clientData/>
  </xdr:oneCellAnchor>
  <xdr:twoCellAnchor>
    <xdr:from>
      <xdr:col>5</xdr:col>
      <xdr:colOff>1043429</xdr:colOff>
      <xdr:row>42</xdr:row>
      <xdr:rowOff>342368</xdr:rowOff>
    </xdr:from>
    <xdr:to>
      <xdr:col>6</xdr:col>
      <xdr:colOff>0</xdr:colOff>
      <xdr:row>44</xdr:row>
      <xdr:rowOff>35859</xdr:rowOff>
    </xdr:to>
    <xdr:pic>
      <xdr:nvPicPr>
        <xdr:cNvPr id="43" name="image57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217785" y="15568930"/>
          <a:ext cx="838835" cy="11201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96472</xdr:colOff>
      <xdr:row>44</xdr:row>
      <xdr:rowOff>0</xdr:rowOff>
    </xdr:from>
    <xdr:to>
      <xdr:col>5</xdr:col>
      <xdr:colOff>1099925</xdr:colOff>
      <xdr:row>44</xdr:row>
      <xdr:rowOff>0</xdr:rowOff>
    </xdr:to>
    <xdr:pic>
      <xdr:nvPicPr>
        <xdr:cNvPr id="44" name="image57.pn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0365" y="16653510"/>
          <a:ext cx="1003935" cy="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14470</xdr:colOff>
      <xdr:row>44</xdr:row>
      <xdr:rowOff>22692</xdr:rowOff>
    </xdr:from>
    <xdr:to>
      <xdr:col>5</xdr:col>
      <xdr:colOff>627530</xdr:colOff>
      <xdr:row>45</xdr:row>
      <xdr:rowOff>6389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188450" y="16675735"/>
          <a:ext cx="613410" cy="814705"/>
        </a:xfrm>
        <a:prstGeom prst="rect">
          <a:avLst/>
        </a:prstGeom>
      </xdr:spPr>
    </xdr:pic>
    <xdr:clientData/>
  </xdr:twoCellAnchor>
  <xdr:twoCellAnchor>
    <xdr:from>
      <xdr:col>5</xdr:col>
      <xdr:colOff>932330</xdr:colOff>
      <xdr:row>38</xdr:row>
      <xdr:rowOff>24030</xdr:rowOff>
    </xdr:from>
    <xdr:to>
      <xdr:col>5</xdr:col>
      <xdr:colOff>1873287</xdr:colOff>
      <xdr:row>40</xdr:row>
      <xdr:rowOff>453535</xdr:rowOff>
    </xdr:to>
    <xdr:pic>
      <xdr:nvPicPr>
        <xdr:cNvPr id="47" name="image57.pn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106660" y="12987020"/>
          <a:ext cx="941070" cy="14966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37202</xdr:colOff>
      <xdr:row>41</xdr:row>
      <xdr:rowOff>53789</xdr:rowOff>
    </xdr:from>
    <xdr:to>
      <xdr:col>5</xdr:col>
      <xdr:colOff>995081</xdr:colOff>
      <xdr:row>42</xdr:row>
      <xdr:rowOff>667573</xdr:rowOff>
    </xdr:to>
    <xdr:pic>
      <xdr:nvPicPr>
        <xdr:cNvPr id="51" name="image57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211310" y="14617065"/>
          <a:ext cx="958215" cy="127698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1002174</xdr:colOff>
      <xdr:row>44</xdr:row>
      <xdr:rowOff>430306</xdr:rowOff>
    </xdr:from>
    <xdr:to>
      <xdr:col>5</xdr:col>
      <xdr:colOff>1853717</xdr:colOff>
      <xdr:row>45</xdr:row>
      <xdr:rowOff>731979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176510" y="17083405"/>
          <a:ext cx="851535" cy="1132205"/>
        </a:xfrm>
        <a:prstGeom prst="rect">
          <a:avLst/>
        </a:prstGeom>
      </xdr:spPr>
    </xdr:pic>
    <xdr:clientData/>
  </xdr:twoCellAnchor>
  <xdr:twoCellAnchor editAs="oneCell">
    <xdr:from>
      <xdr:col>5</xdr:col>
      <xdr:colOff>13683</xdr:colOff>
      <xdr:row>45</xdr:row>
      <xdr:rowOff>6339</xdr:rowOff>
    </xdr:from>
    <xdr:to>
      <xdr:col>5</xdr:col>
      <xdr:colOff>959224</xdr:colOff>
      <xdr:row>47</xdr:row>
      <xdr:rowOff>69656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187815" y="17489805"/>
          <a:ext cx="945515" cy="1497965"/>
        </a:xfrm>
        <a:prstGeom prst="rect">
          <a:avLst/>
        </a:prstGeom>
      </xdr:spPr>
    </xdr:pic>
    <xdr:clientData/>
  </xdr:twoCellAnchor>
  <xdr:twoCellAnchor editAs="oneCell">
    <xdr:from>
      <xdr:col>5</xdr:col>
      <xdr:colOff>1023348</xdr:colOff>
      <xdr:row>46</xdr:row>
      <xdr:rowOff>22604</xdr:rowOff>
    </xdr:from>
    <xdr:to>
      <xdr:col>5</xdr:col>
      <xdr:colOff>1819193</xdr:colOff>
      <xdr:row>47</xdr:row>
      <xdr:rowOff>603197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197465" y="18268315"/>
          <a:ext cx="795655" cy="1252855"/>
        </a:xfrm>
        <a:prstGeom prst="rect">
          <a:avLst/>
        </a:prstGeom>
      </xdr:spPr>
    </xdr:pic>
    <xdr:clientData/>
  </xdr:twoCellAnchor>
  <xdr:twoCellAnchor editAs="oneCell">
    <xdr:from>
      <xdr:col>5</xdr:col>
      <xdr:colOff>21195</xdr:colOff>
      <xdr:row>47</xdr:row>
      <xdr:rowOff>109885</xdr:rowOff>
    </xdr:from>
    <xdr:to>
      <xdr:col>5</xdr:col>
      <xdr:colOff>977153</xdr:colOff>
      <xdr:row>48</xdr:row>
      <xdr:rowOff>583673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195435" y="19028410"/>
          <a:ext cx="955675" cy="1205230"/>
        </a:xfrm>
        <a:prstGeom prst="rect">
          <a:avLst/>
        </a:prstGeom>
      </xdr:spPr>
    </xdr:pic>
    <xdr:clientData/>
  </xdr:twoCellAnchor>
  <xdr:twoCellAnchor editAs="oneCell">
    <xdr:from>
      <xdr:col>5</xdr:col>
      <xdr:colOff>39474</xdr:colOff>
      <xdr:row>52</xdr:row>
      <xdr:rowOff>52316</xdr:rowOff>
    </xdr:from>
    <xdr:to>
      <xdr:col>5</xdr:col>
      <xdr:colOff>706798</xdr:colOff>
      <xdr:row>52</xdr:row>
      <xdr:rowOff>851647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213850" y="22157690"/>
          <a:ext cx="667385" cy="799465"/>
        </a:xfrm>
        <a:prstGeom prst="rect">
          <a:avLst/>
        </a:prstGeom>
      </xdr:spPr>
    </xdr:pic>
    <xdr:clientData/>
  </xdr:twoCellAnchor>
  <xdr:twoCellAnchor editAs="oneCell">
    <xdr:from>
      <xdr:col>5</xdr:col>
      <xdr:colOff>284976</xdr:colOff>
      <xdr:row>54</xdr:row>
      <xdr:rowOff>9089</xdr:rowOff>
    </xdr:from>
    <xdr:to>
      <xdr:col>5</xdr:col>
      <xdr:colOff>717175</xdr:colOff>
      <xdr:row>54</xdr:row>
      <xdr:rowOff>708213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458960" y="23809960"/>
          <a:ext cx="432435" cy="699135"/>
        </a:xfrm>
        <a:prstGeom prst="rect">
          <a:avLst/>
        </a:prstGeom>
      </xdr:spPr>
    </xdr:pic>
    <xdr:clientData/>
  </xdr:twoCellAnchor>
  <xdr:twoCellAnchor editAs="oneCell">
    <xdr:from>
      <xdr:col>5</xdr:col>
      <xdr:colOff>94137</xdr:colOff>
      <xdr:row>55</xdr:row>
      <xdr:rowOff>30087</xdr:rowOff>
    </xdr:from>
    <xdr:to>
      <xdr:col>5</xdr:col>
      <xdr:colOff>847725</xdr:colOff>
      <xdr:row>55</xdr:row>
      <xdr:rowOff>699247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268460" y="24583390"/>
          <a:ext cx="753745" cy="669290"/>
        </a:xfrm>
        <a:prstGeom prst="rect">
          <a:avLst/>
        </a:prstGeom>
      </xdr:spPr>
    </xdr:pic>
    <xdr:clientData/>
  </xdr:twoCellAnchor>
  <xdr:oneCellAnchor>
    <xdr:from>
      <xdr:col>5</xdr:col>
      <xdr:colOff>15815</xdr:colOff>
      <xdr:row>50</xdr:row>
      <xdr:rowOff>952343</xdr:rowOff>
    </xdr:from>
    <xdr:ext cx="656226" cy="874598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189720" y="21257895"/>
          <a:ext cx="656590" cy="874395"/>
        </a:xfrm>
        <a:prstGeom prst="rect">
          <a:avLst/>
        </a:prstGeom>
      </xdr:spPr>
    </xdr:pic>
    <xdr:clientData/>
  </xdr:oneCellAnchor>
  <xdr:oneCellAnchor>
    <xdr:from>
      <xdr:col>5</xdr:col>
      <xdr:colOff>42273</xdr:colOff>
      <xdr:row>50</xdr:row>
      <xdr:rowOff>23656</xdr:rowOff>
    </xdr:from>
    <xdr:ext cx="677393" cy="902809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216390" y="20732750"/>
          <a:ext cx="677545" cy="902970"/>
        </a:xfrm>
        <a:prstGeom prst="rect">
          <a:avLst/>
        </a:prstGeom>
      </xdr:spPr>
    </xdr:pic>
    <xdr:clientData/>
  </xdr:oneCellAnchor>
  <xdr:oneCellAnchor>
    <xdr:from>
      <xdr:col>5</xdr:col>
      <xdr:colOff>150262</xdr:colOff>
      <xdr:row>53</xdr:row>
      <xdr:rowOff>37886</xdr:rowOff>
    </xdr:from>
    <xdr:ext cx="540678" cy="720904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324340" y="23028910"/>
          <a:ext cx="541020" cy="720725"/>
        </a:xfrm>
        <a:prstGeom prst="rect">
          <a:avLst/>
        </a:prstGeom>
      </xdr:spPr>
    </xdr:pic>
    <xdr:clientData/>
  </xdr:oneCellAnchor>
  <xdr:twoCellAnchor>
    <xdr:from>
      <xdr:col>5</xdr:col>
      <xdr:colOff>27213</xdr:colOff>
      <xdr:row>56</xdr:row>
      <xdr:rowOff>0</xdr:rowOff>
    </xdr:from>
    <xdr:to>
      <xdr:col>5</xdr:col>
      <xdr:colOff>721178</xdr:colOff>
      <xdr:row>56</xdr:row>
      <xdr:rowOff>0</xdr:rowOff>
    </xdr:to>
    <xdr:pic>
      <xdr:nvPicPr>
        <xdr:cNvPr id="69" name="image57.pn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548495" y="24937720"/>
          <a:ext cx="0" cy="694055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179294</xdr:colOff>
      <xdr:row>34</xdr:row>
      <xdr:rowOff>170329</xdr:rowOff>
    </xdr:from>
    <xdr:ext cx="3179845" cy="663437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410" y="10089515"/>
          <a:ext cx="3179445" cy="663575"/>
        </a:xfrm>
        <a:prstGeom prst="rect">
          <a:avLst/>
        </a:prstGeom>
      </xdr:spPr>
    </xdr:pic>
    <xdr:clientData/>
  </xdr:oneCellAnchor>
  <xdr:oneCellAnchor>
    <xdr:from>
      <xdr:col>5</xdr:col>
      <xdr:colOff>1223341</xdr:colOff>
      <xdr:row>36</xdr:row>
      <xdr:rowOff>53788</xdr:rowOff>
    </xdr:from>
    <xdr:ext cx="605460" cy="807281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397490" y="11315700"/>
          <a:ext cx="605790" cy="807720"/>
        </a:xfrm>
        <a:prstGeom prst="rect">
          <a:avLst/>
        </a:prstGeom>
      </xdr:spPr>
    </xdr:pic>
    <xdr:clientData/>
  </xdr:oneCellAnchor>
  <xdr:oneCellAnchor>
    <xdr:from>
      <xdr:col>5</xdr:col>
      <xdr:colOff>313765</xdr:colOff>
      <xdr:row>4</xdr:row>
      <xdr:rowOff>8965</xdr:rowOff>
    </xdr:from>
    <xdr:ext cx="1449444" cy="738316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488170" y="1479550"/>
          <a:ext cx="1449070" cy="737870"/>
        </a:xfrm>
        <a:prstGeom prst="rect">
          <a:avLst/>
        </a:prstGeom>
      </xdr:spPr>
    </xdr:pic>
    <xdr:clientData/>
  </xdr:oneCellAnchor>
  <xdr:oneCellAnchor>
    <xdr:from>
      <xdr:col>5</xdr:col>
      <xdr:colOff>313765</xdr:colOff>
      <xdr:row>6</xdr:row>
      <xdr:rowOff>125505</xdr:rowOff>
    </xdr:from>
    <xdr:ext cx="1502217" cy="777514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488170" y="2226310"/>
          <a:ext cx="1501775" cy="777875"/>
        </a:xfrm>
        <a:prstGeom prst="rect">
          <a:avLst/>
        </a:prstGeom>
      </xdr:spPr>
    </xdr:pic>
    <xdr:clientData/>
  </xdr:oneCellAnchor>
  <xdr:oneCellAnchor>
    <xdr:from>
      <xdr:col>5</xdr:col>
      <xdr:colOff>268941</xdr:colOff>
      <xdr:row>8</xdr:row>
      <xdr:rowOff>295834</xdr:rowOff>
    </xdr:from>
    <xdr:ext cx="1473340" cy="894474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3085" y="2990850"/>
          <a:ext cx="1473200" cy="894715"/>
        </a:xfrm>
        <a:prstGeom prst="rect">
          <a:avLst/>
        </a:prstGeom>
      </xdr:spPr>
    </xdr:pic>
    <xdr:clientData/>
  </xdr:oneCellAnchor>
  <xdr:oneCellAnchor>
    <xdr:from>
      <xdr:col>5</xdr:col>
      <xdr:colOff>259977</xdr:colOff>
      <xdr:row>11</xdr:row>
      <xdr:rowOff>277905</xdr:rowOff>
    </xdr:from>
    <xdr:ext cx="1569739" cy="874481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434195" y="3864610"/>
          <a:ext cx="1569720" cy="874395"/>
        </a:xfrm>
        <a:prstGeom prst="rect">
          <a:avLst/>
        </a:prstGeom>
      </xdr:spPr>
    </xdr:pic>
    <xdr:clientData/>
  </xdr:oneCellAnchor>
  <xdr:oneCellAnchor>
    <xdr:from>
      <xdr:col>5</xdr:col>
      <xdr:colOff>188259</xdr:colOff>
      <xdr:row>14</xdr:row>
      <xdr:rowOff>161365</xdr:rowOff>
    </xdr:from>
    <xdr:ext cx="1493426" cy="957076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362440" y="4639945"/>
          <a:ext cx="1493520" cy="956945"/>
        </a:xfrm>
        <a:prstGeom prst="rect">
          <a:avLst/>
        </a:prstGeom>
      </xdr:spPr>
    </xdr:pic>
    <xdr:clientData/>
  </xdr:oneCellAnchor>
  <xdr:oneCellAnchor>
    <xdr:from>
      <xdr:col>5</xdr:col>
      <xdr:colOff>35858</xdr:colOff>
      <xdr:row>19</xdr:row>
      <xdr:rowOff>89648</xdr:rowOff>
    </xdr:from>
    <xdr:ext cx="887506" cy="956578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210040" y="6122670"/>
          <a:ext cx="887730" cy="956310"/>
        </a:xfrm>
        <a:prstGeom prst="rect">
          <a:avLst/>
        </a:prstGeom>
      </xdr:spPr>
    </xdr:pic>
    <xdr:clientData/>
  </xdr:oneCellAnchor>
  <xdr:oneCellAnchor>
    <xdr:from>
      <xdr:col>5</xdr:col>
      <xdr:colOff>842683</xdr:colOff>
      <xdr:row>21</xdr:row>
      <xdr:rowOff>251011</xdr:rowOff>
    </xdr:from>
    <xdr:ext cx="1007872" cy="1084730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017125" y="6802120"/>
          <a:ext cx="1007745" cy="1084580"/>
        </a:xfrm>
        <a:prstGeom prst="rect">
          <a:avLst/>
        </a:prstGeom>
      </xdr:spPr>
    </xdr:pic>
    <xdr:clientData/>
  </xdr:oneCellAnchor>
  <xdr:oneCellAnchor>
    <xdr:from>
      <xdr:col>4</xdr:col>
      <xdr:colOff>6293224</xdr:colOff>
      <xdr:row>24</xdr:row>
      <xdr:rowOff>251011</xdr:rowOff>
    </xdr:from>
    <xdr:ext cx="984357" cy="905435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112250" y="7579360"/>
          <a:ext cx="984250" cy="905510"/>
        </a:xfrm>
        <a:prstGeom prst="rect">
          <a:avLst/>
        </a:prstGeom>
      </xdr:spPr>
    </xdr:pic>
    <xdr:clientData/>
  </xdr:oneCellAnchor>
  <xdr:oneCellAnchor>
    <xdr:from>
      <xdr:col>5</xdr:col>
      <xdr:colOff>950259</xdr:colOff>
      <xdr:row>27</xdr:row>
      <xdr:rowOff>98612</xdr:rowOff>
    </xdr:from>
    <xdr:ext cx="958257" cy="1004046"/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124440" y="8204200"/>
          <a:ext cx="958215" cy="1003935"/>
        </a:xfrm>
        <a:prstGeom prst="rect">
          <a:avLst/>
        </a:prstGeom>
      </xdr:spPr>
    </xdr:pic>
    <xdr:clientData/>
  </xdr:oneCellAnchor>
  <xdr:oneCellAnchor>
    <xdr:from>
      <xdr:col>5</xdr:col>
      <xdr:colOff>53788</xdr:colOff>
      <xdr:row>30</xdr:row>
      <xdr:rowOff>8966</xdr:rowOff>
    </xdr:from>
    <xdr:ext cx="1058193" cy="1004046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227820" y="8891905"/>
          <a:ext cx="1058545" cy="1003935"/>
        </a:xfrm>
        <a:prstGeom prst="rect">
          <a:avLst/>
        </a:prstGeom>
      </xdr:spPr>
    </xdr:pic>
    <xdr:clientData/>
  </xdr:oneCellAnchor>
  <xdr:oneCellAnchor>
    <xdr:from>
      <xdr:col>5</xdr:col>
      <xdr:colOff>35859</xdr:colOff>
      <xdr:row>37</xdr:row>
      <xdr:rowOff>26895</xdr:rowOff>
    </xdr:from>
    <xdr:ext cx="605460" cy="807280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210040" y="12165330"/>
          <a:ext cx="605155" cy="80708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0</xdr:rowOff>
    </xdr:from>
    <xdr:to>
      <xdr:col>2</xdr:col>
      <xdr:colOff>1164167</xdr:colOff>
      <xdr:row>3</xdr:row>
      <xdr:rowOff>482424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490" y="0"/>
          <a:ext cx="878205" cy="1234440"/>
        </a:xfrm>
        <a:prstGeom prst="rect">
          <a:avLst/>
        </a:prstGeom>
      </xdr:spPr>
    </xdr:pic>
    <xdr:clientData/>
  </xdr:twoCellAnchor>
  <xdr:twoCellAnchor editAs="oneCell">
    <xdr:from>
      <xdr:col>7</xdr:col>
      <xdr:colOff>78462</xdr:colOff>
      <xdr:row>5</xdr:row>
      <xdr:rowOff>21166</xdr:rowOff>
    </xdr:from>
    <xdr:to>
      <xdr:col>7</xdr:col>
      <xdr:colOff>1406854</xdr:colOff>
      <xdr:row>7</xdr:row>
      <xdr:rowOff>264583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1905" y="1903095"/>
          <a:ext cx="1328420" cy="951865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8</xdr:row>
      <xdr:rowOff>59911</xdr:rowOff>
    </xdr:from>
    <xdr:to>
      <xdr:col>7</xdr:col>
      <xdr:colOff>1455392</xdr:colOff>
      <xdr:row>10</xdr:row>
      <xdr:rowOff>225838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0800" y="3016250"/>
          <a:ext cx="1327785" cy="874395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116416</xdr:colOff>
      <xdr:row>11</xdr:row>
      <xdr:rowOff>21167</xdr:rowOff>
    </xdr:from>
    <xdr:to>
      <xdr:col>7</xdr:col>
      <xdr:colOff>1444807</xdr:colOff>
      <xdr:row>14</xdr:row>
      <xdr:rowOff>165927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005" y="4051935"/>
          <a:ext cx="1328420" cy="872490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15</xdr:row>
      <xdr:rowOff>31750</xdr:rowOff>
    </xdr:from>
    <xdr:to>
      <xdr:col>7</xdr:col>
      <xdr:colOff>1444808</xdr:colOff>
      <xdr:row>18</xdr:row>
      <xdr:rowOff>218844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005" y="4977130"/>
          <a:ext cx="1328420" cy="87249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21</xdr:row>
      <xdr:rowOff>0</xdr:rowOff>
    </xdr:from>
    <xdr:to>
      <xdr:col>7</xdr:col>
      <xdr:colOff>1423641</xdr:colOff>
      <xdr:row>24</xdr:row>
      <xdr:rowOff>144761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6316980"/>
          <a:ext cx="1327785" cy="87566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26</xdr:row>
      <xdr:rowOff>63500</xdr:rowOff>
    </xdr:from>
    <xdr:to>
      <xdr:col>7</xdr:col>
      <xdr:colOff>1423642</xdr:colOff>
      <xdr:row>29</xdr:row>
      <xdr:rowOff>220960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7576820"/>
          <a:ext cx="1327785" cy="867410"/>
        </a:xfrm>
        <a:prstGeom prst="rect">
          <a:avLst/>
        </a:prstGeom>
      </xdr:spPr>
    </xdr:pic>
    <xdr:clientData/>
  </xdr:twoCellAnchor>
  <xdr:oneCellAnchor>
    <xdr:from>
      <xdr:col>7</xdr:col>
      <xdr:colOff>40848</xdr:colOff>
      <xdr:row>30</xdr:row>
      <xdr:rowOff>143933</xdr:rowOff>
    </xdr:from>
    <xdr:ext cx="959703" cy="639802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84440" y="8595995"/>
          <a:ext cx="959485" cy="640080"/>
        </a:xfrm>
        <a:prstGeom prst="rect">
          <a:avLst/>
        </a:prstGeom>
      </xdr:spPr>
    </xdr:pic>
    <xdr:clientData/>
  </xdr:oneCellAnchor>
  <xdr:oneCellAnchor>
    <xdr:from>
      <xdr:col>7</xdr:col>
      <xdr:colOff>98468</xdr:colOff>
      <xdr:row>48</xdr:row>
      <xdr:rowOff>155647</xdr:rowOff>
    </xdr:from>
    <xdr:ext cx="1309538" cy="873025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42225" y="14163040"/>
          <a:ext cx="1309370" cy="872490"/>
        </a:xfrm>
        <a:prstGeom prst="rect">
          <a:avLst/>
        </a:prstGeom>
      </xdr:spPr>
    </xdr:pic>
    <xdr:clientData/>
  </xdr:oneCellAnchor>
  <xdr:oneCellAnchor>
    <xdr:from>
      <xdr:col>7</xdr:col>
      <xdr:colOff>25094</xdr:colOff>
      <xdr:row>52</xdr:row>
      <xdr:rowOff>431801</xdr:rowOff>
    </xdr:from>
    <xdr:ext cx="1456572" cy="218486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68565" y="17974945"/>
          <a:ext cx="1456690" cy="2184400"/>
        </a:xfrm>
        <a:prstGeom prst="rect">
          <a:avLst/>
        </a:prstGeom>
      </xdr:spPr>
    </xdr:pic>
    <xdr:clientData/>
  </xdr:oneCellAnchor>
  <xdr:oneCellAnchor>
    <xdr:from>
      <xdr:col>7</xdr:col>
      <xdr:colOff>8467</xdr:colOff>
      <xdr:row>50</xdr:row>
      <xdr:rowOff>225906</xdr:rowOff>
    </xdr:from>
    <xdr:ext cx="1456572" cy="971048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52055" y="16000730"/>
          <a:ext cx="1456690" cy="970915"/>
        </a:xfrm>
        <a:prstGeom prst="rect">
          <a:avLst/>
        </a:prstGeom>
      </xdr:spPr>
    </xdr:pic>
    <xdr:clientData/>
  </xdr:oneCellAnchor>
  <xdr:oneCellAnchor>
    <xdr:from>
      <xdr:col>7</xdr:col>
      <xdr:colOff>643468</xdr:colOff>
      <xdr:row>33</xdr:row>
      <xdr:rowOff>313263</xdr:rowOff>
    </xdr:from>
    <xdr:ext cx="812910" cy="1083880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87055" y="9748520"/>
          <a:ext cx="812800" cy="1083945"/>
        </a:xfrm>
        <a:prstGeom prst="rect">
          <a:avLst/>
        </a:prstGeom>
      </xdr:spPr>
    </xdr:pic>
    <xdr:clientData/>
  </xdr:oneCellAnchor>
  <xdr:oneCellAnchor>
    <xdr:from>
      <xdr:col>7</xdr:col>
      <xdr:colOff>70221</xdr:colOff>
      <xdr:row>34</xdr:row>
      <xdr:rowOff>330199</xdr:rowOff>
    </xdr:from>
    <xdr:ext cx="662518" cy="883357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7468" y="10451352"/>
          <a:ext cx="662518" cy="883357"/>
        </a:xfrm>
        <a:prstGeom prst="rect">
          <a:avLst/>
        </a:prstGeom>
      </xdr:spPr>
    </xdr:pic>
    <xdr:clientData/>
  </xdr:oneCellAnchor>
  <xdr:oneCellAnchor>
    <xdr:from>
      <xdr:col>7</xdr:col>
      <xdr:colOff>16933</xdr:colOff>
      <xdr:row>33</xdr:row>
      <xdr:rowOff>8468</xdr:rowOff>
    </xdr:from>
    <xdr:ext cx="654050" cy="872066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60310" y="9443720"/>
          <a:ext cx="654050" cy="871855"/>
        </a:xfrm>
        <a:prstGeom prst="rect">
          <a:avLst/>
        </a:prstGeom>
      </xdr:spPr>
    </xdr:pic>
    <xdr:clientData/>
  </xdr:oneCellAnchor>
  <xdr:oneCellAnchor>
    <xdr:from>
      <xdr:col>7</xdr:col>
      <xdr:colOff>719667</xdr:colOff>
      <xdr:row>35</xdr:row>
      <xdr:rowOff>118533</xdr:rowOff>
    </xdr:from>
    <xdr:ext cx="812910" cy="108388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76914" y="10849286"/>
          <a:ext cx="812910" cy="108388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127840</xdr:colOff>
      <xdr:row>23</xdr:row>
      <xdr:rowOff>17804</xdr:rowOff>
    </xdr:from>
    <xdr:to>
      <xdr:col>1</xdr:col>
      <xdr:colOff>1362635</xdr:colOff>
      <xdr:row>26</xdr:row>
      <xdr:rowOff>403412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8852" y="11528486"/>
          <a:ext cx="1234795" cy="1757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130768</xdr:colOff>
      <xdr:row>27</xdr:row>
      <xdr:rowOff>48398</xdr:rowOff>
    </xdr:from>
    <xdr:to>
      <xdr:col>1</xdr:col>
      <xdr:colOff>1277811</xdr:colOff>
      <xdr:row>30</xdr:row>
      <xdr:rowOff>475130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780" y="13387880"/>
          <a:ext cx="1147043" cy="1529390"/>
        </a:xfrm>
        <a:prstGeom prst="rect">
          <a:avLst/>
        </a:prstGeom>
      </xdr:spPr>
    </xdr:pic>
    <xdr:clientData/>
  </xdr:twoCellAnchor>
  <xdr:oneCellAnchor>
    <xdr:from>
      <xdr:col>1</xdr:col>
      <xdr:colOff>111572</xdr:colOff>
      <xdr:row>5</xdr:row>
      <xdr:rowOff>16370</xdr:rowOff>
    </xdr:from>
    <xdr:ext cx="1285362" cy="1713817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584" y="1459688"/>
          <a:ext cx="1285362" cy="1713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75419</xdr:colOff>
      <xdr:row>35</xdr:row>
      <xdr:rowOff>48816</xdr:rowOff>
    </xdr:from>
    <xdr:to>
      <xdr:col>1</xdr:col>
      <xdr:colOff>1183340</xdr:colOff>
      <xdr:row>38</xdr:row>
      <xdr:rowOff>387688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431" y="14679216"/>
          <a:ext cx="1107921" cy="1629790"/>
        </a:xfrm>
        <a:prstGeom prst="rect">
          <a:avLst/>
        </a:prstGeom>
      </xdr:spPr>
    </xdr:pic>
    <xdr:clientData/>
  </xdr:twoCellAnchor>
  <xdr:twoCellAnchor editAs="oneCell">
    <xdr:from>
      <xdr:col>1</xdr:col>
      <xdr:colOff>292802</xdr:colOff>
      <xdr:row>41</xdr:row>
      <xdr:rowOff>40256</xdr:rowOff>
    </xdr:from>
    <xdr:to>
      <xdr:col>1</xdr:col>
      <xdr:colOff>1118882</xdr:colOff>
      <xdr:row>43</xdr:row>
      <xdr:rowOff>347412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14" y="20022585"/>
          <a:ext cx="826080" cy="1096052"/>
        </a:xfrm>
        <a:prstGeom prst="rect">
          <a:avLst/>
        </a:prstGeom>
      </xdr:spPr>
    </xdr:pic>
    <xdr:clientData/>
  </xdr:twoCellAnchor>
  <xdr:twoCellAnchor editAs="oneCell">
    <xdr:from>
      <xdr:col>1</xdr:col>
      <xdr:colOff>425629</xdr:colOff>
      <xdr:row>45</xdr:row>
      <xdr:rowOff>510988</xdr:rowOff>
    </xdr:from>
    <xdr:to>
      <xdr:col>1</xdr:col>
      <xdr:colOff>1104803</xdr:colOff>
      <xdr:row>46</xdr:row>
      <xdr:rowOff>501615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641" y="22411764"/>
          <a:ext cx="679174" cy="725734"/>
        </a:xfrm>
        <a:prstGeom prst="rect">
          <a:avLst/>
        </a:prstGeom>
      </xdr:spPr>
    </xdr:pic>
    <xdr:clientData/>
  </xdr:twoCellAnchor>
  <xdr:twoCellAnchor editAs="oneCell">
    <xdr:from>
      <xdr:col>1</xdr:col>
      <xdr:colOff>319575</xdr:colOff>
      <xdr:row>44</xdr:row>
      <xdr:rowOff>303255</xdr:rowOff>
    </xdr:from>
    <xdr:to>
      <xdr:col>1</xdr:col>
      <xdr:colOff>1216862</xdr:colOff>
      <xdr:row>45</xdr:row>
      <xdr:rowOff>104848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587" y="21468926"/>
          <a:ext cx="897287" cy="536697"/>
        </a:xfrm>
        <a:prstGeom prst="rect">
          <a:avLst/>
        </a:prstGeom>
      </xdr:spPr>
    </xdr:pic>
    <xdr:clientData/>
  </xdr:twoCellAnchor>
  <xdr:twoCellAnchor editAs="oneCell">
    <xdr:from>
      <xdr:col>1</xdr:col>
      <xdr:colOff>96760</xdr:colOff>
      <xdr:row>39</xdr:row>
      <xdr:rowOff>24538</xdr:rowOff>
    </xdr:from>
    <xdr:to>
      <xdr:col>1</xdr:col>
      <xdr:colOff>1286751</xdr:colOff>
      <xdr:row>40</xdr:row>
      <xdr:rowOff>795404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772" y="18375291"/>
          <a:ext cx="1189991" cy="1586654"/>
        </a:xfrm>
        <a:prstGeom prst="rect">
          <a:avLst/>
        </a:prstGeom>
      </xdr:spPr>
    </xdr:pic>
    <xdr:clientData/>
  </xdr:twoCellAnchor>
  <xdr:oneCellAnchor>
    <xdr:from>
      <xdr:col>1</xdr:col>
      <xdr:colOff>53557</xdr:colOff>
      <xdr:row>1</xdr:row>
      <xdr:rowOff>79513</xdr:rowOff>
    </xdr:from>
    <xdr:ext cx="3179845" cy="663437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54635"/>
          <a:ext cx="3179445" cy="663575"/>
        </a:xfrm>
        <a:prstGeom prst="rect">
          <a:avLst/>
        </a:prstGeom>
      </xdr:spPr>
    </xdr:pic>
    <xdr:clientData/>
  </xdr:oneCellAnchor>
  <xdr:oneCellAnchor>
    <xdr:from>
      <xdr:col>1</xdr:col>
      <xdr:colOff>186101</xdr:colOff>
      <xdr:row>9</xdr:row>
      <xdr:rowOff>11692</xdr:rowOff>
    </xdr:from>
    <xdr:ext cx="1174572" cy="1566096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113" y="3203127"/>
          <a:ext cx="1174572" cy="1566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287058</xdr:colOff>
      <xdr:row>15</xdr:row>
      <xdr:rowOff>49111</xdr:rowOff>
    </xdr:from>
    <xdr:to>
      <xdr:col>1</xdr:col>
      <xdr:colOff>1342719</xdr:colOff>
      <xdr:row>17</xdr:row>
      <xdr:rowOff>473477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070" y="6736782"/>
          <a:ext cx="1055661" cy="1593853"/>
        </a:xfrm>
        <a:prstGeom prst="rect">
          <a:avLst/>
        </a:prstGeom>
      </xdr:spPr>
    </xdr:pic>
    <xdr:clientData/>
  </xdr:twoCellAnchor>
  <xdr:twoCellAnchor editAs="oneCell">
    <xdr:from>
      <xdr:col>1</xdr:col>
      <xdr:colOff>232127</xdr:colOff>
      <xdr:row>17</xdr:row>
      <xdr:rowOff>878540</xdr:rowOff>
    </xdr:from>
    <xdr:to>
      <xdr:col>1</xdr:col>
      <xdr:colOff>1428917</xdr:colOff>
      <xdr:row>19</xdr:row>
      <xdr:rowOff>777769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509" y="8069049"/>
          <a:ext cx="1196790" cy="1595719"/>
        </a:xfrm>
        <a:prstGeom prst="rect">
          <a:avLst/>
        </a:prstGeom>
      </xdr:spPr>
    </xdr:pic>
    <xdr:clientData/>
  </xdr:twoCellAnchor>
  <xdr:oneCellAnchor>
    <xdr:from>
      <xdr:col>1</xdr:col>
      <xdr:colOff>52304</xdr:colOff>
      <xdr:row>55</xdr:row>
      <xdr:rowOff>33051</xdr:rowOff>
    </xdr:from>
    <xdr:ext cx="1417908" cy="1849537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3316" y="27025780"/>
          <a:ext cx="1417908" cy="1849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233083</xdr:colOff>
      <xdr:row>12</xdr:row>
      <xdr:rowOff>71719</xdr:rowOff>
    </xdr:from>
    <xdr:ext cx="1138193" cy="1517590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095" y="4840943"/>
          <a:ext cx="1138193" cy="1517590"/>
        </a:xfrm>
        <a:prstGeom prst="rect">
          <a:avLst/>
        </a:prstGeom>
      </xdr:spPr>
    </xdr:pic>
    <xdr:clientData/>
  </xdr:oneCellAnchor>
  <xdr:oneCellAnchor>
    <xdr:from>
      <xdr:col>1</xdr:col>
      <xdr:colOff>94941</xdr:colOff>
      <xdr:row>59</xdr:row>
      <xdr:rowOff>22216</xdr:rowOff>
    </xdr:from>
    <xdr:ext cx="1328043" cy="1770724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953" y="28951322"/>
          <a:ext cx="1328043" cy="1770724"/>
        </a:xfrm>
        <a:prstGeom prst="rect">
          <a:avLst/>
        </a:prstGeom>
      </xdr:spPr>
    </xdr:pic>
    <xdr:clientData/>
  </xdr:oneCellAnchor>
  <xdr:oneCellAnchor>
    <xdr:from>
      <xdr:col>1</xdr:col>
      <xdr:colOff>93348</xdr:colOff>
      <xdr:row>61</xdr:row>
      <xdr:rowOff>3373</xdr:rowOff>
    </xdr:from>
    <xdr:ext cx="1305144" cy="1740193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730" y="30788173"/>
          <a:ext cx="1305144" cy="1740193"/>
        </a:xfrm>
        <a:prstGeom prst="rect">
          <a:avLst/>
        </a:prstGeom>
      </xdr:spPr>
    </xdr:pic>
    <xdr:clientData/>
  </xdr:oneCellAnchor>
  <xdr:oneCellAnchor>
    <xdr:from>
      <xdr:col>1</xdr:col>
      <xdr:colOff>118100</xdr:colOff>
      <xdr:row>49</xdr:row>
      <xdr:rowOff>34691</xdr:rowOff>
    </xdr:from>
    <xdr:ext cx="1285070" cy="1713427"/>
    <xdr:pic>
      <xdr:nvPicPr>
        <xdr:cNvPr id="33" name="Рисунок 32">
          <a:extLst>
            <a:ext uri="{FF2B5EF4-FFF2-40B4-BE49-F238E27FC236}">
              <a16:creationId xmlns:a16="http://schemas.microsoft.com/office/drawing/2014/main" id="{1C74FCEB-2B05-4FED-A7AA-4528830C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9112" y="25252409"/>
          <a:ext cx="1285070" cy="1713427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20</xdr:row>
      <xdr:rowOff>71719</xdr:rowOff>
    </xdr:from>
    <xdr:to>
      <xdr:col>1</xdr:col>
      <xdr:colOff>1349189</xdr:colOff>
      <xdr:row>22</xdr:row>
      <xdr:rowOff>418086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52633DF-4389-4928-A195-0B304415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3412" y="10121154"/>
          <a:ext cx="1196789" cy="1595719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31</xdr:row>
      <xdr:rowOff>62753</xdr:rowOff>
    </xdr:from>
    <xdr:to>
      <xdr:col>1</xdr:col>
      <xdr:colOff>1245654</xdr:colOff>
      <xdr:row>34</xdr:row>
      <xdr:rowOff>381906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C79B3B-D793-409A-84E2-791EEC02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9624" y="15078635"/>
          <a:ext cx="1147042" cy="1529390"/>
        </a:xfrm>
        <a:prstGeom prst="rect">
          <a:avLst/>
        </a:prstGeom>
      </xdr:spPr>
    </xdr:pic>
    <xdr:clientData/>
  </xdr:twoCellAnchor>
  <xdr:oneCellAnchor>
    <xdr:from>
      <xdr:col>1</xdr:col>
      <xdr:colOff>107577</xdr:colOff>
      <xdr:row>47</xdr:row>
      <xdr:rowOff>71718</xdr:rowOff>
    </xdr:from>
    <xdr:ext cx="1285070" cy="1713427"/>
    <xdr:pic>
      <xdr:nvPicPr>
        <xdr:cNvPr id="35" name="Рисунок 34">
          <a:extLst>
            <a:ext uri="{FF2B5EF4-FFF2-40B4-BE49-F238E27FC236}">
              <a16:creationId xmlns:a16="http://schemas.microsoft.com/office/drawing/2014/main" id="{EE9C7DB9-98A0-4BE5-B837-4DD74B157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589" y="23442706"/>
          <a:ext cx="1285070" cy="1713427"/>
        </a:xfrm>
        <a:prstGeom prst="rect">
          <a:avLst/>
        </a:prstGeom>
      </xdr:spPr>
    </xdr:pic>
    <xdr:clientData/>
  </xdr:oneCellAnchor>
  <xdr:oneCellAnchor>
    <xdr:from>
      <xdr:col>1</xdr:col>
      <xdr:colOff>96982</xdr:colOff>
      <xdr:row>52</xdr:row>
      <xdr:rowOff>13854</xdr:rowOff>
    </xdr:from>
    <xdr:ext cx="1285070" cy="1713426"/>
    <xdr:pic>
      <xdr:nvPicPr>
        <xdr:cNvPr id="24" name="Рисунок 23">
          <a:extLst>
            <a:ext uri="{FF2B5EF4-FFF2-40B4-BE49-F238E27FC236}">
              <a16:creationId xmlns:a16="http://schemas.microsoft.com/office/drawing/2014/main" id="{C909A3FB-8814-45BF-9BE8-870913FA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4" y="28568072"/>
          <a:ext cx="1285070" cy="171342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256414</xdr:colOff>
      <xdr:row>1</xdr:row>
      <xdr:rowOff>60960</xdr:rowOff>
    </xdr:from>
    <xdr:ext cx="712999" cy="609600"/>
    <xdr:pic>
      <xdr:nvPicPr>
        <xdr:cNvPr id="2" name="Рисунок 1">
          <a:extLst>
            <a:ext uri="{FF2B5EF4-FFF2-40B4-BE49-F238E27FC236}">
              <a16:creationId xmlns:a16="http://schemas.microsoft.com/office/drawing/2014/main" id="{BB4AB831-CF9A-428E-A83C-9ECEA4F7F8D2}"/>
            </a:ext>
          </a:extLst>
        </xdr:cNvPr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50054" y="243840"/>
          <a:ext cx="71299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243840</xdr:colOff>
      <xdr:row>4</xdr:row>
      <xdr:rowOff>76199</xdr:rowOff>
    </xdr:from>
    <xdr:ext cx="712999" cy="601981"/>
    <xdr:pic>
      <xdr:nvPicPr>
        <xdr:cNvPr id="3" name="Рисунок 2">
          <a:extLst>
            <a:ext uri="{FF2B5EF4-FFF2-40B4-BE49-F238E27FC236}">
              <a16:creationId xmlns:a16="http://schemas.microsoft.com/office/drawing/2014/main" id="{AC27570F-9D00-4CF2-A7ED-D46413054BA9}"/>
            </a:ext>
          </a:extLst>
        </xdr:cNvPr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37480" y="807719"/>
          <a:ext cx="712999" cy="60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259080</xdr:colOff>
      <xdr:row>7</xdr:row>
      <xdr:rowOff>30479</xdr:rowOff>
    </xdr:from>
    <xdr:ext cx="712998" cy="579121"/>
    <xdr:pic>
      <xdr:nvPicPr>
        <xdr:cNvPr id="4" name="Рисунок 3">
          <a:extLst>
            <a:ext uri="{FF2B5EF4-FFF2-40B4-BE49-F238E27FC236}">
              <a16:creationId xmlns:a16="http://schemas.microsoft.com/office/drawing/2014/main" id="{94FA3271-666A-4116-8D7F-691EF070C76D}"/>
            </a:ext>
          </a:extLst>
        </xdr:cNvPr>
        <xdr:cNvPicPr/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52720" y="1310639"/>
          <a:ext cx="712998" cy="579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304800</xdr:colOff>
      <xdr:row>10</xdr:row>
      <xdr:rowOff>144780</xdr:rowOff>
    </xdr:from>
    <xdr:ext cx="712998" cy="541020"/>
    <xdr:pic>
      <xdr:nvPicPr>
        <xdr:cNvPr id="5" name="Рисунок 4">
          <a:extLst>
            <a:ext uri="{FF2B5EF4-FFF2-40B4-BE49-F238E27FC236}">
              <a16:creationId xmlns:a16="http://schemas.microsoft.com/office/drawing/2014/main" id="{D102FDAD-C1E6-4ED6-923C-4DA9F0CBECF1}"/>
            </a:ext>
          </a:extLst>
        </xdr:cNvPr>
        <xdr:cNvPicPr/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98440" y="1973580"/>
          <a:ext cx="712998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320040</xdr:colOff>
      <xdr:row>13</xdr:row>
      <xdr:rowOff>76200</xdr:rowOff>
    </xdr:from>
    <xdr:ext cx="712998" cy="541020"/>
    <xdr:pic>
      <xdr:nvPicPr>
        <xdr:cNvPr id="6" name="Рисунок 5">
          <a:extLst>
            <a:ext uri="{FF2B5EF4-FFF2-40B4-BE49-F238E27FC236}">
              <a16:creationId xmlns:a16="http://schemas.microsoft.com/office/drawing/2014/main" id="{6F7016B5-6596-4A9B-8C2E-0AC4E6E05EE7}"/>
            </a:ext>
          </a:extLst>
        </xdr:cNvPr>
        <xdr:cNvPicPr/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13680" y="2453640"/>
          <a:ext cx="712998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320040</xdr:colOff>
      <xdr:row>16</xdr:row>
      <xdr:rowOff>99060</xdr:rowOff>
    </xdr:from>
    <xdr:ext cx="712998" cy="548640"/>
    <xdr:pic>
      <xdr:nvPicPr>
        <xdr:cNvPr id="7" name="Рисунок 6">
          <a:extLst>
            <a:ext uri="{FF2B5EF4-FFF2-40B4-BE49-F238E27FC236}">
              <a16:creationId xmlns:a16="http://schemas.microsoft.com/office/drawing/2014/main" id="{E52889ED-D75D-4E12-815D-A94BB45683AF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13680" y="3025140"/>
          <a:ext cx="712998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327660</xdr:colOff>
      <xdr:row>19</xdr:row>
      <xdr:rowOff>38100</xdr:rowOff>
    </xdr:from>
    <xdr:ext cx="712998" cy="571500"/>
    <xdr:pic>
      <xdr:nvPicPr>
        <xdr:cNvPr id="8" name="Рисунок 7">
          <a:extLst>
            <a:ext uri="{FF2B5EF4-FFF2-40B4-BE49-F238E27FC236}">
              <a16:creationId xmlns:a16="http://schemas.microsoft.com/office/drawing/2014/main" id="{E8E1A268-B1BB-47A6-99E2-A3D7404AA7E2}"/>
            </a:ext>
          </a:extLst>
        </xdr:cNvPr>
        <xdr:cNvPicPr/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21300" y="3512820"/>
          <a:ext cx="71299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297180</xdr:colOff>
      <xdr:row>22</xdr:row>
      <xdr:rowOff>60960</xdr:rowOff>
    </xdr:from>
    <xdr:ext cx="712998" cy="541020"/>
    <xdr:pic>
      <xdr:nvPicPr>
        <xdr:cNvPr id="9" name="Рисунок 8">
          <a:extLst>
            <a:ext uri="{FF2B5EF4-FFF2-40B4-BE49-F238E27FC236}">
              <a16:creationId xmlns:a16="http://schemas.microsoft.com/office/drawing/2014/main" id="{634D9EB4-8BA7-439A-A2CA-7EE49D3ADBCF}"/>
            </a:ext>
          </a:extLst>
        </xdr:cNvPr>
        <xdr:cNvPicPr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90820" y="4084320"/>
          <a:ext cx="712998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297180</xdr:colOff>
      <xdr:row>25</xdr:row>
      <xdr:rowOff>60960</xdr:rowOff>
    </xdr:from>
    <xdr:ext cx="712998" cy="548640"/>
    <xdr:pic>
      <xdr:nvPicPr>
        <xdr:cNvPr id="10" name="Рисунок 9">
          <a:extLst>
            <a:ext uri="{FF2B5EF4-FFF2-40B4-BE49-F238E27FC236}">
              <a16:creationId xmlns:a16="http://schemas.microsoft.com/office/drawing/2014/main" id="{554B26D0-A359-4761-9581-BAA8648F2440}"/>
            </a:ext>
          </a:extLst>
        </xdr:cNvPr>
        <xdr:cNvPicPr/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90820" y="4632960"/>
          <a:ext cx="712998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243840</xdr:colOff>
      <xdr:row>46</xdr:row>
      <xdr:rowOff>182880</xdr:rowOff>
    </xdr:from>
    <xdr:ext cx="712998" cy="579120"/>
    <xdr:pic>
      <xdr:nvPicPr>
        <xdr:cNvPr id="11" name="Рисунок 10">
          <a:extLst>
            <a:ext uri="{FF2B5EF4-FFF2-40B4-BE49-F238E27FC236}">
              <a16:creationId xmlns:a16="http://schemas.microsoft.com/office/drawing/2014/main" id="{E59982DF-7DF5-464E-B395-33683535E245}"/>
            </a:ext>
          </a:extLst>
        </xdr:cNvPr>
        <xdr:cNvPicPr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37480" y="5852160"/>
          <a:ext cx="712998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243840</xdr:colOff>
      <xdr:row>49</xdr:row>
      <xdr:rowOff>228600</xdr:rowOff>
    </xdr:from>
    <xdr:ext cx="712998" cy="579120"/>
    <xdr:pic>
      <xdr:nvPicPr>
        <xdr:cNvPr id="12" name="Рисунок 11">
          <a:extLst>
            <a:ext uri="{FF2B5EF4-FFF2-40B4-BE49-F238E27FC236}">
              <a16:creationId xmlns:a16="http://schemas.microsoft.com/office/drawing/2014/main" id="{C42A1285-DB97-4B24-A213-0AAB12DA5DA0}"/>
            </a:ext>
          </a:extLst>
        </xdr:cNvPr>
        <xdr:cNvPicPr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37480" y="6400800"/>
          <a:ext cx="712998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315685</xdr:colOff>
      <xdr:row>28</xdr:row>
      <xdr:rowOff>108857</xdr:rowOff>
    </xdr:from>
    <xdr:ext cx="620486" cy="521677"/>
    <xdr:pic>
      <xdr:nvPicPr>
        <xdr:cNvPr id="13" name="Рисунок 12">
          <a:extLst>
            <a:ext uri="{FF2B5EF4-FFF2-40B4-BE49-F238E27FC236}">
              <a16:creationId xmlns:a16="http://schemas.microsoft.com/office/drawing/2014/main" id="{3EE2E771-2115-47AA-A371-E58917C7C05B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75371" y="7728857"/>
          <a:ext cx="620486" cy="521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650898</xdr:colOff>
      <xdr:row>67</xdr:row>
      <xdr:rowOff>1</xdr:rowOff>
    </xdr:from>
    <xdr:ext cx="434460" cy="579120"/>
    <xdr:pic>
      <xdr:nvPicPr>
        <xdr:cNvPr id="14" name="Рисунок 13">
          <a:extLst>
            <a:ext uri="{FF2B5EF4-FFF2-40B4-BE49-F238E27FC236}">
              <a16:creationId xmlns:a16="http://schemas.microsoft.com/office/drawing/2014/main" id="{E3644BC9-4AF2-4F6D-BA12-EB964C7341B3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57641" y="13999030"/>
          <a:ext cx="43446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87086</xdr:colOff>
      <xdr:row>67</xdr:row>
      <xdr:rowOff>500743</xdr:rowOff>
    </xdr:from>
    <xdr:ext cx="434460" cy="579119"/>
    <xdr:pic>
      <xdr:nvPicPr>
        <xdr:cNvPr id="15" name="Рисунок 14">
          <a:extLst>
            <a:ext uri="{FF2B5EF4-FFF2-40B4-BE49-F238E27FC236}">
              <a16:creationId xmlns:a16="http://schemas.microsoft.com/office/drawing/2014/main" id="{FE456194-9D6E-4F7F-A930-1895DE9EE2A9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93829" y="14499772"/>
          <a:ext cx="434460" cy="57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685800</xdr:colOff>
      <xdr:row>68</xdr:row>
      <xdr:rowOff>511628</xdr:rowOff>
    </xdr:from>
    <xdr:ext cx="434459" cy="579119"/>
    <xdr:pic>
      <xdr:nvPicPr>
        <xdr:cNvPr id="16" name="Рисунок 15">
          <a:extLst>
            <a:ext uri="{FF2B5EF4-FFF2-40B4-BE49-F238E27FC236}">
              <a16:creationId xmlns:a16="http://schemas.microsoft.com/office/drawing/2014/main" id="{F9FF4FC7-38F0-46B4-AA84-DD4ACC3239D3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2543" y="15033171"/>
          <a:ext cx="434459" cy="57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11370</xdr:colOff>
      <xdr:row>70</xdr:row>
      <xdr:rowOff>0</xdr:rowOff>
    </xdr:from>
    <xdr:ext cx="434459" cy="579119"/>
    <xdr:pic>
      <xdr:nvPicPr>
        <xdr:cNvPr id="17" name="Рисунок 16">
          <a:extLst>
            <a:ext uri="{FF2B5EF4-FFF2-40B4-BE49-F238E27FC236}">
              <a16:creationId xmlns:a16="http://schemas.microsoft.com/office/drawing/2014/main" id="{DC287536-9D30-4E0C-8691-414287AEDE47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8113" y="15566571"/>
          <a:ext cx="434459" cy="57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631372</xdr:colOff>
      <xdr:row>70</xdr:row>
      <xdr:rowOff>489859</xdr:rowOff>
    </xdr:from>
    <xdr:ext cx="434459" cy="579117"/>
    <xdr:pic>
      <xdr:nvPicPr>
        <xdr:cNvPr id="18" name="Рисунок 17">
          <a:extLst>
            <a:ext uri="{FF2B5EF4-FFF2-40B4-BE49-F238E27FC236}">
              <a16:creationId xmlns:a16="http://schemas.microsoft.com/office/drawing/2014/main" id="{B248D05A-80FE-4571-BBCA-AA4FC306FC05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38115" y="16056430"/>
          <a:ext cx="434459" cy="579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97971</xdr:colOff>
      <xdr:row>71</xdr:row>
      <xdr:rowOff>500742</xdr:rowOff>
    </xdr:from>
    <xdr:ext cx="434458" cy="579117"/>
    <xdr:pic>
      <xdr:nvPicPr>
        <xdr:cNvPr id="19" name="Рисунок 18">
          <a:extLst>
            <a:ext uri="{FF2B5EF4-FFF2-40B4-BE49-F238E27FC236}">
              <a16:creationId xmlns:a16="http://schemas.microsoft.com/office/drawing/2014/main" id="{BE112340-AA27-425F-865C-F64CCE540E87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04714" y="16589828"/>
          <a:ext cx="434458" cy="579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729343</xdr:colOff>
      <xdr:row>72</xdr:row>
      <xdr:rowOff>457200</xdr:rowOff>
    </xdr:from>
    <xdr:ext cx="434458" cy="579116"/>
    <xdr:pic>
      <xdr:nvPicPr>
        <xdr:cNvPr id="20" name="Рисунок 19">
          <a:extLst>
            <a:ext uri="{FF2B5EF4-FFF2-40B4-BE49-F238E27FC236}">
              <a16:creationId xmlns:a16="http://schemas.microsoft.com/office/drawing/2014/main" id="{088A8556-E775-41F6-AFB0-29590A28584F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36086" y="17068800"/>
          <a:ext cx="434458" cy="579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108857</xdr:colOff>
      <xdr:row>73</xdr:row>
      <xdr:rowOff>413657</xdr:rowOff>
    </xdr:from>
    <xdr:ext cx="434457" cy="579116"/>
    <xdr:pic>
      <xdr:nvPicPr>
        <xdr:cNvPr id="21" name="Рисунок 20">
          <a:extLst>
            <a:ext uri="{FF2B5EF4-FFF2-40B4-BE49-F238E27FC236}">
              <a16:creationId xmlns:a16="http://schemas.microsoft.com/office/drawing/2014/main" id="{D5191FB8-AC19-4529-9E41-693400314528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15600" y="17547771"/>
          <a:ext cx="434457" cy="579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696686</xdr:colOff>
      <xdr:row>74</xdr:row>
      <xdr:rowOff>478971</xdr:rowOff>
    </xdr:from>
    <xdr:ext cx="434457" cy="579115"/>
    <xdr:pic>
      <xdr:nvPicPr>
        <xdr:cNvPr id="22" name="Рисунок 21">
          <a:extLst>
            <a:ext uri="{FF2B5EF4-FFF2-40B4-BE49-F238E27FC236}">
              <a16:creationId xmlns:a16="http://schemas.microsoft.com/office/drawing/2014/main" id="{7D156858-35FC-4882-B480-5127E9D31B0D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03429" y="18135600"/>
          <a:ext cx="434457" cy="579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54429</xdr:colOff>
      <xdr:row>76</xdr:row>
      <xdr:rowOff>0</xdr:rowOff>
    </xdr:from>
    <xdr:ext cx="434456" cy="579115"/>
    <xdr:pic>
      <xdr:nvPicPr>
        <xdr:cNvPr id="23" name="Рисунок 22">
          <a:extLst>
            <a:ext uri="{FF2B5EF4-FFF2-40B4-BE49-F238E27FC236}">
              <a16:creationId xmlns:a16="http://schemas.microsoft.com/office/drawing/2014/main" id="{9FA0FD3A-D29E-457E-B03E-845BB2675E5B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1172" y="18701657"/>
          <a:ext cx="434456" cy="579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691729</xdr:colOff>
      <xdr:row>76</xdr:row>
      <xdr:rowOff>457200</xdr:rowOff>
    </xdr:from>
    <xdr:ext cx="434456" cy="579115"/>
    <xdr:pic>
      <xdr:nvPicPr>
        <xdr:cNvPr id="24" name="Рисунок 23">
          <a:extLst>
            <a:ext uri="{FF2B5EF4-FFF2-40B4-BE49-F238E27FC236}">
              <a16:creationId xmlns:a16="http://schemas.microsoft.com/office/drawing/2014/main" id="{E682DC10-6429-48E9-8B74-AD4B05D65C25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8472" y="19158857"/>
          <a:ext cx="434456" cy="579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97972</xdr:colOff>
      <xdr:row>77</xdr:row>
      <xdr:rowOff>413659</xdr:rowOff>
    </xdr:from>
    <xdr:ext cx="434456" cy="579113"/>
    <xdr:pic>
      <xdr:nvPicPr>
        <xdr:cNvPr id="25" name="Рисунок 24">
          <a:extLst>
            <a:ext uri="{FF2B5EF4-FFF2-40B4-BE49-F238E27FC236}">
              <a16:creationId xmlns:a16="http://schemas.microsoft.com/office/drawing/2014/main" id="{B6F5C25F-774F-41D5-8944-AD7D4145F5C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04715" y="19637830"/>
          <a:ext cx="434456" cy="579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400586</xdr:colOff>
      <xdr:row>57</xdr:row>
      <xdr:rowOff>65314</xdr:rowOff>
    </xdr:from>
    <xdr:ext cx="434340" cy="579120"/>
    <xdr:pic>
      <xdr:nvPicPr>
        <xdr:cNvPr id="26" name="Рисунок 25">
          <a:extLst>
            <a:ext uri="{FF2B5EF4-FFF2-40B4-BE49-F238E27FC236}">
              <a16:creationId xmlns:a16="http://schemas.microsoft.com/office/drawing/2014/main" id="{DA55CCC6-49CD-4B3F-B7CF-88D5F51C01E3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27815" y="16894628"/>
          <a:ext cx="43434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380998</xdr:colOff>
      <xdr:row>60</xdr:row>
      <xdr:rowOff>87086</xdr:rowOff>
    </xdr:from>
    <xdr:ext cx="434340" cy="579120"/>
    <xdr:pic>
      <xdr:nvPicPr>
        <xdr:cNvPr id="27" name="Рисунок 26">
          <a:extLst>
            <a:ext uri="{FF2B5EF4-FFF2-40B4-BE49-F238E27FC236}">
              <a16:creationId xmlns:a16="http://schemas.microsoft.com/office/drawing/2014/main" id="{11C83845-F988-415A-B0A6-768101DD252E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08227" y="17667515"/>
          <a:ext cx="43434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402771</xdr:colOff>
      <xdr:row>63</xdr:row>
      <xdr:rowOff>65314</xdr:rowOff>
    </xdr:from>
    <xdr:ext cx="434340" cy="579120"/>
    <xdr:pic>
      <xdr:nvPicPr>
        <xdr:cNvPr id="28" name="Рисунок 27">
          <a:extLst>
            <a:ext uri="{FF2B5EF4-FFF2-40B4-BE49-F238E27FC236}">
              <a16:creationId xmlns:a16="http://schemas.microsoft.com/office/drawing/2014/main" id="{AB155B7A-5E15-47B1-80BA-0B47CF6CBB9D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00" y="18396857"/>
          <a:ext cx="43434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375791</xdr:colOff>
      <xdr:row>31</xdr:row>
      <xdr:rowOff>43542</xdr:rowOff>
    </xdr:from>
    <xdr:ext cx="473294" cy="685800"/>
    <xdr:pic>
      <xdr:nvPicPr>
        <xdr:cNvPr id="29" name="Рисунок 28">
          <a:extLst>
            <a:ext uri="{FF2B5EF4-FFF2-40B4-BE49-F238E27FC236}">
              <a16:creationId xmlns:a16="http://schemas.microsoft.com/office/drawing/2014/main" id="{518C156C-88EB-40AC-94E7-3AFD2541A392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03020" y="8697685"/>
          <a:ext cx="47329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326571</xdr:colOff>
      <xdr:row>34</xdr:row>
      <xdr:rowOff>45489</xdr:rowOff>
    </xdr:from>
    <xdr:ext cx="620486" cy="825368"/>
    <xdr:pic>
      <xdr:nvPicPr>
        <xdr:cNvPr id="30" name="Рисунок 29">
          <a:extLst>
            <a:ext uri="{FF2B5EF4-FFF2-40B4-BE49-F238E27FC236}">
              <a16:creationId xmlns:a16="http://schemas.microsoft.com/office/drawing/2014/main" id="{8832E793-05E8-491E-9EE0-1945E40C5F2E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53800" y="9646689"/>
          <a:ext cx="620486" cy="825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337457</xdr:colOff>
      <xdr:row>37</xdr:row>
      <xdr:rowOff>99934</xdr:rowOff>
    </xdr:from>
    <xdr:ext cx="544285" cy="725414"/>
    <xdr:pic>
      <xdr:nvPicPr>
        <xdr:cNvPr id="31" name="Рисунок 30">
          <a:extLst>
            <a:ext uri="{FF2B5EF4-FFF2-40B4-BE49-F238E27FC236}">
              <a16:creationId xmlns:a16="http://schemas.microsoft.com/office/drawing/2014/main" id="{5D6F36CB-EFEA-46F5-90EF-E70A0712689B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64686" y="10778820"/>
          <a:ext cx="544285" cy="725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326572</xdr:colOff>
      <xdr:row>40</xdr:row>
      <xdr:rowOff>54429</xdr:rowOff>
    </xdr:from>
    <xdr:ext cx="544284" cy="725414"/>
    <xdr:pic>
      <xdr:nvPicPr>
        <xdr:cNvPr id="32" name="Рисунок 31">
          <a:extLst>
            <a:ext uri="{FF2B5EF4-FFF2-40B4-BE49-F238E27FC236}">
              <a16:creationId xmlns:a16="http://schemas.microsoft.com/office/drawing/2014/main" id="{681B97CB-8061-47D7-A4CC-2DEF4F043A36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53801" y="11811000"/>
          <a:ext cx="544284" cy="725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326571</xdr:colOff>
      <xdr:row>43</xdr:row>
      <xdr:rowOff>76200</xdr:rowOff>
    </xdr:from>
    <xdr:ext cx="544284" cy="725413"/>
    <xdr:pic>
      <xdr:nvPicPr>
        <xdr:cNvPr id="33" name="Рисунок 32">
          <a:extLst>
            <a:ext uri="{FF2B5EF4-FFF2-40B4-BE49-F238E27FC236}">
              <a16:creationId xmlns:a16="http://schemas.microsoft.com/office/drawing/2014/main" id="{CD8DECF1-BB7D-40A5-920E-D22F9B399D9C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53800" y="12910457"/>
          <a:ext cx="544284" cy="725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eandb.ru/EAN13/EAN13code.php?code=4627191080206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K26"/>
  <sheetViews>
    <sheetView topLeftCell="A25" zoomScale="60" zoomScaleNormal="60" zoomScaleSheetLayoutView="85" workbookViewId="0">
      <selection activeCell="K8" sqref="K8"/>
    </sheetView>
  </sheetViews>
  <sheetFormatPr defaultColWidth="15.109375" defaultRowHeight="15" customHeight="1"/>
  <cols>
    <col min="1" max="1" width="8.33203125" style="15" customWidth="1"/>
    <col min="2" max="2" width="5.33203125" style="16" customWidth="1"/>
    <col min="3" max="3" width="15.6640625" style="17" customWidth="1"/>
    <col min="4" max="4" width="17.44140625" style="18" customWidth="1"/>
    <col min="5" max="5" width="66.88671875" style="19" customWidth="1"/>
    <col min="6" max="6" width="20.44140625" style="15" customWidth="1"/>
    <col min="7" max="7" width="11.6640625" style="20" customWidth="1"/>
    <col min="8" max="8" width="14.6640625" style="241" customWidth="1"/>
    <col min="9" max="9" width="8.88671875" style="21" customWidth="1"/>
    <col min="10" max="10" width="7.44140625" style="22" customWidth="1"/>
    <col min="11" max="11" width="19.6640625" style="15" customWidth="1"/>
    <col min="12" max="16384" width="15.109375" style="15"/>
  </cols>
  <sheetData>
    <row r="1" spans="2:11" ht="26.25" customHeight="1">
      <c r="B1" s="24"/>
      <c r="C1" s="25"/>
      <c r="D1" s="26"/>
      <c r="E1" s="27" t="e">
        <f>#REF!-(#REF!/100*#REF!)</f>
        <v>#REF!</v>
      </c>
      <c r="F1" s="28"/>
      <c r="G1" s="29"/>
      <c r="H1" s="242"/>
      <c r="I1" s="50"/>
      <c r="J1" s="51"/>
    </row>
    <row r="2" spans="2:11" ht="18.75" customHeight="1">
      <c r="B2" s="516" t="s">
        <v>0</v>
      </c>
      <c r="C2" s="516"/>
      <c r="D2" s="516"/>
      <c r="E2" s="516"/>
      <c r="F2" s="516"/>
      <c r="G2" s="516"/>
      <c r="H2" s="516"/>
      <c r="I2" s="516"/>
      <c r="J2" s="516"/>
    </row>
    <row r="3" spans="2:11" ht="18.75" customHeight="1">
      <c r="B3" s="516"/>
      <c r="C3" s="516"/>
      <c r="D3" s="516"/>
      <c r="E3" s="516"/>
      <c r="F3" s="516"/>
      <c r="G3" s="516"/>
      <c r="H3" s="516"/>
      <c r="I3" s="516"/>
      <c r="J3" s="516"/>
    </row>
    <row r="4" spans="2:11" ht="26.25" customHeight="1">
      <c r="B4" s="516"/>
      <c r="C4" s="516"/>
      <c r="D4" s="516"/>
      <c r="E4" s="516"/>
      <c r="F4" s="516"/>
      <c r="G4" s="516"/>
      <c r="H4" s="516"/>
      <c r="I4" s="516"/>
      <c r="J4" s="516"/>
    </row>
    <row r="5" spans="2:11" ht="30" customHeight="1">
      <c r="B5" s="302" t="s">
        <v>1</v>
      </c>
      <c r="C5" s="32" t="s">
        <v>2</v>
      </c>
      <c r="D5" s="33" t="s">
        <v>3</v>
      </c>
      <c r="E5" s="34" t="s">
        <v>4</v>
      </c>
      <c r="F5" s="302" t="s">
        <v>5</v>
      </c>
      <c r="G5" s="35" t="s">
        <v>6</v>
      </c>
      <c r="H5" s="223" t="s">
        <v>7</v>
      </c>
      <c r="I5" s="52" t="s">
        <v>8</v>
      </c>
      <c r="J5" s="53" t="s">
        <v>9</v>
      </c>
    </row>
    <row r="6" spans="2:11" s="240" customFormat="1" ht="33.6" customHeight="1">
      <c r="B6" s="514" t="s">
        <v>10</v>
      </c>
      <c r="C6" s="514"/>
      <c r="D6" s="514"/>
      <c r="E6" s="514"/>
      <c r="F6" s="514"/>
      <c r="G6" s="514"/>
      <c r="H6" s="514"/>
      <c r="I6" s="514"/>
      <c r="J6" s="514"/>
    </row>
    <row r="7" spans="2:11" s="240" customFormat="1" ht="69" customHeight="1">
      <c r="B7" s="302">
        <v>1</v>
      </c>
      <c r="C7" s="32" t="s">
        <v>11</v>
      </c>
      <c r="D7" s="33">
        <v>4627164659941</v>
      </c>
      <c r="E7" s="67" t="s">
        <v>12</v>
      </c>
      <c r="F7" s="515"/>
      <c r="G7" s="35" t="s">
        <v>13</v>
      </c>
      <c r="H7" s="509">
        <v>1189</v>
      </c>
      <c r="I7" s="54">
        <f t="shared" ref="I7:I26" si="0">J7*100/H7-100</f>
        <v>90</v>
      </c>
      <c r="J7" s="53">
        <f>H7*1.9</f>
        <v>2259.1</v>
      </c>
      <c r="K7" s="240" t="s">
        <v>2408</v>
      </c>
    </row>
    <row r="8" spans="2:11" s="240" customFormat="1" ht="54" customHeight="1">
      <c r="B8" s="302">
        <f t="shared" ref="B8:B20" si="1">B7+1</f>
        <v>2</v>
      </c>
      <c r="C8" s="32" t="s">
        <v>14</v>
      </c>
      <c r="D8" s="33">
        <v>4627164659958</v>
      </c>
      <c r="E8" s="67" t="s">
        <v>15</v>
      </c>
      <c r="F8" s="515"/>
      <c r="G8" s="35" t="s">
        <v>16</v>
      </c>
      <c r="H8" s="509">
        <v>916</v>
      </c>
      <c r="I8" s="54">
        <f t="shared" si="0"/>
        <v>90</v>
      </c>
      <c r="J8" s="53">
        <f t="shared" ref="J8:J13" si="2">H8*1.9</f>
        <v>1740.3999999999999</v>
      </c>
    </row>
    <row r="9" spans="2:11" s="240" customFormat="1" ht="54" customHeight="1">
      <c r="B9" s="302">
        <f t="shared" si="1"/>
        <v>3</v>
      </c>
      <c r="C9" s="32" t="s">
        <v>17</v>
      </c>
      <c r="D9" s="33">
        <v>4627164659965</v>
      </c>
      <c r="E9" s="67" t="s">
        <v>18</v>
      </c>
      <c r="F9" s="515"/>
      <c r="G9" s="223" t="s">
        <v>19</v>
      </c>
      <c r="H9" s="509">
        <v>1246</v>
      </c>
      <c r="I9" s="57">
        <f t="shared" si="0"/>
        <v>90</v>
      </c>
      <c r="J9" s="53">
        <f t="shared" si="2"/>
        <v>2367.4</v>
      </c>
    </row>
    <row r="10" spans="2:11" s="240" customFormat="1" ht="89.4" customHeight="1">
      <c r="B10" s="302">
        <f t="shared" si="1"/>
        <v>4</v>
      </c>
      <c r="C10" s="32" t="s">
        <v>20</v>
      </c>
      <c r="D10" s="33">
        <v>4627164659972</v>
      </c>
      <c r="E10" s="67" t="s">
        <v>21</v>
      </c>
      <c r="F10" s="515"/>
      <c r="G10" s="223" t="s">
        <v>19</v>
      </c>
      <c r="H10" s="509">
        <v>1433</v>
      </c>
      <c r="I10" s="57">
        <f t="shared" si="0"/>
        <v>90</v>
      </c>
      <c r="J10" s="53">
        <f t="shared" si="2"/>
        <v>2722.7</v>
      </c>
    </row>
    <row r="11" spans="2:11" s="240" customFormat="1" ht="54" customHeight="1">
      <c r="B11" s="302">
        <f>B10+1</f>
        <v>5</v>
      </c>
      <c r="C11" s="32" t="s">
        <v>22</v>
      </c>
      <c r="D11" s="33">
        <v>4627191080015</v>
      </c>
      <c r="E11" s="67" t="s">
        <v>23</v>
      </c>
      <c r="F11" s="515"/>
      <c r="G11" s="35">
        <v>2.6</v>
      </c>
      <c r="H11" s="509">
        <v>662</v>
      </c>
      <c r="I11" s="54">
        <f t="shared" si="0"/>
        <v>90</v>
      </c>
      <c r="J11" s="53">
        <f t="shared" si="2"/>
        <v>1257.8</v>
      </c>
    </row>
    <row r="12" spans="2:11" s="240" customFormat="1" ht="54" customHeight="1">
      <c r="B12" s="302">
        <f t="shared" si="1"/>
        <v>6</v>
      </c>
      <c r="C12" s="32" t="s">
        <v>24</v>
      </c>
      <c r="D12" s="33">
        <v>4627191080022</v>
      </c>
      <c r="E12" s="67" t="s">
        <v>25</v>
      </c>
      <c r="F12" s="515"/>
      <c r="G12" s="35">
        <v>2.6</v>
      </c>
      <c r="H12" s="509">
        <v>576</v>
      </c>
      <c r="I12" s="54">
        <f t="shared" si="0"/>
        <v>89.999999999999972</v>
      </c>
      <c r="J12" s="53">
        <f t="shared" si="2"/>
        <v>1094.3999999999999</v>
      </c>
    </row>
    <row r="13" spans="2:11" ht="36" customHeight="1">
      <c r="B13" s="304">
        <f t="shared" si="1"/>
        <v>7</v>
      </c>
      <c r="C13" s="247" t="s">
        <v>26</v>
      </c>
      <c r="D13" s="248">
        <v>4627191081791</v>
      </c>
      <c r="E13" s="249" t="s">
        <v>27</v>
      </c>
      <c r="F13" s="302"/>
      <c r="G13" s="274">
        <f>0.7+1+1</f>
        <v>2.7</v>
      </c>
      <c r="H13" s="510">
        <v>1001</v>
      </c>
      <c r="I13" s="54">
        <f t="shared" si="0"/>
        <v>90</v>
      </c>
      <c r="J13" s="308">
        <f t="shared" si="2"/>
        <v>1901.8999999999999</v>
      </c>
    </row>
    <row r="14" spans="2:11" ht="37.200000000000003" customHeight="1">
      <c r="B14" s="304">
        <f t="shared" si="1"/>
        <v>8</v>
      </c>
      <c r="C14" s="247" t="s">
        <v>28</v>
      </c>
      <c r="D14" s="248">
        <v>4627191081807</v>
      </c>
      <c r="E14" s="249" t="s">
        <v>29</v>
      </c>
      <c r="F14" s="302"/>
      <c r="G14" s="274">
        <f>0.7+1+1</f>
        <v>2.7</v>
      </c>
      <c r="H14" s="510">
        <v>1001</v>
      </c>
      <c r="I14" s="54">
        <f t="shared" si="0"/>
        <v>90</v>
      </c>
      <c r="J14" s="308">
        <f t="shared" ref="J14:J26" si="3">H14*1.9</f>
        <v>1901.8999999999999</v>
      </c>
    </row>
    <row r="15" spans="2:11" ht="34.950000000000003" customHeight="1">
      <c r="B15" s="304">
        <f t="shared" si="1"/>
        <v>9</v>
      </c>
      <c r="C15" s="247" t="s">
        <v>30</v>
      </c>
      <c r="D15" s="248">
        <v>4627191081814</v>
      </c>
      <c r="E15" s="249" t="s">
        <v>31</v>
      </c>
      <c r="F15" s="302"/>
      <c r="G15" s="274">
        <f>0.7+1+0.45</f>
        <v>2.15</v>
      </c>
      <c r="H15" s="510">
        <v>988</v>
      </c>
      <c r="I15" s="54">
        <f t="shared" si="0"/>
        <v>89.999999999999972</v>
      </c>
      <c r="J15" s="308">
        <f t="shared" si="3"/>
        <v>1877.1999999999998</v>
      </c>
    </row>
    <row r="16" spans="2:11" ht="37.950000000000003" customHeight="1">
      <c r="B16" s="304">
        <f t="shared" si="1"/>
        <v>10</v>
      </c>
      <c r="C16" s="247" t="s">
        <v>32</v>
      </c>
      <c r="D16" s="248">
        <v>4627191081821</v>
      </c>
      <c r="E16" s="249" t="s">
        <v>33</v>
      </c>
      <c r="F16" s="302"/>
      <c r="G16" s="274">
        <f>0.7+1+0.45</f>
        <v>2.15</v>
      </c>
      <c r="H16" s="510">
        <v>988</v>
      </c>
      <c r="I16" s="54">
        <f t="shared" si="0"/>
        <v>89.999999999999972</v>
      </c>
      <c r="J16" s="308">
        <f t="shared" si="3"/>
        <v>1877.1999999999998</v>
      </c>
    </row>
    <row r="17" spans="2:10" ht="40.200000000000003" customHeight="1">
      <c r="B17" s="304">
        <f t="shared" si="1"/>
        <v>11</v>
      </c>
      <c r="C17" s="247" t="s">
        <v>34</v>
      </c>
      <c r="D17" s="248">
        <v>4627191081838</v>
      </c>
      <c r="E17" s="249" t="s">
        <v>35</v>
      </c>
      <c r="F17" s="302"/>
      <c r="G17" s="274">
        <f>4.5+0.28</f>
        <v>4.78</v>
      </c>
      <c r="H17" s="510">
        <v>902</v>
      </c>
      <c r="I17" s="54">
        <f t="shared" si="0"/>
        <v>90</v>
      </c>
      <c r="J17" s="308">
        <f t="shared" si="3"/>
        <v>1713.8</v>
      </c>
    </row>
    <row r="18" spans="2:10" ht="33" customHeight="1">
      <c r="B18" s="304">
        <f t="shared" si="1"/>
        <v>12</v>
      </c>
      <c r="C18" s="247" t="s">
        <v>36</v>
      </c>
      <c r="D18" s="248">
        <v>4627191081845</v>
      </c>
      <c r="E18" s="249" t="s">
        <v>37</v>
      </c>
      <c r="F18" s="302"/>
      <c r="G18" s="274">
        <f>4.5+0.28</f>
        <v>4.78</v>
      </c>
      <c r="H18" s="510">
        <v>902</v>
      </c>
      <c r="I18" s="54">
        <f t="shared" si="0"/>
        <v>90</v>
      </c>
      <c r="J18" s="308">
        <f t="shared" si="3"/>
        <v>1713.8</v>
      </c>
    </row>
    <row r="19" spans="2:10" ht="40.200000000000003" customHeight="1">
      <c r="B19" s="304">
        <f t="shared" si="1"/>
        <v>13</v>
      </c>
      <c r="C19" s="43" t="s">
        <v>38</v>
      </c>
      <c r="D19" s="39">
        <v>4627191081876</v>
      </c>
      <c r="E19" s="264" t="s">
        <v>39</v>
      </c>
      <c r="F19" s="302"/>
      <c r="G19" s="223">
        <f>0.855+1.1</f>
        <v>1.9550000000000001</v>
      </c>
      <c r="H19" s="511">
        <v>766</v>
      </c>
      <c r="I19" s="54">
        <f t="shared" si="0"/>
        <v>90</v>
      </c>
      <c r="J19" s="308">
        <f t="shared" si="3"/>
        <v>1455.3999999999999</v>
      </c>
    </row>
    <row r="20" spans="2:10" ht="33.6" customHeight="1">
      <c r="B20" s="304">
        <f t="shared" si="1"/>
        <v>14</v>
      </c>
      <c r="C20" s="43" t="s">
        <v>40</v>
      </c>
      <c r="D20" s="39">
        <v>4627191081883</v>
      </c>
      <c r="E20" s="264" t="s">
        <v>41</v>
      </c>
      <c r="F20" s="302"/>
      <c r="G20" s="223">
        <f>0.855+1.8</f>
        <v>2.6550000000000002</v>
      </c>
      <c r="H20" s="511">
        <v>997</v>
      </c>
      <c r="I20" s="54">
        <f t="shared" si="0"/>
        <v>90</v>
      </c>
      <c r="J20" s="308">
        <f t="shared" si="3"/>
        <v>1894.3</v>
      </c>
    </row>
    <row r="21" spans="2:10" ht="40.200000000000003" customHeight="1">
      <c r="B21" s="304">
        <f t="shared" ref="B21:B26" si="4">B20+1</f>
        <v>15</v>
      </c>
      <c r="C21" s="247" t="s">
        <v>42</v>
      </c>
      <c r="D21" s="248">
        <v>4627191081753</v>
      </c>
      <c r="E21" s="249" t="s">
        <v>43</v>
      </c>
      <c r="F21" s="302"/>
      <c r="G21" s="274">
        <f>1.1+1.8</f>
        <v>2.9000000000000004</v>
      </c>
      <c r="H21" s="510">
        <v>865</v>
      </c>
      <c r="I21" s="54">
        <f t="shared" si="0"/>
        <v>90</v>
      </c>
      <c r="J21" s="308">
        <f t="shared" si="3"/>
        <v>1643.5</v>
      </c>
    </row>
    <row r="22" spans="2:10" ht="33" customHeight="1">
      <c r="B22" s="304">
        <f t="shared" si="4"/>
        <v>16</v>
      </c>
      <c r="C22" s="247" t="s">
        <v>44</v>
      </c>
      <c r="D22" s="248">
        <v>4627191081760</v>
      </c>
      <c r="E22" s="249" t="s">
        <v>45</v>
      </c>
      <c r="F22" s="302"/>
      <c r="G22" s="274">
        <f>1.1+1.8</f>
        <v>2.9000000000000004</v>
      </c>
      <c r="H22" s="510">
        <v>865</v>
      </c>
      <c r="I22" s="54">
        <f t="shared" si="0"/>
        <v>90</v>
      </c>
      <c r="J22" s="308">
        <f t="shared" si="3"/>
        <v>1643.5</v>
      </c>
    </row>
    <row r="23" spans="2:10" ht="40.200000000000003" customHeight="1">
      <c r="B23" s="304">
        <f t="shared" si="4"/>
        <v>17</v>
      </c>
      <c r="C23" s="247" t="s">
        <v>46</v>
      </c>
      <c r="D23" s="248">
        <v>4627191081777</v>
      </c>
      <c r="E23" s="249" t="s">
        <v>47</v>
      </c>
      <c r="F23" s="302"/>
      <c r="G23" s="274">
        <f>1+0.28</f>
        <v>1.28</v>
      </c>
      <c r="H23" s="510">
        <v>490</v>
      </c>
      <c r="I23" s="54">
        <f t="shared" si="0"/>
        <v>90</v>
      </c>
      <c r="J23" s="308">
        <f t="shared" si="3"/>
        <v>931</v>
      </c>
    </row>
    <row r="24" spans="2:10" ht="33.6" customHeight="1">
      <c r="B24" s="304">
        <f t="shared" si="4"/>
        <v>18</v>
      </c>
      <c r="C24" s="247" t="s">
        <v>48</v>
      </c>
      <c r="D24" s="248">
        <v>4627191081784</v>
      </c>
      <c r="E24" s="249" t="s">
        <v>49</v>
      </c>
      <c r="F24" s="302"/>
      <c r="G24" s="274">
        <f>1+0.28</f>
        <v>1.28</v>
      </c>
      <c r="H24" s="510">
        <v>490</v>
      </c>
      <c r="I24" s="54">
        <f t="shared" si="0"/>
        <v>90</v>
      </c>
      <c r="J24" s="308">
        <f t="shared" si="3"/>
        <v>931</v>
      </c>
    </row>
    <row r="25" spans="2:10" s="103" customFormat="1" ht="73.95" customHeight="1">
      <c r="B25" s="302">
        <f t="shared" si="4"/>
        <v>19</v>
      </c>
      <c r="C25" s="43" t="s">
        <v>50</v>
      </c>
      <c r="D25" s="39">
        <v>4627191081869</v>
      </c>
      <c r="E25" s="264" t="s">
        <v>51</v>
      </c>
      <c r="F25" s="303"/>
      <c r="G25" s="223">
        <f>0.8+0.055+0.055+0.55</f>
        <v>1.4600000000000002</v>
      </c>
      <c r="H25" s="509">
        <v>572</v>
      </c>
      <c r="I25" s="54">
        <f t="shared" si="0"/>
        <v>90</v>
      </c>
      <c r="J25" s="308">
        <f t="shared" si="3"/>
        <v>1086.8</v>
      </c>
    </row>
    <row r="26" spans="2:10" ht="62.4" customHeight="1">
      <c r="B26" s="325">
        <f t="shared" si="4"/>
        <v>20</v>
      </c>
      <c r="C26" s="43" t="s">
        <v>52</v>
      </c>
      <c r="D26" s="227">
        <v>4627191080145</v>
      </c>
      <c r="E26" s="264" t="s">
        <v>53</v>
      </c>
      <c r="F26" s="326"/>
      <c r="G26" s="223">
        <v>1.1000000000000001</v>
      </c>
      <c r="H26" s="509">
        <v>1560</v>
      </c>
      <c r="I26" s="54">
        <f t="shared" si="0"/>
        <v>90</v>
      </c>
      <c r="J26" s="308">
        <f t="shared" si="3"/>
        <v>2964</v>
      </c>
    </row>
  </sheetData>
  <mergeCells count="3">
    <mergeCell ref="B6:J6"/>
    <mergeCell ref="F7:F12"/>
    <mergeCell ref="B2:J4"/>
  </mergeCells>
  <pageMargins left="0.23622047244094491" right="0.23622047244094491" top="0.19685039370078741" bottom="0.19685039370078741" header="0.31496062992125984" footer="0.31496062992125984"/>
  <pageSetup paperSize="257" scale="51" fitToHeight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42"/>
  <sheetViews>
    <sheetView zoomScale="85" zoomScaleNormal="85" workbookViewId="0">
      <selection activeCell="I4" sqref="I4"/>
    </sheetView>
  </sheetViews>
  <sheetFormatPr defaultColWidth="15.109375" defaultRowHeight="14.4"/>
  <cols>
    <col min="1" max="1" width="1.88671875" style="15" customWidth="1"/>
    <col min="2" max="2" width="5.33203125" style="16" customWidth="1"/>
    <col min="3" max="3" width="12" style="17" customWidth="1"/>
    <col min="4" max="4" width="17.44140625" style="18" customWidth="1"/>
    <col min="5" max="5" width="65.33203125" style="19" customWidth="1"/>
    <col min="6" max="6" width="20.44140625" style="15" customWidth="1"/>
    <col min="7" max="7" width="12.5546875" style="20" customWidth="1"/>
    <col min="8" max="16384" width="15.109375" style="15"/>
  </cols>
  <sheetData>
    <row r="1" spans="1:8" ht="26.25" customHeight="1">
      <c r="A1" s="23"/>
      <c r="B1" s="24"/>
      <c r="C1" s="25"/>
      <c r="D1" s="26"/>
      <c r="E1" s="27" t="e">
        <f>#REF!-(#REF!/100*#REF!)</f>
        <v>#REF!</v>
      </c>
      <c r="F1" s="28"/>
      <c r="G1" s="29"/>
    </row>
    <row r="2" spans="1:8" ht="18.75" customHeight="1">
      <c r="A2" s="30"/>
      <c r="B2" s="724" t="s">
        <v>0</v>
      </c>
      <c r="C2" s="725"/>
      <c r="D2" s="725"/>
      <c r="E2" s="725"/>
      <c r="F2" s="725"/>
      <c r="G2" s="725"/>
    </row>
    <row r="3" spans="1:8" ht="18.75" customHeight="1">
      <c r="A3" s="30"/>
      <c r="B3" s="726"/>
      <c r="C3" s="727"/>
      <c r="D3" s="727"/>
      <c r="E3" s="727"/>
      <c r="F3" s="727"/>
      <c r="G3" s="727"/>
    </row>
    <row r="4" spans="1:8" ht="26.25" customHeight="1">
      <c r="A4" s="30"/>
      <c r="B4" s="728"/>
      <c r="C4" s="729"/>
      <c r="D4" s="729"/>
      <c r="E4" s="729"/>
      <c r="F4" s="729"/>
      <c r="G4" s="729"/>
    </row>
    <row r="5" spans="1:8" ht="30" customHeight="1">
      <c r="A5" s="24"/>
      <c r="B5" s="31" t="s">
        <v>1</v>
      </c>
      <c r="C5" s="32" t="s">
        <v>2</v>
      </c>
      <c r="D5" s="33" t="s">
        <v>3</v>
      </c>
      <c r="E5" s="34" t="s">
        <v>4</v>
      </c>
      <c r="F5" s="31" t="s">
        <v>5</v>
      </c>
      <c r="G5" s="35" t="s">
        <v>6</v>
      </c>
    </row>
    <row r="6" spans="1:8" ht="24" customHeight="1">
      <c r="A6" s="30"/>
      <c r="B6" s="736" t="s">
        <v>1004</v>
      </c>
      <c r="C6" s="737"/>
      <c r="D6" s="737"/>
      <c r="E6" s="737"/>
      <c r="F6" s="737"/>
      <c r="G6" s="737"/>
      <c r="H6" s="362" t="s">
        <v>2153</v>
      </c>
    </row>
    <row r="7" spans="1:8" ht="15" customHeight="1">
      <c r="A7" s="30"/>
      <c r="B7" s="718">
        <v>1</v>
      </c>
      <c r="C7" s="36" t="s">
        <v>1005</v>
      </c>
      <c r="D7" s="37">
        <v>4627124864163</v>
      </c>
      <c r="E7" s="730" t="s">
        <v>1006</v>
      </c>
      <c r="F7" s="547"/>
      <c r="G7" s="38">
        <v>35</v>
      </c>
      <c r="H7" s="369">
        <v>553.28686875000005</v>
      </c>
    </row>
    <row r="8" spans="1:8">
      <c r="A8" s="30"/>
      <c r="B8" s="719"/>
      <c r="C8" s="36" t="s">
        <v>1005</v>
      </c>
      <c r="D8" s="37">
        <v>4627124864170</v>
      </c>
      <c r="E8" s="731"/>
      <c r="F8" s="548"/>
      <c r="G8" s="38" t="s">
        <v>1007</v>
      </c>
      <c r="H8" s="369">
        <v>553.28686875000005</v>
      </c>
    </row>
    <row r="9" spans="1:8">
      <c r="A9" s="30"/>
      <c r="B9" s="719"/>
      <c r="C9" s="36" t="s">
        <v>1005</v>
      </c>
      <c r="D9" s="37">
        <v>4627124864187</v>
      </c>
      <c r="E9" s="731"/>
      <c r="F9" s="548"/>
      <c r="G9" s="38" t="s">
        <v>1008</v>
      </c>
      <c r="H9" s="369">
        <v>553.28686875000005</v>
      </c>
    </row>
    <row r="10" spans="1:8">
      <c r="A10" s="30"/>
      <c r="B10" s="719"/>
      <c r="C10" s="36" t="s">
        <v>1005</v>
      </c>
      <c r="D10" s="37">
        <v>4627124864194</v>
      </c>
      <c r="E10" s="731"/>
      <c r="F10" s="548"/>
      <c r="G10" s="38" t="s">
        <v>1009</v>
      </c>
      <c r="H10" s="369">
        <v>553.28686875000005</v>
      </c>
    </row>
    <row r="11" spans="1:8" ht="15" customHeight="1">
      <c r="A11" s="30"/>
      <c r="B11" s="720"/>
      <c r="C11" s="36" t="s">
        <v>1005</v>
      </c>
      <c r="D11" s="37">
        <v>4627124864200</v>
      </c>
      <c r="E11" s="732"/>
      <c r="F11" s="564"/>
      <c r="G11" s="38" t="s">
        <v>1010</v>
      </c>
      <c r="H11" s="369">
        <v>553.28686875000005</v>
      </c>
    </row>
    <row r="12" spans="1:8" ht="15" customHeight="1">
      <c r="A12" s="30"/>
      <c r="B12" s="718">
        <f>B7+1</f>
        <v>2</v>
      </c>
      <c r="C12" s="40" t="s">
        <v>1011</v>
      </c>
      <c r="D12" s="37">
        <v>4627124863425</v>
      </c>
      <c r="E12" s="733" t="s">
        <v>1012</v>
      </c>
      <c r="F12" s="547"/>
      <c r="G12" s="38">
        <v>35</v>
      </c>
      <c r="H12" s="369">
        <v>343.17793125000003</v>
      </c>
    </row>
    <row r="13" spans="1:8" ht="15" customHeight="1">
      <c r="A13" s="30"/>
      <c r="B13" s="719"/>
      <c r="C13" s="40" t="s">
        <v>1011</v>
      </c>
      <c r="D13" s="41">
        <v>4627124862213</v>
      </c>
      <c r="E13" s="734"/>
      <c r="F13" s="548"/>
      <c r="G13" s="38" t="s">
        <v>1007</v>
      </c>
      <c r="H13" s="369">
        <v>343.17793125000003</v>
      </c>
    </row>
    <row r="14" spans="1:8" ht="15" customHeight="1">
      <c r="A14" s="30"/>
      <c r="B14" s="719"/>
      <c r="C14" s="40" t="s">
        <v>1011</v>
      </c>
      <c r="D14" s="41">
        <v>4627124862237</v>
      </c>
      <c r="E14" s="734"/>
      <c r="F14" s="548"/>
      <c r="G14" s="38" t="s">
        <v>1008</v>
      </c>
      <c r="H14" s="369">
        <v>343.17793125000003</v>
      </c>
    </row>
    <row r="15" spans="1:8" ht="15" customHeight="1">
      <c r="A15" s="30"/>
      <c r="B15" s="719"/>
      <c r="C15" s="40" t="s">
        <v>1011</v>
      </c>
      <c r="D15" s="41">
        <v>4627124863432</v>
      </c>
      <c r="E15" s="734"/>
      <c r="F15" s="548"/>
      <c r="G15" s="38" t="s">
        <v>1009</v>
      </c>
      <c r="H15" s="369">
        <v>343.17793125000003</v>
      </c>
    </row>
    <row r="16" spans="1:8" ht="15" customHeight="1">
      <c r="A16" s="30"/>
      <c r="B16" s="720"/>
      <c r="C16" s="40" t="s">
        <v>1011</v>
      </c>
      <c r="D16" s="41">
        <v>4627124862251</v>
      </c>
      <c r="E16" s="735"/>
      <c r="F16" s="564"/>
      <c r="G16" s="38" t="s">
        <v>1010</v>
      </c>
      <c r="H16" s="369">
        <v>343.17793125000003</v>
      </c>
    </row>
    <row r="17" spans="1:8" ht="18" customHeight="1">
      <c r="A17" s="30"/>
      <c r="B17" s="718">
        <f>B12+1</f>
        <v>3</v>
      </c>
      <c r="C17" s="40" t="s">
        <v>1013</v>
      </c>
      <c r="D17" s="41">
        <v>4627124863449</v>
      </c>
      <c r="E17" s="730" t="s">
        <v>1014</v>
      </c>
      <c r="F17" s="721"/>
      <c r="G17" s="38">
        <v>35</v>
      </c>
      <c r="H17" s="369">
        <v>385.1997187500001</v>
      </c>
    </row>
    <row r="18" spans="1:8">
      <c r="A18" s="30"/>
      <c r="B18" s="719"/>
      <c r="C18" s="40" t="s">
        <v>1013</v>
      </c>
      <c r="D18" s="41">
        <v>4627124863456</v>
      </c>
      <c r="E18" s="731"/>
      <c r="F18" s="722"/>
      <c r="G18" s="38" t="s">
        <v>1007</v>
      </c>
      <c r="H18" s="369">
        <v>385.1997187500001</v>
      </c>
    </row>
    <row r="19" spans="1:8">
      <c r="A19" s="30"/>
      <c r="B19" s="719"/>
      <c r="C19" s="40" t="s">
        <v>1013</v>
      </c>
      <c r="D19" s="41">
        <v>4627124863463</v>
      </c>
      <c r="E19" s="731"/>
      <c r="F19" s="722"/>
      <c r="G19" s="38" t="s">
        <v>1008</v>
      </c>
      <c r="H19" s="369">
        <v>385.1997187500001</v>
      </c>
    </row>
    <row r="20" spans="1:8" ht="18" customHeight="1">
      <c r="A20" s="30"/>
      <c r="B20" s="719"/>
      <c r="C20" s="40" t="s">
        <v>1013</v>
      </c>
      <c r="D20" s="42">
        <v>4627124863470</v>
      </c>
      <c r="E20" s="731"/>
      <c r="F20" s="722"/>
      <c r="G20" s="38" t="s">
        <v>1009</v>
      </c>
      <c r="H20" s="369">
        <v>385.1997187500001</v>
      </c>
    </row>
    <row r="21" spans="1:8">
      <c r="A21" s="30"/>
      <c r="B21" s="720"/>
      <c r="C21" s="40" t="s">
        <v>1013</v>
      </c>
      <c r="D21" s="41">
        <v>4627124863487</v>
      </c>
      <c r="E21" s="732"/>
      <c r="F21" s="723"/>
      <c r="G21" s="38" t="s">
        <v>1010</v>
      </c>
      <c r="H21" s="369">
        <v>385.1997187500001</v>
      </c>
    </row>
    <row r="22" spans="1:8" ht="21.75" customHeight="1">
      <c r="A22" s="30"/>
      <c r="B22" s="547">
        <f>B17+1</f>
        <v>4</v>
      </c>
      <c r="C22" s="43" t="s">
        <v>1015</v>
      </c>
      <c r="D22" s="44">
        <v>4627124861575</v>
      </c>
      <c r="E22" s="45" t="s">
        <v>1016</v>
      </c>
      <c r="F22" s="545"/>
      <c r="G22" s="47" t="s">
        <v>1017</v>
      </c>
      <c r="H22" s="369">
        <v>200.10375000000002</v>
      </c>
    </row>
    <row r="23" spans="1:8" ht="21.75" customHeight="1">
      <c r="A23" s="30"/>
      <c r="B23" s="548"/>
      <c r="C23" s="43" t="s">
        <v>1018</v>
      </c>
      <c r="D23" s="44">
        <v>4627124863326</v>
      </c>
      <c r="E23" s="45" t="s">
        <v>1019</v>
      </c>
      <c r="F23" s="546"/>
      <c r="G23" s="47" t="s">
        <v>1017</v>
      </c>
      <c r="H23" s="369">
        <v>200.10375000000002</v>
      </c>
    </row>
    <row r="24" spans="1:8" ht="21.75" customHeight="1">
      <c r="A24" s="30"/>
      <c r="B24" s="564"/>
      <c r="C24" s="43" t="s">
        <v>1020</v>
      </c>
      <c r="D24" s="44">
        <v>4627124864392</v>
      </c>
      <c r="E24" s="45" t="s">
        <v>1021</v>
      </c>
      <c r="F24" s="549"/>
      <c r="G24" s="47" t="s">
        <v>1017</v>
      </c>
      <c r="H24" s="369">
        <v>200.10375000000002</v>
      </c>
    </row>
    <row r="25" spans="1:8" ht="28.5" customHeight="1">
      <c r="A25" s="30"/>
      <c r="B25" s="547">
        <f>B22+1</f>
        <v>5</v>
      </c>
      <c r="C25" s="43" t="s">
        <v>1022</v>
      </c>
      <c r="D25" s="44">
        <v>4627124864422</v>
      </c>
      <c r="E25" s="45" t="s">
        <v>1023</v>
      </c>
      <c r="F25" s="547"/>
      <c r="G25" s="47" t="s">
        <v>1024</v>
      </c>
      <c r="H25" s="369">
        <v>186.76350000000002</v>
      </c>
    </row>
    <row r="26" spans="1:8" ht="27" customHeight="1">
      <c r="A26" s="30"/>
      <c r="B26" s="548"/>
      <c r="C26" s="43" t="s">
        <v>1025</v>
      </c>
      <c r="D26" s="44">
        <v>4627124864439</v>
      </c>
      <c r="E26" s="45" t="s">
        <v>1026</v>
      </c>
      <c r="F26" s="548"/>
      <c r="G26" s="47" t="s">
        <v>1027</v>
      </c>
      <c r="H26" s="369">
        <v>213.44400000000005</v>
      </c>
    </row>
    <row r="27" spans="1:8" ht="30" customHeight="1">
      <c r="A27" s="30"/>
      <c r="B27" s="548"/>
      <c r="C27" s="43" t="s">
        <v>1028</v>
      </c>
      <c r="D27" s="44">
        <v>4627124864446</v>
      </c>
      <c r="E27" s="45" t="s">
        <v>1029</v>
      </c>
      <c r="F27" s="548"/>
      <c r="G27" s="47" t="s">
        <v>1030</v>
      </c>
      <c r="H27" s="369">
        <v>213.44400000000005</v>
      </c>
    </row>
    <row r="28" spans="1:8" ht="30" customHeight="1">
      <c r="A28" s="30"/>
      <c r="B28" s="564"/>
      <c r="C28" s="43" t="s">
        <v>1031</v>
      </c>
      <c r="D28" s="44">
        <v>4627124864453</v>
      </c>
      <c r="E28" s="45" t="s">
        <v>1032</v>
      </c>
      <c r="F28" s="564"/>
      <c r="G28" s="47" t="s">
        <v>1033</v>
      </c>
      <c r="H28" s="369">
        <v>280.14525000000003</v>
      </c>
    </row>
    <row r="29" spans="1:8" ht="21.75" customHeight="1">
      <c r="A29" s="30"/>
      <c r="B29" s="547">
        <f>B25+1</f>
        <v>6</v>
      </c>
      <c r="C29" s="43" t="s">
        <v>1034</v>
      </c>
      <c r="D29" s="44">
        <v>4627124861636</v>
      </c>
      <c r="E29" s="45" t="s">
        <v>1035</v>
      </c>
      <c r="F29" s="545"/>
      <c r="G29" s="47" t="s">
        <v>1036</v>
      </c>
      <c r="H29" s="369">
        <v>453.56850000000003</v>
      </c>
    </row>
    <row r="30" spans="1:8" ht="21.75" customHeight="1">
      <c r="A30" s="30"/>
      <c r="B30" s="548"/>
      <c r="C30" s="43" t="s">
        <v>1037</v>
      </c>
      <c r="D30" s="44">
        <v>4627124861650</v>
      </c>
      <c r="E30" s="45" t="s">
        <v>1038</v>
      </c>
      <c r="F30" s="549"/>
      <c r="G30" s="47" t="s">
        <v>1017</v>
      </c>
      <c r="H30" s="369">
        <v>453.56850000000003</v>
      </c>
    </row>
    <row r="31" spans="1:8" ht="21.75" customHeight="1">
      <c r="A31" s="30"/>
      <c r="B31" s="548"/>
      <c r="C31" s="43" t="s">
        <v>1039</v>
      </c>
      <c r="D31" s="44">
        <v>4627124864408</v>
      </c>
      <c r="E31" s="45" t="s">
        <v>1040</v>
      </c>
      <c r="F31" s="547" t="s">
        <v>117</v>
      </c>
      <c r="G31" s="47" t="s">
        <v>1036</v>
      </c>
      <c r="H31" s="369">
        <v>453.56850000000003</v>
      </c>
    </row>
    <row r="32" spans="1:8" ht="21.75" customHeight="1">
      <c r="A32" s="30"/>
      <c r="B32" s="548"/>
      <c r="C32" s="43" t="s">
        <v>1041</v>
      </c>
      <c r="D32" s="44">
        <v>4627124864415</v>
      </c>
      <c r="E32" s="45" t="s">
        <v>1042</v>
      </c>
      <c r="F32" s="564"/>
      <c r="G32" s="47" t="s">
        <v>1017</v>
      </c>
      <c r="H32" s="369">
        <v>453.56850000000003</v>
      </c>
    </row>
    <row r="33" spans="1:8" ht="21.75" customHeight="1">
      <c r="A33" s="30"/>
      <c r="B33" s="548"/>
      <c r="C33" s="43" t="s">
        <v>1043</v>
      </c>
      <c r="D33" s="44">
        <v>4627124861599</v>
      </c>
      <c r="E33" s="45" t="s">
        <v>1044</v>
      </c>
      <c r="F33" s="545"/>
      <c r="G33" s="47" t="s">
        <v>1036</v>
      </c>
      <c r="H33" s="369">
        <v>533.61</v>
      </c>
    </row>
    <row r="34" spans="1:8" ht="21.75" customHeight="1">
      <c r="A34" s="30"/>
      <c r="B34" s="548"/>
      <c r="C34" s="43" t="s">
        <v>1045</v>
      </c>
      <c r="D34" s="44">
        <v>4627124861612</v>
      </c>
      <c r="E34" s="45" t="s">
        <v>1046</v>
      </c>
      <c r="F34" s="549"/>
      <c r="G34" s="47" t="s">
        <v>1017</v>
      </c>
      <c r="H34" s="369">
        <v>533.61</v>
      </c>
    </row>
    <row r="35" spans="1:8" ht="21.75" customHeight="1">
      <c r="A35" s="30"/>
      <c r="B35" s="548"/>
      <c r="C35" s="43" t="s">
        <v>1047</v>
      </c>
      <c r="D35" s="44">
        <v>4627124864378</v>
      </c>
      <c r="E35" s="45" t="s">
        <v>1048</v>
      </c>
      <c r="F35" s="547"/>
      <c r="G35" s="47" t="s">
        <v>1036</v>
      </c>
      <c r="H35" s="369">
        <v>453.56850000000003</v>
      </c>
    </row>
    <row r="36" spans="1:8" ht="21.75" customHeight="1">
      <c r="A36" s="30"/>
      <c r="B36" s="564"/>
      <c r="C36" s="43" t="s">
        <v>1049</v>
      </c>
      <c r="D36" s="44">
        <v>4627124864385</v>
      </c>
      <c r="E36" s="45" t="s">
        <v>1050</v>
      </c>
      <c r="F36" s="564"/>
      <c r="G36" s="47" t="s">
        <v>1017</v>
      </c>
      <c r="H36" s="369">
        <v>453.56850000000003</v>
      </c>
    </row>
    <row r="37" spans="1:8" ht="21.75" customHeight="1">
      <c r="A37" s="30"/>
      <c r="B37" s="547">
        <f>B29+1</f>
        <v>7</v>
      </c>
      <c r="C37" s="43" t="s">
        <v>1051</v>
      </c>
      <c r="D37" s="44">
        <v>4627124861711</v>
      </c>
      <c r="E37" s="416" t="s">
        <v>1052</v>
      </c>
      <c r="F37" s="545"/>
      <c r="G37" s="47" t="s">
        <v>1036</v>
      </c>
      <c r="H37" s="369">
        <v>486.20000000000005</v>
      </c>
    </row>
    <row r="38" spans="1:8" ht="21.75" customHeight="1">
      <c r="A38" s="30"/>
      <c r="B38" s="548"/>
      <c r="C38" s="43" t="s">
        <v>1053</v>
      </c>
      <c r="D38" s="44">
        <v>4627124862633</v>
      </c>
      <c r="E38" s="416" t="s">
        <v>1054</v>
      </c>
      <c r="F38" s="546"/>
      <c r="G38" s="47" t="s">
        <v>1017</v>
      </c>
      <c r="H38" s="369">
        <v>486.20000000000005</v>
      </c>
    </row>
    <row r="39" spans="1:8" ht="21.75" customHeight="1">
      <c r="A39" s="30"/>
      <c r="B39" s="548"/>
      <c r="C39" s="43" t="s">
        <v>1055</v>
      </c>
      <c r="D39" s="44">
        <v>4627124863333</v>
      </c>
      <c r="E39" s="416" t="s">
        <v>1056</v>
      </c>
      <c r="F39" s="546"/>
      <c r="G39" s="47" t="s">
        <v>1036</v>
      </c>
      <c r="H39" s="369">
        <v>486.20000000000005</v>
      </c>
    </row>
    <row r="40" spans="1:8" ht="21.75" customHeight="1">
      <c r="A40" s="30"/>
      <c r="B40" s="564"/>
      <c r="C40" s="43" t="s">
        <v>1057</v>
      </c>
      <c r="D40" s="48">
        <v>4627124861735</v>
      </c>
      <c r="E40" s="416" t="s">
        <v>1058</v>
      </c>
      <c r="F40" s="549"/>
      <c r="G40" s="47" t="s">
        <v>1017</v>
      </c>
      <c r="H40" s="369">
        <v>486.20000000000005</v>
      </c>
    </row>
    <row r="41" spans="1:8" ht="22.5" customHeight="1">
      <c r="A41" s="30"/>
      <c r="B41" s="547">
        <f>B37+1</f>
        <v>8</v>
      </c>
      <c r="C41" s="43" t="s">
        <v>1059</v>
      </c>
      <c r="D41" s="44">
        <v>4627124861674</v>
      </c>
      <c r="E41" s="416" t="s">
        <v>1060</v>
      </c>
      <c r="F41" s="545"/>
      <c r="G41" s="47" t="s">
        <v>1036</v>
      </c>
      <c r="H41" s="369">
        <v>533.61</v>
      </c>
    </row>
    <row r="42" spans="1:8" ht="22.5" customHeight="1">
      <c r="A42" s="30"/>
      <c r="B42" s="564"/>
      <c r="C42" s="43" t="s">
        <v>1061</v>
      </c>
      <c r="D42" s="48">
        <v>4627124861698</v>
      </c>
      <c r="E42" s="416" t="s">
        <v>1062</v>
      </c>
      <c r="F42" s="549"/>
      <c r="G42" s="47" t="s">
        <v>1017</v>
      </c>
      <c r="H42" s="369">
        <v>533.61</v>
      </c>
    </row>
  </sheetData>
  <mergeCells count="24">
    <mergeCell ref="F37:F40"/>
    <mergeCell ref="F41:F42"/>
    <mergeCell ref="B2:G4"/>
    <mergeCell ref="F25:F28"/>
    <mergeCell ref="F29:F30"/>
    <mergeCell ref="F31:F32"/>
    <mergeCell ref="F33:F34"/>
    <mergeCell ref="F35:F36"/>
    <mergeCell ref="B25:B28"/>
    <mergeCell ref="B29:B36"/>
    <mergeCell ref="B37:B40"/>
    <mergeCell ref="B41:B42"/>
    <mergeCell ref="E7:E11"/>
    <mergeCell ref="E12:E16"/>
    <mergeCell ref="E17:E21"/>
    <mergeCell ref="B6:G6"/>
    <mergeCell ref="B7:B11"/>
    <mergeCell ref="B12:B16"/>
    <mergeCell ref="B17:B21"/>
    <mergeCell ref="B22:B24"/>
    <mergeCell ref="F7:F11"/>
    <mergeCell ref="F12:F16"/>
    <mergeCell ref="F17:F21"/>
    <mergeCell ref="F22:F24"/>
  </mergeCells>
  <pageMargins left="0.11811023622047244" right="0.11811023622047244" top="0.15748031496062992" bottom="0.15748031496062992" header="0.31496062992125984" footer="0.31496062992125984"/>
  <pageSetup paperSize="9" scale="41" fitToHeight="0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511"/>
  <sheetViews>
    <sheetView topLeftCell="A400" zoomScale="70" zoomScaleNormal="70" workbookViewId="0">
      <selection activeCell="K414" sqref="K414"/>
    </sheetView>
  </sheetViews>
  <sheetFormatPr defaultColWidth="8.88671875" defaultRowHeight="14.4"/>
  <cols>
    <col min="1" max="1" width="61" style="1" customWidth="1"/>
    <col min="2" max="2" width="23.33203125" customWidth="1"/>
    <col min="3" max="3" width="16" style="1" customWidth="1"/>
    <col min="4" max="4" width="8.88671875" style="1"/>
    <col min="5" max="5" width="13.33203125" style="2" customWidth="1"/>
    <col min="6" max="16384" width="8.88671875" style="1"/>
  </cols>
  <sheetData>
    <row r="1" spans="1:5">
      <c r="A1" s="4" t="s">
        <v>1063</v>
      </c>
      <c r="B1" s="5"/>
      <c r="C1" s="298"/>
      <c r="D1" s="3"/>
      <c r="E1" s="6"/>
    </row>
    <row r="2" spans="1:5">
      <c r="A2" s="7" t="s">
        <v>1064</v>
      </c>
      <c r="B2" s="5"/>
      <c r="C2" s="298"/>
      <c r="D2" s="3"/>
      <c r="E2" s="6"/>
    </row>
    <row r="3" spans="1:5">
      <c r="A3" t="s">
        <v>1065</v>
      </c>
      <c r="B3" s="295">
        <v>4627124865665</v>
      </c>
      <c r="C3" s="157"/>
      <c r="D3" s="157" t="s">
        <v>883</v>
      </c>
      <c r="E3" s="1"/>
    </row>
    <row r="4" spans="1:5">
      <c r="A4" t="s">
        <v>1066</v>
      </c>
      <c r="B4" s="295">
        <v>4627124865726</v>
      </c>
      <c r="C4" s="157"/>
      <c r="D4" s="157" t="s">
        <v>884</v>
      </c>
      <c r="E4" s="1"/>
    </row>
    <row r="5" spans="1:5">
      <c r="A5" t="s">
        <v>1067</v>
      </c>
      <c r="B5" s="295">
        <v>4627124865788</v>
      </c>
      <c r="C5" s="157"/>
      <c r="D5" s="157" t="s">
        <v>885</v>
      </c>
      <c r="E5" s="1"/>
    </row>
    <row r="6" spans="1:5">
      <c r="A6" t="s">
        <v>1068</v>
      </c>
      <c r="B6" s="295">
        <v>4627124865849</v>
      </c>
      <c r="C6" s="157"/>
      <c r="D6" s="157" t="s">
        <v>886</v>
      </c>
      <c r="E6" s="1"/>
    </row>
    <row r="7" spans="1:5">
      <c r="A7" t="s">
        <v>1069</v>
      </c>
      <c r="B7" s="295">
        <v>4627124865900</v>
      </c>
      <c r="C7" s="157"/>
      <c r="D7" s="157" t="s">
        <v>887</v>
      </c>
      <c r="E7" s="1"/>
    </row>
    <row r="8" spans="1:5">
      <c r="A8" t="s">
        <v>1070</v>
      </c>
      <c r="B8" s="295">
        <v>4627124865672</v>
      </c>
      <c r="C8" s="157"/>
      <c r="D8" s="157" t="s">
        <v>883</v>
      </c>
      <c r="E8" s="1"/>
    </row>
    <row r="9" spans="1:5">
      <c r="A9" t="s">
        <v>1071</v>
      </c>
      <c r="B9" s="295">
        <v>4627124865733</v>
      </c>
      <c r="C9" s="157"/>
      <c r="D9" s="157" t="s">
        <v>884</v>
      </c>
      <c r="E9" s="1"/>
    </row>
    <row r="10" spans="1:5">
      <c r="A10" t="s">
        <v>1072</v>
      </c>
      <c r="B10" s="295">
        <v>4627124865795</v>
      </c>
      <c r="C10" s="157"/>
      <c r="D10" s="157" t="s">
        <v>885</v>
      </c>
      <c r="E10" s="1"/>
    </row>
    <row r="11" spans="1:5">
      <c r="A11" t="s">
        <v>1073</v>
      </c>
      <c r="B11" s="295">
        <v>4627124865856</v>
      </c>
      <c r="C11" s="157"/>
      <c r="D11" s="157" t="s">
        <v>886</v>
      </c>
      <c r="E11" s="1"/>
    </row>
    <row r="12" spans="1:5">
      <c r="A12" t="s">
        <v>1074</v>
      </c>
      <c r="B12" s="295">
        <v>4627124865917</v>
      </c>
      <c r="C12" s="157"/>
      <c r="D12" s="157" t="s">
        <v>887</v>
      </c>
      <c r="E12" s="1"/>
    </row>
    <row r="13" spans="1:5">
      <c r="A13" t="s">
        <v>1075</v>
      </c>
      <c r="B13" s="295">
        <v>4627124865689</v>
      </c>
      <c r="C13" s="157"/>
      <c r="D13" s="157" t="s">
        <v>883</v>
      </c>
      <c r="E13" s="1"/>
    </row>
    <row r="14" spans="1:5">
      <c r="A14" t="s">
        <v>1076</v>
      </c>
      <c r="B14" s="295">
        <v>4627124865740</v>
      </c>
      <c r="C14" s="157"/>
      <c r="D14" s="157" t="s">
        <v>884</v>
      </c>
      <c r="E14" s="1"/>
    </row>
    <row r="15" spans="1:5">
      <c r="A15" t="s">
        <v>1077</v>
      </c>
      <c r="B15" s="295">
        <v>4627124865801</v>
      </c>
      <c r="C15" s="157"/>
      <c r="D15" s="157" t="s">
        <v>885</v>
      </c>
      <c r="E15" s="1"/>
    </row>
    <row r="16" spans="1:5">
      <c r="A16" t="s">
        <v>1078</v>
      </c>
      <c r="B16" s="295">
        <v>4627124865863</v>
      </c>
      <c r="C16" s="157"/>
      <c r="D16" s="157" t="s">
        <v>886</v>
      </c>
      <c r="E16" s="1"/>
    </row>
    <row r="17" spans="1:5">
      <c r="A17" t="s">
        <v>1079</v>
      </c>
      <c r="B17" s="295">
        <v>4627124865924</v>
      </c>
      <c r="C17" s="157"/>
      <c r="D17" s="157" t="s">
        <v>887</v>
      </c>
      <c r="E17" s="1"/>
    </row>
    <row r="18" spans="1:5">
      <c r="A18" t="s">
        <v>1080</v>
      </c>
      <c r="B18" s="295">
        <v>4627124865696</v>
      </c>
      <c r="C18" s="157"/>
      <c r="D18" s="157" t="s">
        <v>883</v>
      </c>
      <c r="E18" s="1"/>
    </row>
    <row r="19" spans="1:5">
      <c r="A19" t="s">
        <v>1081</v>
      </c>
      <c r="B19" s="295">
        <v>4627124865757</v>
      </c>
      <c r="C19" s="157"/>
      <c r="D19" s="157" t="s">
        <v>884</v>
      </c>
      <c r="E19" s="1"/>
    </row>
    <row r="20" spans="1:5">
      <c r="A20" t="s">
        <v>1082</v>
      </c>
      <c r="B20" s="295">
        <v>4627124865818</v>
      </c>
      <c r="C20" s="157"/>
      <c r="D20" s="157" t="s">
        <v>885</v>
      </c>
      <c r="E20" s="1"/>
    </row>
    <row r="21" spans="1:5">
      <c r="A21" t="s">
        <v>1083</v>
      </c>
      <c r="B21" s="295">
        <v>4627124865870</v>
      </c>
      <c r="C21" s="157"/>
      <c r="D21" s="157" t="s">
        <v>886</v>
      </c>
      <c r="E21" s="1"/>
    </row>
    <row r="22" spans="1:5">
      <c r="A22" t="s">
        <v>1084</v>
      </c>
      <c r="B22" s="295">
        <v>4627124865931</v>
      </c>
      <c r="C22" s="157"/>
      <c r="D22" s="157" t="s">
        <v>887</v>
      </c>
      <c r="E22" s="1"/>
    </row>
    <row r="23" spans="1:5" ht="14.4" customHeight="1">
      <c r="A23" t="s">
        <v>1085</v>
      </c>
      <c r="B23" s="295">
        <v>4627124865702</v>
      </c>
      <c r="C23" s="157"/>
      <c r="D23" s="157" t="s">
        <v>883</v>
      </c>
      <c r="E23" s="1"/>
    </row>
    <row r="24" spans="1:5">
      <c r="A24" t="s">
        <v>1086</v>
      </c>
      <c r="B24" s="295">
        <v>4627124865764</v>
      </c>
      <c r="C24" s="157"/>
      <c r="D24" s="157" t="s">
        <v>884</v>
      </c>
      <c r="E24" s="1"/>
    </row>
    <row r="25" spans="1:5">
      <c r="A25" t="s">
        <v>1087</v>
      </c>
      <c r="B25" s="295">
        <v>4627124865825</v>
      </c>
      <c r="C25" s="157"/>
      <c r="D25" s="157" t="s">
        <v>885</v>
      </c>
      <c r="E25" s="1"/>
    </row>
    <row r="26" spans="1:5">
      <c r="A26" t="s">
        <v>1088</v>
      </c>
      <c r="B26" s="295">
        <v>4627124865887</v>
      </c>
      <c r="C26" s="157"/>
      <c r="D26" s="157" t="s">
        <v>886</v>
      </c>
      <c r="E26" s="1"/>
    </row>
    <row r="27" spans="1:5">
      <c r="A27" t="s">
        <v>1089</v>
      </c>
      <c r="B27" s="295">
        <v>4627124865948</v>
      </c>
      <c r="C27" s="157"/>
      <c r="D27" s="157" t="s">
        <v>887</v>
      </c>
      <c r="E27" s="1"/>
    </row>
    <row r="28" spans="1:5">
      <c r="A28" t="s">
        <v>1090</v>
      </c>
      <c r="B28" s="295">
        <v>4627124865719</v>
      </c>
      <c r="C28" s="157"/>
      <c r="D28" s="157" t="s">
        <v>883</v>
      </c>
      <c r="E28" s="1"/>
    </row>
    <row r="29" spans="1:5">
      <c r="A29" t="s">
        <v>1091</v>
      </c>
      <c r="B29" s="295">
        <v>4627124865771</v>
      </c>
      <c r="C29" s="157"/>
      <c r="D29" s="157" t="s">
        <v>884</v>
      </c>
      <c r="E29" s="1"/>
    </row>
    <row r="30" spans="1:5">
      <c r="A30" t="s">
        <v>1092</v>
      </c>
      <c r="B30" s="295">
        <v>4627124865832</v>
      </c>
      <c r="C30" s="157"/>
      <c r="D30" s="157" t="s">
        <v>885</v>
      </c>
      <c r="E30" s="1"/>
    </row>
    <row r="31" spans="1:5">
      <c r="A31" t="s">
        <v>1093</v>
      </c>
      <c r="B31" s="295">
        <v>4627124865894</v>
      </c>
      <c r="C31" s="157"/>
      <c r="D31" s="157" t="s">
        <v>886</v>
      </c>
      <c r="E31" s="1"/>
    </row>
    <row r="32" spans="1:5">
      <c r="A32" t="s">
        <v>1094</v>
      </c>
      <c r="B32" s="295">
        <v>4627124865955</v>
      </c>
      <c r="C32" s="157"/>
      <c r="D32" s="157" t="s">
        <v>887</v>
      </c>
      <c r="E32" s="1"/>
    </row>
    <row r="33" spans="1:5">
      <c r="A33" t="s">
        <v>1095</v>
      </c>
      <c r="B33" s="295">
        <v>4627124866990</v>
      </c>
      <c r="C33" s="157"/>
      <c r="D33" s="157"/>
      <c r="E33"/>
    </row>
    <row r="34" spans="1:5">
      <c r="A34" t="s">
        <v>1096</v>
      </c>
      <c r="B34" s="295">
        <v>4627124867003</v>
      </c>
      <c r="C34" s="157"/>
      <c r="D34" s="157"/>
      <c r="E34"/>
    </row>
    <row r="35" spans="1:5">
      <c r="A35" t="s">
        <v>1097</v>
      </c>
      <c r="B35" s="295">
        <v>4627124867010</v>
      </c>
      <c r="C35" s="157"/>
      <c r="D35" s="157"/>
      <c r="E35"/>
    </row>
    <row r="36" spans="1:5">
      <c r="A36" t="s">
        <v>1098</v>
      </c>
      <c r="B36" s="295">
        <v>4627124867027</v>
      </c>
      <c r="C36" s="157"/>
      <c r="D36" s="157"/>
      <c r="E36"/>
    </row>
    <row r="37" spans="1:5">
      <c r="A37" t="s">
        <v>1099</v>
      </c>
      <c r="B37" s="295">
        <v>4627124867034</v>
      </c>
      <c r="C37" s="157"/>
      <c r="D37" s="157"/>
      <c r="E37"/>
    </row>
    <row r="38" spans="1:5">
      <c r="A38" t="s">
        <v>1100</v>
      </c>
      <c r="B38" s="295">
        <v>4627164653826</v>
      </c>
      <c r="C38" s="157"/>
      <c r="D38" s="157"/>
      <c r="E38"/>
    </row>
    <row r="39" spans="1:5">
      <c r="A39" t="s">
        <v>1101</v>
      </c>
      <c r="B39" s="295">
        <v>4627164653833</v>
      </c>
      <c r="C39" s="157"/>
      <c r="D39" s="157"/>
      <c r="E39"/>
    </row>
    <row r="40" spans="1:5">
      <c r="A40" t="s">
        <v>1102</v>
      </c>
      <c r="B40" s="295">
        <v>4627164653840</v>
      </c>
      <c r="C40" s="157"/>
      <c r="D40" s="157"/>
      <c r="E40"/>
    </row>
    <row r="41" spans="1:5">
      <c r="A41" t="s">
        <v>1103</v>
      </c>
      <c r="B41" s="295">
        <v>4627164653857</v>
      </c>
      <c r="C41" s="157"/>
      <c r="D41" s="157"/>
      <c r="E41"/>
    </row>
    <row r="42" spans="1:5">
      <c r="A42" t="s">
        <v>1104</v>
      </c>
      <c r="B42" s="295">
        <v>4627164653864</v>
      </c>
      <c r="C42" s="157"/>
      <c r="D42" s="157"/>
      <c r="E42"/>
    </row>
    <row r="43" spans="1:5">
      <c r="A43" s="7" t="s">
        <v>1105</v>
      </c>
      <c r="B43" s="296"/>
      <c r="C43" s="299"/>
      <c r="D43" s="7"/>
      <c r="E43" s="7"/>
    </row>
    <row r="44" spans="1:5">
      <c r="A44" t="s">
        <v>1106</v>
      </c>
      <c r="B44" s="295">
        <v>4627191080879</v>
      </c>
      <c r="C44" s="157" t="s">
        <v>1107</v>
      </c>
      <c r="D44" s="157" t="s">
        <v>883</v>
      </c>
      <c r="E44" t="e">
        <f>'BT MAHRA'!#REF!</f>
        <v>#REF!</v>
      </c>
    </row>
    <row r="45" spans="1:5">
      <c r="A45" t="s">
        <v>1108</v>
      </c>
      <c r="B45" s="295">
        <v>4627191080886</v>
      </c>
      <c r="C45" s="157" t="s">
        <v>1109</v>
      </c>
      <c r="D45" s="157" t="s">
        <v>884</v>
      </c>
      <c r="E45" t="e">
        <f>'BT MAHRA'!#REF!</f>
        <v>#REF!</v>
      </c>
    </row>
    <row r="46" spans="1:5">
      <c r="A46" t="s">
        <v>1110</v>
      </c>
      <c r="B46" s="295">
        <v>4627191080893</v>
      </c>
      <c r="C46" s="157" t="s">
        <v>1111</v>
      </c>
      <c r="D46" s="157" t="s">
        <v>885</v>
      </c>
      <c r="E46" t="e">
        <f>'BT MAHRA'!#REF!</f>
        <v>#REF!</v>
      </c>
    </row>
    <row r="47" spans="1:5">
      <c r="A47" t="s">
        <v>1112</v>
      </c>
      <c r="B47" s="295">
        <v>4627191080909</v>
      </c>
      <c r="C47" s="157" t="s">
        <v>1113</v>
      </c>
      <c r="D47" s="157" t="s">
        <v>886</v>
      </c>
      <c r="E47" t="e">
        <f>'BT MAHRA'!#REF!</f>
        <v>#REF!</v>
      </c>
    </row>
    <row r="48" spans="1:5">
      <c r="A48" t="s">
        <v>1114</v>
      </c>
      <c r="B48" s="295">
        <v>4627191080916</v>
      </c>
      <c r="C48" s="157" t="s">
        <v>1115</v>
      </c>
      <c r="D48" s="157" t="s">
        <v>883</v>
      </c>
      <c r="E48" t="e">
        <f>'BT MAHRA'!#REF!</f>
        <v>#REF!</v>
      </c>
    </row>
    <row r="49" spans="1:5">
      <c r="A49" t="s">
        <v>1116</v>
      </c>
      <c r="B49" s="295">
        <v>4627191080923</v>
      </c>
      <c r="C49" s="157" t="s">
        <v>1117</v>
      </c>
      <c r="D49" s="157" t="s">
        <v>884</v>
      </c>
      <c r="E49" t="e">
        <f>'BT MAHRA'!#REF!</f>
        <v>#REF!</v>
      </c>
    </row>
    <row r="50" spans="1:5">
      <c r="A50" t="s">
        <v>1118</v>
      </c>
      <c r="B50" s="295">
        <v>4627191080930</v>
      </c>
      <c r="C50" s="157" t="s">
        <v>1119</v>
      </c>
      <c r="D50" s="157" t="s">
        <v>885</v>
      </c>
      <c r="E50" t="e">
        <f>'BT MAHRA'!#REF!</f>
        <v>#REF!</v>
      </c>
    </row>
    <row r="51" spans="1:5">
      <c r="A51" t="s">
        <v>1120</v>
      </c>
      <c r="B51" s="295">
        <v>4627191080947</v>
      </c>
      <c r="C51" s="157" t="s">
        <v>1121</v>
      </c>
      <c r="D51" s="157" t="s">
        <v>886</v>
      </c>
      <c r="E51" t="e">
        <f>'BT MAHRA'!#REF!</f>
        <v>#REF!</v>
      </c>
    </row>
    <row r="52" spans="1:5">
      <c r="A52" t="s">
        <v>1122</v>
      </c>
      <c r="B52" s="295">
        <v>4627191080954</v>
      </c>
      <c r="C52" s="157" t="s">
        <v>1123</v>
      </c>
      <c r="D52" s="157" t="s">
        <v>883</v>
      </c>
      <c r="E52" t="e">
        <f t="shared" ref="E52:E59" si="0">E44</f>
        <v>#REF!</v>
      </c>
    </row>
    <row r="53" spans="1:5">
      <c r="A53" t="s">
        <v>1124</v>
      </c>
      <c r="B53" s="295">
        <v>4627191080961</v>
      </c>
      <c r="C53" s="157" t="s">
        <v>1125</v>
      </c>
      <c r="D53" s="157" t="s">
        <v>884</v>
      </c>
      <c r="E53" t="e">
        <f t="shared" si="0"/>
        <v>#REF!</v>
      </c>
    </row>
    <row r="54" spans="1:5">
      <c r="A54" t="s">
        <v>1126</v>
      </c>
      <c r="B54" s="295">
        <v>4627191080978</v>
      </c>
      <c r="C54" s="157" t="s">
        <v>1127</v>
      </c>
      <c r="D54" s="157" t="s">
        <v>885</v>
      </c>
      <c r="E54" t="e">
        <f t="shared" si="0"/>
        <v>#REF!</v>
      </c>
    </row>
    <row r="55" spans="1:5">
      <c r="A55" t="s">
        <v>1128</v>
      </c>
      <c r="B55" s="295">
        <v>4627191080985</v>
      </c>
      <c r="C55" s="157" t="s">
        <v>1129</v>
      </c>
      <c r="D55" s="157" t="s">
        <v>886</v>
      </c>
      <c r="E55" t="e">
        <f t="shared" si="0"/>
        <v>#REF!</v>
      </c>
    </row>
    <row r="56" spans="1:5">
      <c r="A56" t="s">
        <v>1130</v>
      </c>
      <c r="B56" s="295">
        <v>4627191080992</v>
      </c>
      <c r="C56" s="157" t="s">
        <v>1131</v>
      </c>
      <c r="D56" s="157" t="s">
        <v>883</v>
      </c>
      <c r="E56" t="e">
        <f t="shared" si="0"/>
        <v>#REF!</v>
      </c>
    </row>
    <row r="57" spans="1:5">
      <c r="A57" t="s">
        <v>1132</v>
      </c>
      <c r="B57" s="295">
        <v>4627191081005</v>
      </c>
      <c r="C57" s="157" t="s">
        <v>1133</v>
      </c>
      <c r="D57" s="157" t="s">
        <v>884</v>
      </c>
      <c r="E57" t="e">
        <f t="shared" si="0"/>
        <v>#REF!</v>
      </c>
    </row>
    <row r="58" spans="1:5">
      <c r="A58" t="s">
        <v>1134</v>
      </c>
      <c r="B58" s="295">
        <v>4627191081012</v>
      </c>
      <c r="C58" s="157" t="s">
        <v>1135</v>
      </c>
      <c r="D58" s="157" t="s">
        <v>885</v>
      </c>
      <c r="E58" t="e">
        <f t="shared" si="0"/>
        <v>#REF!</v>
      </c>
    </row>
    <row r="59" spans="1:5">
      <c r="A59" t="s">
        <v>1136</v>
      </c>
      <c r="B59" s="295">
        <v>4627191081029</v>
      </c>
      <c r="C59" s="157" t="s">
        <v>1137</v>
      </c>
      <c r="D59" s="157" t="s">
        <v>886</v>
      </c>
      <c r="E59" t="e">
        <f t="shared" si="0"/>
        <v>#REF!</v>
      </c>
    </row>
    <row r="60" spans="1:5">
      <c r="A60" t="s">
        <v>1138</v>
      </c>
      <c r="B60" s="295">
        <v>4627191081036</v>
      </c>
      <c r="C60" s="157" t="s">
        <v>1139</v>
      </c>
      <c r="D60" s="157" t="s">
        <v>883</v>
      </c>
      <c r="E60" t="e">
        <f>E48</f>
        <v>#REF!</v>
      </c>
    </row>
    <row r="61" spans="1:5">
      <c r="A61" t="s">
        <v>1140</v>
      </c>
      <c r="B61" s="295">
        <v>4627191081043</v>
      </c>
      <c r="C61" s="157" t="s">
        <v>1141</v>
      </c>
      <c r="D61" s="157" t="s">
        <v>884</v>
      </c>
      <c r="E61" t="e">
        <f>E49</f>
        <v>#REF!</v>
      </c>
    </row>
    <row r="62" spans="1:5">
      <c r="A62" t="s">
        <v>1142</v>
      </c>
      <c r="B62" s="295">
        <v>4627191081050</v>
      </c>
      <c r="C62" s="157" t="s">
        <v>1143</v>
      </c>
      <c r="D62" s="157" t="s">
        <v>885</v>
      </c>
      <c r="E62" t="e">
        <f>E50</f>
        <v>#REF!</v>
      </c>
    </row>
    <row r="63" spans="1:5">
      <c r="A63" t="s">
        <v>1144</v>
      </c>
      <c r="B63" s="295">
        <v>4627191081067</v>
      </c>
      <c r="C63" s="157" t="s">
        <v>1145</v>
      </c>
      <c r="D63" s="157" t="s">
        <v>886</v>
      </c>
      <c r="E63" t="e">
        <f>E51</f>
        <v>#REF!</v>
      </c>
    </row>
    <row r="64" spans="1:5">
      <c r="A64" t="s">
        <v>1146</v>
      </c>
      <c r="B64" s="295">
        <v>4627191081074</v>
      </c>
      <c r="C64" s="157" t="s">
        <v>1147</v>
      </c>
      <c r="D64" s="157" t="s">
        <v>883</v>
      </c>
      <c r="E64" t="e">
        <f>E44</f>
        <v>#REF!</v>
      </c>
    </row>
    <row r="65" spans="1:5">
      <c r="A65" t="s">
        <v>1148</v>
      </c>
      <c r="B65" s="295">
        <v>4627191081081</v>
      </c>
      <c r="C65" s="157" t="s">
        <v>1149</v>
      </c>
      <c r="D65" s="157" t="s">
        <v>884</v>
      </c>
      <c r="E65" t="e">
        <f>E45</f>
        <v>#REF!</v>
      </c>
    </row>
    <row r="66" spans="1:5">
      <c r="A66" t="s">
        <v>1150</v>
      </c>
      <c r="B66" s="295">
        <v>4627191081098</v>
      </c>
      <c r="C66" s="157" t="s">
        <v>1151</v>
      </c>
      <c r="D66" s="157" t="s">
        <v>885</v>
      </c>
      <c r="E66" t="e">
        <f>E46</f>
        <v>#REF!</v>
      </c>
    </row>
    <row r="67" spans="1:5">
      <c r="A67" t="s">
        <v>1152</v>
      </c>
      <c r="B67" s="295">
        <v>4627191081104</v>
      </c>
      <c r="C67" s="157" t="s">
        <v>1153</v>
      </c>
      <c r="D67" s="157" t="s">
        <v>886</v>
      </c>
      <c r="E67" t="e">
        <f>E47</f>
        <v>#REF!</v>
      </c>
    </row>
    <row r="68" spans="1:5">
      <c r="A68" s="7" t="s">
        <v>1154</v>
      </c>
      <c r="B68" s="296"/>
      <c r="C68" s="299"/>
      <c r="D68" s="7"/>
      <c r="E68" s="7"/>
    </row>
    <row r="69" spans="1:5">
      <c r="A69" t="s">
        <v>1155</v>
      </c>
      <c r="B69" s="295">
        <v>4627191081890</v>
      </c>
      <c r="C69" s="157" t="s">
        <v>1156</v>
      </c>
      <c r="D69" s="157" t="s">
        <v>883</v>
      </c>
      <c r="E69" t="e">
        <f>'BT MAHRA'!#REF!</f>
        <v>#REF!</v>
      </c>
    </row>
    <row r="70" spans="1:5">
      <c r="A70" t="s">
        <v>1157</v>
      </c>
      <c r="B70" s="295">
        <v>4627191081906</v>
      </c>
      <c r="C70" s="157" t="s">
        <v>1158</v>
      </c>
      <c r="D70" s="157" t="s">
        <v>884</v>
      </c>
      <c r="E70" t="e">
        <f>'BT MAHRA'!#REF!</f>
        <v>#REF!</v>
      </c>
    </row>
    <row r="71" spans="1:5">
      <c r="A71" t="s">
        <v>1159</v>
      </c>
      <c r="B71" s="295">
        <v>4627191081913</v>
      </c>
      <c r="C71" s="157" t="s">
        <v>1160</v>
      </c>
      <c r="D71" s="157" t="s">
        <v>885</v>
      </c>
      <c r="E71" t="e">
        <f>'BT MAHRA'!#REF!</f>
        <v>#REF!</v>
      </c>
    </row>
    <row r="72" spans="1:5">
      <c r="A72" t="s">
        <v>1161</v>
      </c>
      <c r="B72" s="295">
        <v>4627191081920</v>
      </c>
      <c r="C72" s="157" t="s">
        <v>1162</v>
      </c>
      <c r="D72" s="157" t="s">
        <v>883</v>
      </c>
      <c r="E72" t="e">
        <f>E69</f>
        <v>#REF!</v>
      </c>
    </row>
    <row r="73" spans="1:5">
      <c r="A73" t="s">
        <v>1163</v>
      </c>
      <c r="B73" s="295">
        <v>4627191081937</v>
      </c>
      <c r="C73" s="157" t="s">
        <v>1164</v>
      </c>
      <c r="D73" s="157" t="s">
        <v>884</v>
      </c>
      <c r="E73" t="e">
        <f>E70</f>
        <v>#REF!</v>
      </c>
    </row>
    <row r="74" spans="1:5">
      <c r="A74" t="s">
        <v>1165</v>
      </c>
      <c r="B74" s="295">
        <v>4627191081944</v>
      </c>
      <c r="C74" s="157" t="s">
        <v>1166</v>
      </c>
      <c r="D74" s="157" t="s">
        <v>885</v>
      </c>
      <c r="E74" t="e">
        <f>E71</f>
        <v>#REF!</v>
      </c>
    </row>
    <row r="75" spans="1:5">
      <c r="A75" t="s">
        <v>1167</v>
      </c>
      <c r="B75" s="295">
        <v>4627191081951</v>
      </c>
      <c r="C75" s="157" t="s">
        <v>1168</v>
      </c>
      <c r="D75" s="157" t="s">
        <v>883</v>
      </c>
      <c r="E75" t="e">
        <f>E69</f>
        <v>#REF!</v>
      </c>
    </row>
    <row r="76" spans="1:5">
      <c r="A76" t="s">
        <v>1169</v>
      </c>
      <c r="B76" s="295">
        <v>4627191081968</v>
      </c>
      <c r="C76" s="157" t="s">
        <v>1170</v>
      </c>
      <c r="D76" s="157" t="s">
        <v>884</v>
      </c>
      <c r="E76" t="e">
        <f>E70</f>
        <v>#REF!</v>
      </c>
    </row>
    <row r="77" spans="1:5">
      <c r="A77" t="s">
        <v>1171</v>
      </c>
      <c r="B77" s="295">
        <v>4627191081975</v>
      </c>
      <c r="C77" s="157" t="s">
        <v>1172</v>
      </c>
      <c r="D77" s="157" t="s">
        <v>885</v>
      </c>
      <c r="E77" t="e">
        <f>E71</f>
        <v>#REF!</v>
      </c>
    </row>
    <row r="78" spans="1:5">
      <c r="A78" t="s">
        <v>1173</v>
      </c>
      <c r="B78" s="295">
        <v>4627191081982</v>
      </c>
      <c r="C78" s="157" t="s">
        <v>1174</v>
      </c>
      <c r="D78" s="157" t="s">
        <v>883</v>
      </c>
      <c r="E78" t="e">
        <f>E69</f>
        <v>#REF!</v>
      </c>
    </row>
    <row r="79" spans="1:5">
      <c r="A79" t="s">
        <v>1175</v>
      </c>
      <c r="B79" s="295">
        <v>4627191081999</v>
      </c>
      <c r="C79" s="157" t="s">
        <v>1176</v>
      </c>
      <c r="D79" s="157" t="s">
        <v>884</v>
      </c>
      <c r="E79" t="e">
        <f>E70</f>
        <v>#REF!</v>
      </c>
    </row>
    <row r="80" spans="1:5">
      <c r="A80" t="s">
        <v>1177</v>
      </c>
      <c r="B80" s="295">
        <v>4627191082002</v>
      </c>
      <c r="C80" s="157" t="s">
        <v>1178</v>
      </c>
      <c r="D80" s="157" t="s">
        <v>885</v>
      </c>
      <c r="E80" t="e">
        <f>E71</f>
        <v>#REF!</v>
      </c>
    </row>
    <row r="81" spans="1:5">
      <c r="A81" t="s">
        <v>1179</v>
      </c>
      <c r="B81" s="295">
        <v>4627191082019</v>
      </c>
      <c r="C81" s="157" t="s">
        <v>1180</v>
      </c>
      <c r="D81" s="157" t="s">
        <v>883</v>
      </c>
      <c r="E81" t="e">
        <f>'BT MAHRA'!#REF!</f>
        <v>#REF!</v>
      </c>
    </row>
    <row r="82" spans="1:5">
      <c r="A82" t="s">
        <v>1181</v>
      </c>
      <c r="B82" s="295">
        <v>4627191082026</v>
      </c>
      <c r="C82" s="157" t="s">
        <v>1182</v>
      </c>
      <c r="D82" s="157" t="s">
        <v>884</v>
      </c>
      <c r="E82" t="e">
        <f>'BT MAHRA'!#REF!</f>
        <v>#REF!</v>
      </c>
    </row>
    <row r="83" spans="1:5">
      <c r="A83" t="s">
        <v>1183</v>
      </c>
      <c r="B83" s="295">
        <v>4627191082033</v>
      </c>
      <c r="C83" s="157" t="s">
        <v>1184</v>
      </c>
      <c r="D83" s="157" t="s">
        <v>885</v>
      </c>
      <c r="E83" t="e">
        <f>'BT MAHRA'!#REF!</f>
        <v>#REF!</v>
      </c>
    </row>
    <row r="84" spans="1:5">
      <c r="A84" t="s">
        <v>1185</v>
      </c>
      <c r="B84" s="295">
        <v>4627191082040</v>
      </c>
      <c r="C84" s="157" t="s">
        <v>1186</v>
      </c>
      <c r="D84" s="157" t="s">
        <v>883</v>
      </c>
      <c r="E84" t="e">
        <f>E81</f>
        <v>#REF!</v>
      </c>
    </row>
    <row r="85" spans="1:5">
      <c r="A85" t="s">
        <v>1187</v>
      </c>
      <c r="B85" s="295">
        <v>4627191082057</v>
      </c>
      <c r="C85" s="157" t="s">
        <v>1188</v>
      </c>
      <c r="D85" s="157" t="s">
        <v>884</v>
      </c>
      <c r="E85" t="e">
        <f>E82</f>
        <v>#REF!</v>
      </c>
    </row>
    <row r="86" spans="1:5">
      <c r="A86" t="s">
        <v>1189</v>
      </c>
      <c r="B86" s="295">
        <v>4627191082064</v>
      </c>
      <c r="C86" s="157" t="s">
        <v>1190</v>
      </c>
      <c r="D86" s="157" t="s">
        <v>885</v>
      </c>
      <c r="E86" t="e">
        <f>E83</f>
        <v>#REF!</v>
      </c>
    </row>
    <row r="87" spans="1:5">
      <c r="A87" s="8" t="s">
        <v>1191</v>
      </c>
      <c r="B87" s="9"/>
      <c r="C87" s="300"/>
      <c r="D87" s="10" t="s">
        <v>1192</v>
      </c>
      <c r="E87" s="11"/>
    </row>
    <row r="88" spans="1:5" customFormat="1">
      <c r="A88" t="s">
        <v>1193</v>
      </c>
      <c r="B88" s="295">
        <v>4627124865962</v>
      </c>
      <c r="C88" s="157" t="s">
        <v>1194</v>
      </c>
      <c r="D88" s="157" t="s">
        <v>883</v>
      </c>
    </row>
    <row r="89" spans="1:5" customFormat="1">
      <c r="A89" t="s">
        <v>1195</v>
      </c>
      <c r="B89" s="295">
        <v>4627124866020</v>
      </c>
      <c r="C89" s="157" t="s">
        <v>1196</v>
      </c>
      <c r="D89" s="157" t="s">
        <v>884</v>
      </c>
    </row>
    <row r="90" spans="1:5" customFormat="1">
      <c r="A90" t="s">
        <v>1197</v>
      </c>
      <c r="B90" s="295">
        <v>4627124866082</v>
      </c>
      <c r="C90" s="157" t="s">
        <v>1198</v>
      </c>
      <c r="D90" s="157" t="s">
        <v>885</v>
      </c>
    </row>
    <row r="91" spans="1:5" customFormat="1">
      <c r="A91" t="s">
        <v>1199</v>
      </c>
      <c r="B91" s="295">
        <v>4627124866143</v>
      </c>
      <c r="C91" s="157" t="s">
        <v>1200</v>
      </c>
      <c r="D91" s="157" t="s">
        <v>886</v>
      </c>
    </row>
    <row r="92" spans="1:5" customFormat="1">
      <c r="A92" t="s">
        <v>1201</v>
      </c>
      <c r="B92" s="295">
        <v>4627124866204</v>
      </c>
      <c r="C92" s="157" t="s">
        <v>1202</v>
      </c>
      <c r="D92" s="157" t="s">
        <v>887</v>
      </c>
    </row>
    <row r="93" spans="1:5" customFormat="1">
      <c r="A93" t="s">
        <v>1203</v>
      </c>
      <c r="B93" s="295">
        <v>4627164654403</v>
      </c>
      <c r="C93" s="157" t="s">
        <v>1204</v>
      </c>
      <c r="D93" s="157" t="s">
        <v>892</v>
      </c>
    </row>
    <row r="94" spans="1:5" customFormat="1">
      <c r="A94" t="s">
        <v>1205</v>
      </c>
      <c r="B94" s="295">
        <v>4627124865979</v>
      </c>
      <c r="C94" s="157" t="s">
        <v>1206</v>
      </c>
      <c r="D94" s="157" t="s">
        <v>883</v>
      </c>
    </row>
    <row r="95" spans="1:5" customFormat="1">
      <c r="A95" t="s">
        <v>1207</v>
      </c>
      <c r="B95" s="295">
        <v>4627124866037</v>
      </c>
      <c r="C95" s="157" t="s">
        <v>1208</v>
      </c>
      <c r="D95" s="157" t="s">
        <v>884</v>
      </c>
    </row>
    <row r="96" spans="1:5" customFormat="1">
      <c r="A96" t="s">
        <v>1209</v>
      </c>
      <c r="B96" s="295">
        <v>4627124866099</v>
      </c>
      <c r="C96" s="157" t="s">
        <v>1210</v>
      </c>
      <c r="D96" s="157" t="s">
        <v>885</v>
      </c>
    </row>
    <row r="97" spans="1:4" customFormat="1">
      <c r="A97" t="s">
        <v>1211</v>
      </c>
      <c r="B97" s="295">
        <v>4627124866150</v>
      </c>
      <c r="C97" s="157" t="s">
        <v>1212</v>
      </c>
      <c r="D97" s="157" t="s">
        <v>886</v>
      </c>
    </row>
    <row r="98" spans="1:4" customFormat="1">
      <c r="A98" t="s">
        <v>1213</v>
      </c>
      <c r="B98" s="295">
        <v>4627124866211</v>
      </c>
      <c r="C98" s="157" t="s">
        <v>1214</v>
      </c>
      <c r="D98" s="157" t="s">
        <v>887</v>
      </c>
    </row>
    <row r="99" spans="1:4" customFormat="1">
      <c r="A99" t="s">
        <v>1215</v>
      </c>
      <c r="B99" s="295">
        <v>4627164654434</v>
      </c>
      <c r="C99" s="157" t="s">
        <v>1216</v>
      </c>
      <c r="D99" s="157" t="s">
        <v>892</v>
      </c>
    </row>
    <row r="100" spans="1:4" customFormat="1">
      <c r="A100" t="s">
        <v>1217</v>
      </c>
      <c r="B100" s="295">
        <v>4627124865986</v>
      </c>
      <c r="C100" s="157" t="s">
        <v>1218</v>
      </c>
      <c r="D100" s="157" t="s">
        <v>883</v>
      </c>
    </row>
    <row r="101" spans="1:4" customFormat="1">
      <c r="A101" t="s">
        <v>1219</v>
      </c>
      <c r="B101" s="295">
        <v>4627124866044</v>
      </c>
      <c r="C101" s="157" t="s">
        <v>1220</v>
      </c>
      <c r="D101" s="157" t="s">
        <v>884</v>
      </c>
    </row>
    <row r="102" spans="1:4" customFormat="1" ht="14.4" customHeight="1">
      <c r="A102" t="s">
        <v>1221</v>
      </c>
      <c r="B102" s="295">
        <v>4627124866105</v>
      </c>
      <c r="C102" s="157" t="s">
        <v>1222</v>
      </c>
      <c r="D102" s="157" t="s">
        <v>885</v>
      </c>
    </row>
    <row r="103" spans="1:4" customFormat="1">
      <c r="A103" t="s">
        <v>1223</v>
      </c>
      <c r="B103" s="295">
        <v>4627124866167</v>
      </c>
      <c r="C103" s="157" t="s">
        <v>1224</v>
      </c>
      <c r="D103" s="157" t="s">
        <v>886</v>
      </c>
    </row>
    <row r="104" spans="1:4" customFormat="1">
      <c r="A104" t="s">
        <v>1225</v>
      </c>
      <c r="B104" s="295">
        <v>4627124866228</v>
      </c>
      <c r="C104" s="157" t="s">
        <v>1226</v>
      </c>
      <c r="D104" s="157" t="s">
        <v>887</v>
      </c>
    </row>
    <row r="105" spans="1:4" customFormat="1">
      <c r="A105" t="s">
        <v>1227</v>
      </c>
      <c r="B105" s="295">
        <v>4627164654397</v>
      </c>
      <c r="C105" s="157" t="s">
        <v>1228</v>
      </c>
      <c r="D105" s="157" t="s">
        <v>892</v>
      </c>
    </row>
    <row r="106" spans="1:4" customFormat="1">
      <c r="A106" t="s">
        <v>1229</v>
      </c>
      <c r="B106" s="295">
        <v>4627124865993</v>
      </c>
      <c r="C106" s="157" t="s">
        <v>1230</v>
      </c>
      <c r="D106" s="157" t="s">
        <v>883</v>
      </c>
    </row>
    <row r="107" spans="1:4" customFormat="1">
      <c r="A107" t="s">
        <v>1231</v>
      </c>
      <c r="B107" s="295">
        <v>4627124866051</v>
      </c>
      <c r="C107" s="157" t="s">
        <v>1232</v>
      </c>
      <c r="D107" s="157" t="s">
        <v>884</v>
      </c>
    </row>
    <row r="108" spans="1:4" customFormat="1">
      <c r="A108" t="s">
        <v>1233</v>
      </c>
      <c r="B108" s="295">
        <v>4627124866112</v>
      </c>
      <c r="C108" s="157" t="s">
        <v>1234</v>
      </c>
      <c r="D108" s="157" t="s">
        <v>885</v>
      </c>
    </row>
    <row r="109" spans="1:4" customFormat="1">
      <c r="A109" t="s">
        <v>1235</v>
      </c>
      <c r="B109" s="295">
        <v>4627124866174</v>
      </c>
      <c r="C109" s="157" t="s">
        <v>1236</v>
      </c>
      <c r="D109" s="157" t="s">
        <v>886</v>
      </c>
    </row>
    <row r="110" spans="1:4" customFormat="1">
      <c r="A110" t="s">
        <v>1237</v>
      </c>
      <c r="B110" s="295">
        <v>4627124866235</v>
      </c>
      <c r="C110" s="157" t="s">
        <v>1238</v>
      </c>
      <c r="D110" s="157" t="s">
        <v>887</v>
      </c>
    </row>
    <row r="111" spans="1:4" customFormat="1">
      <c r="A111" t="s">
        <v>1239</v>
      </c>
      <c r="B111" s="295">
        <v>4627164654441</v>
      </c>
      <c r="C111" s="157" t="s">
        <v>1240</v>
      </c>
      <c r="D111" s="157" t="s">
        <v>892</v>
      </c>
    </row>
    <row r="112" spans="1:4" customFormat="1">
      <c r="A112" t="s">
        <v>1241</v>
      </c>
      <c r="B112" s="295">
        <v>4627124866006</v>
      </c>
      <c r="C112" s="157" t="s">
        <v>1242</v>
      </c>
      <c r="D112" s="157" t="s">
        <v>883</v>
      </c>
    </row>
    <row r="113" spans="1:4" customFormat="1">
      <c r="A113" t="s">
        <v>1243</v>
      </c>
      <c r="B113" s="295">
        <v>4627124866068</v>
      </c>
      <c r="C113" s="157" t="s">
        <v>1244</v>
      </c>
      <c r="D113" s="157" t="s">
        <v>884</v>
      </c>
    </row>
    <row r="114" spans="1:4" customFormat="1">
      <c r="A114" t="s">
        <v>1245</v>
      </c>
      <c r="B114" s="295">
        <v>4627124866129</v>
      </c>
      <c r="C114" s="157" t="s">
        <v>1246</v>
      </c>
      <c r="D114" s="157" t="s">
        <v>885</v>
      </c>
    </row>
    <row r="115" spans="1:4" customFormat="1">
      <c r="A115" t="s">
        <v>1247</v>
      </c>
      <c r="B115" s="295">
        <v>4627124866181</v>
      </c>
      <c r="C115" s="157" t="s">
        <v>1248</v>
      </c>
      <c r="D115" s="157" t="s">
        <v>886</v>
      </c>
    </row>
    <row r="116" spans="1:4" customFormat="1">
      <c r="A116" t="s">
        <v>1249</v>
      </c>
      <c r="B116" s="295">
        <v>4627124866242</v>
      </c>
      <c r="C116" s="157" t="s">
        <v>1250</v>
      </c>
      <c r="D116" s="157" t="s">
        <v>887</v>
      </c>
    </row>
    <row r="117" spans="1:4" customFormat="1">
      <c r="A117" t="s">
        <v>1251</v>
      </c>
      <c r="B117" s="295">
        <v>4627164654427</v>
      </c>
      <c r="C117" s="157" t="s">
        <v>1252</v>
      </c>
      <c r="D117" s="157" t="s">
        <v>892</v>
      </c>
    </row>
    <row r="118" spans="1:4" customFormat="1">
      <c r="A118" t="s">
        <v>1253</v>
      </c>
      <c r="B118" s="295">
        <v>4627124866013</v>
      </c>
      <c r="C118" s="157" t="s">
        <v>1254</v>
      </c>
      <c r="D118" s="157" t="s">
        <v>883</v>
      </c>
    </row>
    <row r="119" spans="1:4" customFormat="1">
      <c r="A119" t="s">
        <v>1255</v>
      </c>
      <c r="B119" s="295">
        <v>4627124866075</v>
      </c>
      <c r="C119" s="157" t="s">
        <v>1256</v>
      </c>
      <c r="D119" s="157" t="s">
        <v>884</v>
      </c>
    </row>
    <row r="120" spans="1:4" customFormat="1">
      <c r="A120" t="s">
        <v>1257</v>
      </c>
      <c r="B120" s="295">
        <v>4627124866136</v>
      </c>
      <c r="C120" s="157" t="s">
        <v>1258</v>
      </c>
      <c r="D120" s="157" t="s">
        <v>885</v>
      </c>
    </row>
    <row r="121" spans="1:4" customFormat="1">
      <c r="A121" t="s">
        <v>1259</v>
      </c>
      <c r="B121" s="295">
        <v>4627124866198</v>
      </c>
      <c r="C121" s="157" t="s">
        <v>1260</v>
      </c>
      <c r="D121" s="157" t="s">
        <v>886</v>
      </c>
    </row>
    <row r="122" spans="1:4" customFormat="1">
      <c r="A122" t="s">
        <v>1261</v>
      </c>
      <c r="B122" s="295">
        <v>4627124866259</v>
      </c>
      <c r="C122" s="157" t="s">
        <v>1262</v>
      </c>
      <c r="D122" s="157" t="s">
        <v>887</v>
      </c>
    </row>
    <row r="123" spans="1:4" customFormat="1">
      <c r="A123" t="s">
        <v>1263</v>
      </c>
      <c r="B123" s="295">
        <v>4627164654410</v>
      </c>
      <c r="C123" s="157" t="s">
        <v>1264</v>
      </c>
      <c r="D123" s="157" t="s">
        <v>892</v>
      </c>
    </row>
    <row r="124" spans="1:4" customFormat="1">
      <c r="A124" t="s">
        <v>1265</v>
      </c>
      <c r="B124" s="295">
        <v>4627124867386</v>
      </c>
      <c r="C124" s="157" t="s">
        <v>1266</v>
      </c>
      <c r="D124" s="157" t="s">
        <v>883</v>
      </c>
    </row>
    <row r="125" spans="1:4" customFormat="1">
      <c r="A125" t="s">
        <v>1267</v>
      </c>
      <c r="B125" s="295">
        <v>4627124867393</v>
      </c>
      <c r="C125" s="157" t="s">
        <v>1268</v>
      </c>
      <c r="D125" s="157" t="s">
        <v>884</v>
      </c>
    </row>
    <row r="126" spans="1:4" customFormat="1">
      <c r="A126" t="s">
        <v>1269</v>
      </c>
      <c r="B126" s="295">
        <v>4627124867409</v>
      </c>
      <c r="C126" s="157" t="s">
        <v>1270</v>
      </c>
      <c r="D126" s="157" t="s">
        <v>885</v>
      </c>
    </row>
    <row r="127" spans="1:4" customFormat="1">
      <c r="A127" t="s">
        <v>1271</v>
      </c>
      <c r="B127" s="295">
        <v>4627124867416</v>
      </c>
      <c r="C127" s="157" t="s">
        <v>1272</v>
      </c>
      <c r="D127" s="157" t="s">
        <v>886</v>
      </c>
    </row>
    <row r="128" spans="1:4" customFormat="1">
      <c r="A128" t="s">
        <v>1273</v>
      </c>
      <c r="B128" s="295">
        <v>4627124867423</v>
      </c>
      <c r="C128" s="157" t="s">
        <v>1274</v>
      </c>
      <c r="D128" s="157" t="s">
        <v>887</v>
      </c>
    </row>
    <row r="129" spans="1:4" customFormat="1">
      <c r="A129" t="s">
        <v>1275</v>
      </c>
      <c r="B129" s="295">
        <v>4627164654465</v>
      </c>
      <c r="C129" s="157" t="s">
        <v>1276</v>
      </c>
      <c r="D129" s="157" t="s">
        <v>892</v>
      </c>
    </row>
    <row r="130" spans="1:4" customFormat="1">
      <c r="A130" t="s">
        <v>1277</v>
      </c>
      <c r="B130" s="295">
        <v>4627124867522</v>
      </c>
      <c r="C130" s="157" t="s">
        <v>1278</v>
      </c>
      <c r="D130" s="157" t="s">
        <v>883</v>
      </c>
    </row>
    <row r="131" spans="1:4" customFormat="1">
      <c r="A131" t="s">
        <v>1279</v>
      </c>
      <c r="B131" s="295">
        <v>4627124867539</v>
      </c>
      <c r="C131" s="157" t="s">
        <v>1280</v>
      </c>
      <c r="D131" s="157" t="s">
        <v>884</v>
      </c>
    </row>
    <row r="132" spans="1:4" customFormat="1">
      <c r="A132" t="s">
        <v>1281</v>
      </c>
      <c r="B132" s="295">
        <v>4627124867546</v>
      </c>
      <c r="C132" s="157" t="s">
        <v>1282</v>
      </c>
      <c r="D132" s="157" t="s">
        <v>885</v>
      </c>
    </row>
    <row r="133" spans="1:4" customFormat="1">
      <c r="A133" t="s">
        <v>1283</v>
      </c>
      <c r="B133" s="295">
        <v>4627124867553</v>
      </c>
      <c r="C133" s="157" t="s">
        <v>1284</v>
      </c>
      <c r="D133" s="157" t="s">
        <v>886</v>
      </c>
    </row>
    <row r="134" spans="1:4" customFormat="1">
      <c r="A134" t="s">
        <v>1285</v>
      </c>
      <c r="B134" s="295">
        <v>4627124867560</v>
      </c>
      <c r="C134" s="157" t="s">
        <v>1286</v>
      </c>
      <c r="D134" s="157" t="s">
        <v>887</v>
      </c>
    </row>
    <row r="135" spans="1:4" customFormat="1">
      <c r="A135" t="s">
        <v>1287</v>
      </c>
      <c r="B135" s="295">
        <v>4627124867898</v>
      </c>
      <c r="C135" s="157" t="s">
        <v>1288</v>
      </c>
      <c r="D135" s="157" t="s">
        <v>883</v>
      </c>
    </row>
    <row r="136" spans="1:4" customFormat="1">
      <c r="A136" t="s">
        <v>1289</v>
      </c>
      <c r="B136" s="295">
        <v>4627124867904</v>
      </c>
      <c r="C136" s="157" t="s">
        <v>1290</v>
      </c>
      <c r="D136" s="157" t="s">
        <v>884</v>
      </c>
    </row>
    <row r="137" spans="1:4" customFormat="1">
      <c r="A137" t="s">
        <v>1291</v>
      </c>
      <c r="B137" s="295">
        <v>4627124867911</v>
      </c>
      <c r="C137" s="157" t="s">
        <v>1292</v>
      </c>
      <c r="D137" s="157" t="s">
        <v>885</v>
      </c>
    </row>
    <row r="138" spans="1:4" customFormat="1">
      <c r="A138" t="s">
        <v>1293</v>
      </c>
      <c r="B138" s="295">
        <v>4627124867928</v>
      </c>
      <c r="C138" s="157" t="s">
        <v>1294</v>
      </c>
      <c r="D138" s="157" t="s">
        <v>886</v>
      </c>
    </row>
    <row r="139" spans="1:4" customFormat="1">
      <c r="A139" t="s">
        <v>1295</v>
      </c>
      <c r="B139" s="295">
        <v>4627124867935</v>
      </c>
      <c r="C139" s="157" t="s">
        <v>1296</v>
      </c>
      <c r="D139" s="157" t="s">
        <v>887</v>
      </c>
    </row>
    <row r="140" spans="1:4" customFormat="1">
      <c r="A140" t="s">
        <v>1297</v>
      </c>
      <c r="B140" s="295">
        <v>4627124868352</v>
      </c>
      <c r="C140" s="157" t="s">
        <v>1298</v>
      </c>
      <c r="D140" s="157" t="s">
        <v>883</v>
      </c>
    </row>
    <row r="141" spans="1:4" customFormat="1">
      <c r="A141" t="s">
        <v>1299</v>
      </c>
      <c r="B141" s="295">
        <v>4627124868369</v>
      </c>
      <c r="C141" s="157" t="s">
        <v>1300</v>
      </c>
      <c r="D141" s="157" t="s">
        <v>884</v>
      </c>
    </row>
    <row r="142" spans="1:4" customFormat="1">
      <c r="A142" t="s">
        <v>1301</v>
      </c>
      <c r="B142" s="295">
        <v>4627124868376</v>
      </c>
      <c r="C142" s="157" t="s">
        <v>1302</v>
      </c>
      <c r="D142" s="157" t="s">
        <v>885</v>
      </c>
    </row>
    <row r="143" spans="1:4" customFormat="1">
      <c r="A143" t="s">
        <v>1303</v>
      </c>
      <c r="B143" s="295">
        <v>4627124868383</v>
      </c>
      <c r="C143" s="157" t="s">
        <v>1304</v>
      </c>
      <c r="D143" s="157" t="s">
        <v>886</v>
      </c>
    </row>
    <row r="144" spans="1:4" customFormat="1">
      <c r="A144" t="s">
        <v>1305</v>
      </c>
      <c r="B144" s="295">
        <v>4627124868390</v>
      </c>
      <c r="C144" s="157" t="s">
        <v>1306</v>
      </c>
      <c r="D144" s="157" t="s">
        <v>887</v>
      </c>
    </row>
    <row r="145" spans="1:4" customFormat="1">
      <c r="A145" t="s">
        <v>1307</v>
      </c>
      <c r="B145" s="295">
        <v>4627164654458</v>
      </c>
      <c r="C145" s="157" t="s">
        <v>1308</v>
      </c>
      <c r="D145" s="157" t="s">
        <v>892</v>
      </c>
    </row>
    <row r="146" spans="1:4" customFormat="1">
      <c r="A146" t="s">
        <v>1309</v>
      </c>
      <c r="B146" s="295">
        <v>4627124868406</v>
      </c>
      <c r="C146" s="157" t="s">
        <v>1310</v>
      </c>
      <c r="D146" s="157" t="s">
        <v>883</v>
      </c>
    </row>
    <row r="147" spans="1:4" customFormat="1">
      <c r="A147" t="s">
        <v>1311</v>
      </c>
      <c r="B147" s="295">
        <v>4627124868413</v>
      </c>
      <c r="C147" s="157" t="s">
        <v>1312</v>
      </c>
      <c r="D147" s="157" t="s">
        <v>884</v>
      </c>
    </row>
    <row r="148" spans="1:4" customFormat="1">
      <c r="A148" t="s">
        <v>1313</v>
      </c>
      <c r="B148" s="295">
        <v>4627124868420</v>
      </c>
      <c r="C148" s="157" t="s">
        <v>1314</v>
      </c>
      <c r="D148" s="157" t="s">
        <v>885</v>
      </c>
    </row>
    <row r="149" spans="1:4" customFormat="1">
      <c r="A149" t="s">
        <v>1315</v>
      </c>
      <c r="B149" s="295">
        <v>4627124868437</v>
      </c>
      <c r="C149" s="157" t="s">
        <v>1316</v>
      </c>
      <c r="D149" s="157" t="s">
        <v>886</v>
      </c>
    </row>
    <row r="150" spans="1:4" customFormat="1">
      <c r="A150" t="s">
        <v>1317</v>
      </c>
      <c r="B150" s="295">
        <v>4627124868444</v>
      </c>
      <c r="C150" s="157" t="s">
        <v>1318</v>
      </c>
      <c r="D150" s="157" t="s">
        <v>887</v>
      </c>
    </row>
    <row r="151" spans="1:4" customFormat="1">
      <c r="A151" t="s">
        <v>1319</v>
      </c>
      <c r="B151" s="295">
        <v>4627164654878</v>
      </c>
      <c r="C151" s="157" t="s">
        <v>1320</v>
      </c>
      <c r="D151" s="157" t="s">
        <v>883</v>
      </c>
    </row>
    <row r="152" spans="1:4" customFormat="1">
      <c r="A152" t="s">
        <v>1321</v>
      </c>
      <c r="B152" s="295">
        <v>4627164654885</v>
      </c>
      <c r="C152" s="157" t="s">
        <v>1322</v>
      </c>
      <c r="D152" s="157" t="s">
        <v>885</v>
      </c>
    </row>
    <row r="153" spans="1:4" customFormat="1">
      <c r="A153" t="s">
        <v>1323</v>
      </c>
      <c r="B153" s="295">
        <v>4627164655431</v>
      </c>
      <c r="C153" s="157" t="s">
        <v>1324</v>
      </c>
      <c r="D153" s="157" t="s">
        <v>884</v>
      </c>
    </row>
    <row r="154" spans="1:4" customFormat="1">
      <c r="A154" t="s">
        <v>1325</v>
      </c>
      <c r="B154" s="295">
        <v>4627164655448</v>
      </c>
      <c r="C154" s="157" t="s">
        <v>1326</v>
      </c>
      <c r="D154" s="157" t="s">
        <v>886</v>
      </c>
    </row>
    <row r="155" spans="1:4" customFormat="1">
      <c r="A155" t="s">
        <v>1327</v>
      </c>
      <c r="B155" s="295">
        <v>4627164655455</v>
      </c>
      <c r="C155" s="157" t="s">
        <v>1328</v>
      </c>
      <c r="D155" s="157" t="s">
        <v>887</v>
      </c>
    </row>
    <row r="156" spans="1:4" customFormat="1">
      <c r="A156" s="8" t="s">
        <v>1329</v>
      </c>
      <c r="B156" s="297"/>
      <c r="C156" s="301"/>
      <c r="D156" s="301" t="s">
        <v>1330</v>
      </c>
    </row>
    <row r="157" spans="1:4" customFormat="1">
      <c r="A157" t="s">
        <v>1331</v>
      </c>
      <c r="B157" s="295">
        <v>4627124866891</v>
      </c>
      <c r="C157" s="157" t="s">
        <v>1332</v>
      </c>
      <c r="D157" s="157">
        <v>26</v>
      </c>
    </row>
    <row r="158" spans="1:4" customFormat="1">
      <c r="A158" t="s">
        <v>1333</v>
      </c>
      <c r="B158" s="295">
        <v>4627124866266</v>
      </c>
      <c r="C158" s="157" t="s">
        <v>1334</v>
      </c>
      <c r="D158" s="157">
        <v>28</v>
      </c>
    </row>
    <row r="159" spans="1:4" customFormat="1">
      <c r="A159" t="s">
        <v>1335</v>
      </c>
      <c r="B159" s="295">
        <v>4627124866327</v>
      </c>
      <c r="C159" s="157" t="s">
        <v>1336</v>
      </c>
      <c r="D159" s="157">
        <v>30</v>
      </c>
    </row>
    <row r="160" spans="1:4" customFormat="1">
      <c r="A160" t="s">
        <v>1337</v>
      </c>
      <c r="B160" s="295">
        <v>4627124866389</v>
      </c>
      <c r="C160" s="157" t="s">
        <v>1338</v>
      </c>
      <c r="D160" s="157">
        <v>32</v>
      </c>
    </row>
    <row r="161" spans="1:4" customFormat="1">
      <c r="A161" t="s">
        <v>1339</v>
      </c>
      <c r="B161" s="295">
        <v>4627124866440</v>
      </c>
      <c r="C161" s="157" t="s">
        <v>1340</v>
      </c>
      <c r="D161" s="157">
        <v>34</v>
      </c>
    </row>
    <row r="162" spans="1:4" customFormat="1">
      <c r="A162" t="s">
        <v>1341</v>
      </c>
      <c r="B162" s="295">
        <v>4627124866501</v>
      </c>
      <c r="C162" s="157" t="s">
        <v>1342</v>
      </c>
      <c r="D162" s="157">
        <v>36</v>
      </c>
    </row>
    <row r="163" spans="1:4" customFormat="1">
      <c r="A163" t="s">
        <v>1343</v>
      </c>
      <c r="B163" s="295">
        <v>4627124866563</v>
      </c>
      <c r="C163" s="157" t="s">
        <v>1344</v>
      </c>
      <c r="D163" s="157">
        <v>38</v>
      </c>
    </row>
    <row r="164" spans="1:4" customFormat="1">
      <c r="A164" t="s">
        <v>1345</v>
      </c>
      <c r="B164" s="295">
        <v>4627124866624</v>
      </c>
      <c r="C164" s="157" t="s">
        <v>1346</v>
      </c>
      <c r="D164" s="157">
        <v>40</v>
      </c>
    </row>
    <row r="165" spans="1:4" customFormat="1">
      <c r="A165" t="s">
        <v>1347</v>
      </c>
      <c r="B165" s="295">
        <v>4627124866983</v>
      </c>
      <c r="C165" s="157" t="s">
        <v>1348</v>
      </c>
      <c r="D165" s="157">
        <v>26</v>
      </c>
    </row>
    <row r="166" spans="1:4" customFormat="1">
      <c r="A166" t="s">
        <v>1349</v>
      </c>
      <c r="B166" s="295">
        <v>4627124866273</v>
      </c>
      <c r="C166" s="157" t="s">
        <v>1350</v>
      </c>
      <c r="D166" s="157">
        <v>28</v>
      </c>
    </row>
    <row r="167" spans="1:4" customFormat="1">
      <c r="A167" t="s">
        <v>1351</v>
      </c>
      <c r="B167" s="295">
        <v>4627124866334</v>
      </c>
      <c r="C167" s="157" t="s">
        <v>1352</v>
      </c>
      <c r="D167" s="157">
        <v>30</v>
      </c>
    </row>
    <row r="168" spans="1:4" customFormat="1">
      <c r="A168" t="s">
        <v>1353</v>
      </c>
      <c r="B168" s="295">
        <v>4627124866396</v>
      </c>
      <c r="C168" s="157" t="s">
        <v>1354</v>
      </c>
      <c r="D168" s="157">
        <v>32</v>
      </c>
    </row>
    <row r="169" spans="1:4" customFormat="1">
      <c r="A169" t="s">
        <v>1355</v>
      </c>
      <c r="B169" s="295">
        <v>4627124866457</v>
      </c>
      <c r="C169" s="157" t="s">
        <v>1356</v>
      </c>
      <c r="D169" s="157">
        <v>34</v>
      </c>
    </row>
    <row r="170" spans="1:4" customFormat="1">
      <c r="A170" t="s">
        <v>1357</v>
      </c>
      <c r="B170" s="295">
        <v>4627124866518</v>
      </c>
      <c r="C170" s="157" t="s">
        <v>1358</v>
      </c>
      <c r="D170" s="157">
        <v>36</v>
      </c>
    </row>
    <row r="171" spans="1:4" customFormat="1">
      <c r="A171" t="s">
        <v>1359</v>
      </c>
      <c r="B171" s="295">
        <v>4627124866570</v>
      </c>
      <c r="C171" s="157" t="s">
        <v>1360</v>
      </c>
      <c r="D171" s="157">
        <v>38</v>
      </c>
    </row>
    <row r="172" spans="1:4" customFormat="1">
      <c r="A172" t="s">
        <v>1361</v>
      </c>
      <c r="B172" s="295">
        <v>4627124866631</v>
      </c>
      <c r="C172" s="157" t="s">
        <v>1362</v>
      </c>
      <c r="D172" s="157">
        <v>40</v>
      </c>
    </row>
    <row r="173" spans="1:4" customFormat="1">
      <c r="A173" t="s">
        <v>1363</v>
      </c>
      <c r="B173" s="295">
        <v>4627124867294</v>
      </c>
      <c r="C173" s="157" t="s">
        <v>1364</v>
      </c>
      <c r="D173" s="157">
        <v>26</v>
      </c>
    </row>
    <row r="174" spans="1:4" customFormat="1">
      <c r="A174" t="s">
        <v>1365</v>
      </c>
      <c r="B174" s="295">
        <v>4627124866280</v>
      </c>
      <c r="C174" s="157" t="s">
        <v>1366</v>
      </c>
      <c r="D174" s="157">
        <v>28</v>
      </c>
    </row>
    <row r="175" spans="1:4" customFormat="1">
      <c r="A175" t="s">
        <v>1367</v>
      </c>
      <c r="B175" s="295">
        <v>4627124866341</v>
      </c>
      <c r="C175" s="157" t="s">
        <v>1368</v>
      </c>
      <c r="D175" s="157">
        <v>30</v>
      </c>
    </row>
    <row r="176" spans="1:4" customFormat="1">
      <c r="A176" t="s">
        <v>1369</v>
      </c>
      <c r="B176" s="295">
        <v>4627124866402</v>
      </c>
      <c r="C176" s="157" t="s">
        <v>1370</v>
      </c>
      <c r="D176" s="157">
        <v>32</v>
      </c>
    </row>
    <row r="177" spans="1:4" customFormat="1">
      <c r="A177" t="s">
        <v>1371</v>
      </c>
      <c r="B177" s="295">
        <v>4627124866464</v>
      </c>
      <c r="C177" s="157" t="s">
        <v>1372</v>
      </c>
      <c r="D177" s="157">
        <v>34</v>
      </c>
    </row>
    <row r="178" spans="1:4" customFormat="1">
      <c r="A178" t="s">
        <v>1373</v>
      </c>
      <c r="B178" s="295">
        <v>4627124866525</v>
      </c>
      <c r="C178" s="157" t="s">
        <v>1374</v>
      </c>
      <c r="D178" s="157">
        <v>36</v>
      </c>
    </row>
    <row r="179" spans="1:4" customFormat="1">
      <c r="A179" t="s">
        <v>1375</v>
      </c>
      <c r="B179" s="295">
        <v>4627124866587</v>
      </c>
      <c r="C179" s="157" t="s">
        <v>1376</v>
      </c>
      <c r="D179" s="157">
        <v>38</v>
      </c>
    </row>
    <row r="180" spans="1:4" customFormat="1">
      <c r="A180" t="s">
        <v>1377</v>
      </c>
      <c r="B180" s="295">
        <v>4627124866648</v>
      </c>
      <c r="C180" s="157" t="s">
        <v>1378</v>
      </c>
      <c r="D180" s="157">
        <v>40</v>
      </c>
    </row>
    <row r="181" spans="1:4" customFormat="1">
      <c r="A181" t="s">
        <v>1379</v>
      </c>
      <c r="B181" s="295">
        <v>4627124867652</v>
      </c>
      <c r="C181" s="157" t="s">
        <v>1380</v>
      </c>
      <c r="D181" s="157">
        <v>26</v>
      </c>
    </row>
    <row r="182" spans="1:4" customFormat="1">
      <c r="A182" t="s">
        <v>1381</v>
      </c>
      <c r="B182" s="295">
        <v>4627124866297</v>
      </c>
      <c r="C182" s="157" t="s">
        <v>1382</v>
      </c>
      <c r="D182" s="157">
        <v>28</v>
      </c>
    </row>
    <row r="183" spans="1:4" customFormat="1">
      <c r="A183" t="s">
        <v>1383</v>
      </c>
      <c r="B183" s="295">
        <v>4627124866358</v>
      </c>
      <c r="C183" s="157" t="s">
        <v>1384</v>
      </c>
      <c r="D183" s="157">
        <v>30</v>
      </c>
    </row>
    <row r="184" spans="1:4" customFormat="1">
      <c r="A184" t="s">
        <v>1385</v>
      </c>
      <c r="B184" s="295">
        <v>4627124866419</v>
      </c>
      <c r="C184" s="157" t="s">
        <v>1386</v>
      </c>
      <c r="D184" s="157">
        <v>32</v>
      </c>
    </row>
    <row r="185" spans="1:4" customFormat="1">
      <c r="A185" t="s">
        <v>1387</v>
      </c>
      <c r="B185" s="295">
        <v>4627124866471</v>
      </c>
      <c r="C185" s="157" t="s">
        <v>1388</v>
      </c>
      <c r="D185" s="157">
        <v>34</v>
      </c>
    </row>
    <row r="186" spans="1:4" customFormat="1">
      <c r="A186" t="s">
        <v>1389</v>
      </c>
      <c r="B186" s="295">
        <v>4627124866594</v>
      </c>
      <c r="C186" s="157" t="s">
        <v>1390</v>
      </c>
      <c r="D186" s="157">
        <v>38</v>
      </c>
    </row>
    <row r="187" spans="1:4" customFormat="1">
      <c r="A187" t="s">
        <v>1391</v>
      </c>
      <c r="B187" s="295">
        <v>4627124866532</v>
      </c>
      <c r="C187" s="157" t="s">
        <v>1392</v>
      </c>
      <c r="D187" s="157">
        <v>36</v>
      </c>
    </row>
    <row r="188" spans="1:4" customFormat="1">
      <c r="A188" t="s">
        <v>1393</v>
      </c>
      <c r="B188" s="295">
        <v>4627124866655</v>
      </c>
      <c r="C188" s="157" t="s">
        <v>1394</v>
      </c>
      <c r="D188" s="157">
        <v>40</v>
      </c>
    </row>
    <row r="189" spans="1:4" customFormat="1">
      <c r="A189" t="s">
        <v>1395</v>
      </c>
      <c r="B189" s="295">
        <v>4627124866303</v>
      </c>
      <c r="C189" s="157" t="s">
        <v>1396</v>
      </c>
      <c r="D189" s="157">
        <v>28</v>
      </c>
    </row>
    <row r="190" spans="1:4" customFormat="1">
      <c r="A190" t="s">
        <v>1397</v>
      </c>
      <c r="B190" s="295">
        <v>4627124867201</v>
      </c>
      <c r="C190" s="157" t="s">
        <v>1398</v>
      </c>
      <c r="D190" s="157">
        <v>26</v>
      </c>
    </row>
    <row r="191" spans="1:4" customFormat="1">
      <c r="A191" t="s">
        <v>1399</v>
      </c>
      <c r="B191" s="295">
        <v>4627124866310</v>
      </c>
      <c r="C191" s="157" t="s">
        <v>1400</v>
      </c>
      <c r="D191" s="157">
        <v>28</v>
      </c>
    </row>
    <row r="192" spans="1:4" customFormat="1">
      <c r="A192" t="s">
        <v>1401</v>
      </c>
      <c r="B192" s="295">
        <v>4627124866372</v>
      </c>
      <c r="C192" s="157" t="s">
        <v>1402</v>
      </c>
      <c r="D192" s="157">
        <v>30</v>
      </c>
    </row>
    <row r="193" spans="1:4" customFormat="1">
      <c r="A193" t="s">
        <v>1403</v>
      </c>
      <c r="B193" s="295">
        <v>4627124866433</v>
      </c>
      <c r="C193" s="157" t="s">
        <v>1404</v>
      </c>
      <c r="D193" s="157">
        <v>32</v>
      </c>
    </row>
    <row r="194" spans="1:4" customFormat="1">
      <c r="A194" t="s">
        <v>1405</v>
      </c>
      <c r="B194" s="295">
        <v>4627124866495</v>
      </c>
      <c r="C194" s="157" t="s">
        <v>1406</v>
      </c>
      <c r="D194" s="157">
        <v>34</v>
      </c>
    </row>
    <row r="195" spans="1:4" customFormat="1">
      <c r="A195" t="s">
        <v>1407</v>
      </c>
      <c r="B195" s="295">
        <v>4627124866556</v>
      </c>
      <c r="C195" s="157" t="s">
        <v>1408</v>
      </c>
      <c r="D195" s="157">
        <v>36</v>
      </c>
    </row>
    <row r="196" spans="1:4" customFormat="1">
      <c r="A196" t="s">
        <v>1409</v>
      </c>
      <c r="B196" s="295">
        <v>4627124866617</v>
      </c>
      <c r="C196" s="157" t="s">
        <v>1410</v>
      </c>
      <c r="D196" s="157">
        <v>38</v>
      </c>
    </row>
    <row r="197" spans="1:4" customFormat="1">
      <c r="A197" t="s">
        <v>1411</v>
      </c>
      <c r="B197" s="295">
        <v>4627124866679</v>
      </c>
      <c r="C197" s="157" t="s">
        <v>1412</v>
      </c>
      <c r="D197" s="157">
        <v>40</v>
      </c>
    </row>
    <row r="198" spans="1:4" customFormat="1">
      <c r="A198" t="s">
        <v>1413</v>
      </c>
      <c r="B198" s="295">
        <v>4627124866365</v>
      </c>
      <c r="C198" s="157" t="s">
        <v>1414</v>
      </c>
      <c r="D198" s="157">
        <v>30</v>
      </c>
    </row>
    <row r="199" spans="1:4" customFormat="1">
      <c r="A199" t="s">
        <v>1415</v>
      </c>
      <c r="B199" s="295">
        <v>4627124866426</v>
      </c>
      <c r="C199" s="157" t="s">
        <v>1416</v>
      </c>
      <c r="D199" s="157">
        <v>32</v>
      </c>
    </row>
    <row r="200" spans="1:4" customFormat="1">
      <c r="A200" t="s">
        <v>1417</v>
      </c>
      <c r="B200" s="295">
        <v>4627124866488</v>
      </c>
      <c r="C200" s="157" t="s">
        <v>1418</v>
      </c>
      <c r="D200" s="157">
        <v>34</v>
      </c>
    </row>
    <row r="201" spans="1:4" customFormat="1">
      <c r="A201" t="s">
        <v>1419</v>
      </c>
      <c r="B201" s="295">
        <v>4627124866549</v>
      </c>
      <c r="C201" s="157" t="s">
        <v>1420</v>
      </c>
      <c r="D201" s="157">
        <v>36</v>
      </c>
    </row>
    <row r="202" spans="1:4" customFormat="1">
      <c r="A202" t="s">
        <v>1421</v>
      </c>
      <c r="B202" s="295">
        <v>4627124866600</v>
      </c>
      <c r="C202" s="157" t="s">
        <v>1422</v>
      </c>
      <c r="D202" s="157">
        <v>38</v>
      </c>
    </row>
    <row r="203" spans="1:4" customFormat="1">
      <c r="A203" t="s">
        <v>1423</v>
      </c>
      <c r="B203" s="295">
        <v>4627124866662</v>
      </c>
      <c r="C203" s="157" t="s">
        <v>1424</v>
      </c>
      <c r="D203" s="157">
        <v>40</v>
      </c>
    </row>
    <row r="204" spans="1:4" customFormat="1">
      <c r="A204" t="s">
        <v>1425</v>
      </c>
      <c r="B204" s="295">
        <v>4627124866907</v>
      </c>
      <c r="C204" s="157" t="s">
        <v>1426</v>
      </c>
      <c r="D204" s="157">
        <v>26</v>
      </c>
    </row>
    <row r="205" spans="1:4" customFormat="1">
      <c r="A205" t="s">
        <v>1427</v>
      </c>
      <c r="B205" s="295">
        <v>4627124866914</v>
      </c>
      <c r="C205" s="157" t="s">
        <v>1428</v>
      </c>
      <c r="D205" s="157">
        <v>28</v>
      </c>
    </row>
    <row r="206" spans="1:4" customFormat="1">
      <c r="A206" t="s">
        <v>1429</v>
      </c>
      <c r="B206" s="295">
        <v>4627124866921</v>
      </c>
      <c r="C206" s="157" t="s">
        <v>1430</v>
      </c>
      <c r="D206" s="157">
        <v>30</v>
      </c>
    </row>
    <row r="207" spans="1:4" customFormat="1">
      <c r="A207" t="s">
        <v>1431</v>
      </c>
      <c r="B207" s="295">
        <v>4627124866938</v>
      </c>
      <c r="C207" s="157" t="s">
        <v>1432</v>
      </c>
      <c r="D207" s="157">
        <v>32</v>
      </c>
    </row>
    <row r="208" spans="1:4" customFormat="1">
      <c r="A208" t="s">
        <v>1433</v>
      </c>
      <c r="B208" s="295">
        <v>4627124866945</v>
      </c>
      <c r="C208" s="157" t="s">
        <v>1434</v>
      </c>
      <c r="D208" s="157">
        <v>34</v>
      </c>
    </row>
    <row r="209" spans="1:4" customFormat="1">
      <c r="A209" t="s">
        <v>1435</v>
      </c>
      <c r="B209" s="295">
        <v>4627124866952</v>
      </c>
      <c r="C209" s="157" t="s">
        <v>1436</v>
      </c>
      <c r="D209" s="157">
        <v>36</v>
      </c>
    </row>
    <row r="210" spans="1:4" customFormat="1">
      <c r="A210" t="s">
        <v>1437</v>
      </c>
      <c r="B210" s="295">
        <v>4627124866969</v>
      </c>
      <c r="C210" s="157" t="s">
        <v>1438</v>
      </c>
      <c r="D210" s="157">
        <v>38</v>
      </c>
    </row>
    <row r="211" spans="1:4" customFormat="1">
      <c r="A211" t="s">
        <v>1439</v>
      </c>
      <c r="B211" s="295">
        <v>4627124866976</v>
      </c>
      <c r="C211" s="157" t="s">
        <v>1440</v>
      </c>
      <c r="D211" s="157">
        <v>40</v>
      </c>
    </row>
    <row r="212" spans="1:4" customFormat="1">
      <c r="A212" t="s">
        <v>1441</v>
      </c>
      <c r="B212" s="295">
        <v>4627124867041</v>
      </c>
      <c r="C212" s="157" t="s">
        <v>1442</v>
      </c>
      <c r="D212" s="157">
        <v>26</v>
      </c>
    </row>
    <row r="213" spans="1:4" customFormat="1">
      <c r="A213" t="s">
        <v>1443</v>
      </c>
      <c r="B213" s="295">
        <v>4627124867058</v>
      </c>
      <c r="C213" s="157" t="s">
        <v>1444</v>
      </c>
      <c r="D213" s="157">
        <v>28</v>
      </c>
    </row>
    <row r="214" spans="1:4" customFormat="1">
      <c r="A214" t="s">
        <v>1445</v>
      </c>
      <c r="B214" s="295">
        <v>4627124867065</v>
      </c>
      <c r="C214" s="157" t="s">
        <v>1446</v>
      </c>
      <c r="D214" s="157">
        <v>30</v>
      </c>
    </row>
    <row r="215" spans="1:4" customFormat="1">
      <c r="A215" t="s">
        <v>1447</v>
      </c>
      <c r="B215" s="295">
        <v>4627124867072</v>
      </c>
      <c r="C215" s="157" t="s">
        <v>1448</v>
      </c>
      <c r="D215" s="157">
        <v>32</v>
      </c>
    </row>
    <row r="216" spans="1:4" customFormat="1">
      <c r="A216" t="s">
        <v>1449</v>
      </c>
      <c r="B216" s="295">
        <v>4627124867089</v>
      </c>
      <c r="C216" s="157" t="s">
        <v>1450</v>
      </c>
      <c r="D216" s="157">
        <v>34</v>
      </c>
    </row>
    <row r="217" spans="1:4" customFormat="1">
      <c r="A217" t="s">
        <v>1451</v>
      </c>
      <c r="B217" s="295">
        <v>4627124867096</v>
      </c>
      <c r="C217" s="157" t="s">
        <v>1452</v>
      </c>
      <c r="D217" s="157">
        <v>36</v>
      </c>
    </row>
    <row r="218" spans="1:4" customFormat="1">
      <c r="A218" t="s">
        <v>1453</v>
      </c>
      <c r="B218" s="295">
        <v>4627124867102</v>
      </c>
      <c r="C218" s="157" t="s">
        <v>1454</v>
      </c>
      <c r="D218" s="157">
        <v>38</v>
      </c>
    </row>
    <row r="219" spans="1:4" customFormat="1">
      <c r="A219" t="s">
        <v>1455</v>
      </c>
      <c r="B219" s="295">
        <v>4627124867119</v>
      </c>
      <c r="C219" s="157" t="s">
        <v>1456</v>
      </c>
      <c r="D219" s="157">
        <v>40</v>
      </c>
    </row>
    <row r="220" spans="1:4" customFormat="1">
      <c r="A220" t="s">
        <v>1457</v>
      </c>
      <c r="B220" s="295">
        <v>4627124867126</v>
      </c>
      <c r="C220" s="157" t="s">
        <v>1458</v>
      </c>
      <c r="D220" s="157">
        <v>26</v>
      </c>
    </row>
    <row r="221" spans="1:4" customFormat="1">
      <c r="A221" t="s">
        <v>1459</v>
      </c>
      <c r="B221" s="295">
        <v>4627124867133</v>
      </c>
      <c r="C221" s="157" t="s">
        <v>1460</v>
      </c>
      <c r="D221" s="157">
        <v>28</v>
      </c>
    </row>
    <row r="222" spans="1:4" customFormat="1">
      <c r="A222" t="s">
        <v>1461</v>
      </c>
      <c r="B222" s="295">
        <v>4627124867140</v>
      </c>
      <c r="C222" s="157" t="s">
        <v>1462</v>
      </c>
      <c r="D222" s="157">
        <v>30</v>
      </c>
    </row>
    <row r="223" spans="1:4" customFormat="1">
      <c r="A223" t="s">
        <v>1463</v>
      </c>
      <c r="B223" s="295">
        <v>4627124867157</v>
      </c>
      <c r="C223" s="157" t="s">
        <v>1464</v>
      </c>
      <c r="D223" s="157">
        <v>32</v>
      </c>
    </row>
    <row r="224" spans="1:4" customFormat="1">
      <c r="A224" t="s">
        <v>1465</v>
      </c>
      <c r="B224" s="295">
        <v>4627124867164</v>
      </c>
      <c r="C224" s="157" t="s">
        <v>1466</v>
      </c>
      <c r="D224" s="157">
        <v>34</v>
      </c>
    </row>
    <row r="225" spans="1:4" customFormat="1">
      <c r="A225" t="s">
        <v>1467</v>
      </c>
      <c r="B225" s="295">
        <v>4627124867171</v>
      </c>
      <c r="C225" s="157" t="s">
        <v>1468</v>
      </c>
      <c r="D225" s="157">
        <v>36</v>
      </c>
    </row>
    <row r="226" spans="1:4" customFormat="1">
      <c r="A226" t="s">
        <v>1469</v>
      </c>
      <c r="B226" s="295">
        <v>4627124867188</v>
      </c>
      <c r="C226" s="157" t="s">
        <v>1470</v>
      </c>
      <c r="D226" s="157">
        <v>38</v>
      </c>
    </row>
    <row r="227" spans="1:4" customFormat="1">
      <c r="A227" t="s">
        <v>1471</v>
      </c>
      <c r="B227" s="295">
        <v>4627124867195</v>
      </c>
      <c r="C227" s="157" t="s">
        <v>1472</v>
      </c>
      <c r="D227" s="157">
        <v>40</v>
      </c>
    </row>
    <row r="228" spans="1:4" customFormat="1">
      <c r="A228" t="s">
        <v>1473</v>
      </c>
      <c r="B228" s="295">
        <v>4627124867218</v>
      </c>
      <c r="C228" s="157" t="s">
        <v>1474</v>
      </c>
      <c r="D228" s="157">
        <v>26</v>
      </c>
    </row>
    <row r="229" spans="1:4" customFormat="1">
      <c r="A229" t="s">
        <v>1475</v>
      </c>
      <c r="B229" s="295">
        <v>4627124867225</v>
      </c>
      <c r="C229" s="157" t="s">
        <v>1476</v>
      </c>
      <c r="D229" s="157">
        <v>28</v>
      </c>
    </row>
    <row r="230" spans="1:4" customFormat="1">
      <c r="A230" t="s">
        <v>1477</v>
      </c>
      <c r="B230" s="295">
        <v>4627124867232</v>
      </c>
      <c r="C230" s="157" t="s">
        <v>1478</v>
      </c>
      <c r="D230" s="157">
        <v>30</v>
      </c>
    </row>
    <row r="231" spans="1:4" customFormat="1">
      <c r="A231" t="s">
        <v>1479</v>
      </c>
      <c r="B231" s="295">
        <v>4627124867249</v>
      </c>
      <c r="C231" s="157" t="s">
        <v>1480</v>
      </c>
      <c r="D231" s="157">
        <v>32</v>
      </c>
    </row>
    <row r="232" spans="1:4" customFormat="1">
      <c r="A232" t="s">
        <v>1479</v>
      </c>
      <c r="B232" s="295">
        <v>4627124867256</v>
      </c>
      <c r="C232" s="157" t="s">
        <v>1481</v>
      </c>
      <c r="D232" s="157">
        <v>32</v>
      </c>
    </row>
    <row r="233" spans="1:4" customFormat="1">
      <c r="A233" t="s">
        <v>1482</v>
      </c>
      <c r="B233" s="295">
        <v>4627124867263</v>
      </c>
      <c r="C233" s="157" t="s">
        <v>1483</v>
      </c>
      <c r="D233" s="157">
        <v>36</v>
      </c>
    </row>
    <row r="234" spans="1:4" customFormat="1">
      <c r="A234" t="s">
        <v>1484</v>
      </c>
      <c r="B234" s="295">
        <v>4627124867270</v>
      </c>
      <c r="C234" s="157" t="s">
        <v>1485</v>
      </c>
      <c r="D234" s="157">
        <v>38</v>
      </c>
    </row>
    <row r="235" spans="1:4" customFormat="1">
      <c r="A235" t="s">
        <v>1486</v>
      </c>
      <c r="B235" s="295">
        <v>4627124867287</v>
      </c>
      <c r="C235" s="157" t="s">
        <v>1487</v>
      </c>
      <c r="D235" s="157">
        <v>40</v>
      </c>
    </row>
    <row r="236" spans="1:4" customFormat="1">
      <c r="A236" t="s">
        <v>1488</v>
      </c>
      <c r="B236" s="295">
        <v>4627124867300</v>
      </c>
      <c r="C236" s="157" t="s">
        <v>1489</v>
      </c>
      <c r="D236" s="157">
        <v>26</v>
      </c>
    </row>
    <row r="237" spans="1:4" customFormat="1">
      <c r="A237" t="s">
        <v>1490</v>
      </c>
      <c r="B237" s="295">
        <v>4627124867317</v>
      </c>
      <c r="C237" s="157" t="s">
        <v>1491</v>
      </c>
      <c r="D237" s="157">
        <v>28</v>
      </c>
    </row>
    <row r="238" spans="1:4" customFormat="1">
      <c r="A238" t="s">
        <v>1492</v>
      </c>
      <c r="B238" s="295">
        <v>4627124867324</v>
      </c>
      <c r="C238" s="157" t="s">
        <v>1493</v>
      </c>
      <c r="D238" s="157">
        <v>30</v>
      </c>
    </row>
    <row r="239" spans="1:4" customFormat="1">
      <c r="A239" t="s">
        <v>1494</v>
      </c>
      <c r="B239" s="295">
        <v>4627124867331</v>
      </c>
      <c r="C239" s="157" t="s">
        <v>1495</v>
      </c>
      <c r="D239" s="157">
        <v>32</v>
      </c>
    </row>
    <row r="240" spans="1:4" customFormat="1">
      <c r="A240" t="s">
        <v>1496</v>
      </c>
      <c r="B240" s="295">
        <v>4627124867348</v>
      </c>
      <c r="C240" s="157" t="s">
        <v>1497</v>
      </c>
      <c r="D240" s="157">
        <v>34</v>
      </c>
    </row>
    <row r="241" spans="1:4" customFormat="1">
      <c r="A241" t="s">
        <v>1498</v>
      </c>
      <c r="B241" s="295">
        <v>4627124867355</v>
      </c>
      <c r="C241" s="157" t="s">
        <v>1499</v>
      </c>
      <c r="D241" s="157">
        <v>36</v>
      </c>
    </row>
    <row r="242" spans="1:4" customFormat="1">
      <c r="A242" t="s">
        <v>1500</v>
      </c>
      <c r="B242" s="295">
        <v>4627124867362</v>
      </c>
      <c r="C242" s="157" t="s">
        <v>1501</v>
      </c>
      <c r="D242" s="157">
        <v>38</v>
      </c>
    </row>
    <row r="243" spans="1:4" customFormat="1">
      <c r="A243" t="s">
        <v>1502</v>
      </c>
      <c r="B243" s="295">
        <v>4627124867379</v>
      </c>
      <c r="C243" s="157" t="s">
        <v>1503</v>
      </c>
      <c r="D243" s="157">
        <v>40</v>
      </c>
    </row>
    <row r="244" spans="1:4" customFormat="1">
      <c r="A244" t="s">
        <v>1504</v>
      </c>
      <c r="B244" s="295">
        <v>4627124867430</v>
      </c>
      <c r="C244" s="157" t="s">
        <v>1505</v>
      </c>
      <c r="D244" s="157">
        <v>26</v>
      </c>
    </row>
    <row r="245" spans="1:4" customFormat="1">
      <c r="A245" t="s">
        <v>1506</v>
      </c>
      <c r="B245" s="295">
        <v>4627124867447</v>
      </c>
      <c r="C245" s="157" t="s">
        <v>1507</v>
      </c>
      <c r="D245" s="157">
        <v>28</v>
      </c>
    </row>
    <row r="246" spans="1:4" customFormat="1">
      <c r="A246" t="s">
        <v>1508</v>
      </c>
      <c r="B246" s="295">
        <v>4627124867454</v>
      </c>
      <c r="C246" s="157" t="s">
        <v>1509</v>
      </c>
      <c r="D246" s="157">
        <v>30</v>
      </c>
    </row>
    <row r="247" spans="1:4" customFormat="1">
      <c r="A247" t="s">
        <v>1510</v>
      </c>
      <c r="B247" s="295">
        <v>4627124867461</v>
      </c>
      <c r="C247" s="157" t="s">
        <v>1511</v>
      </c>
      <c r="D247" s="157">
        <v>32</v>
      </c>
    </row>
    <row r="248" spans="1:4" customFormat="1">
      <c r="A248" t="s">
        <v>1512</v>
      </c>
      <c r="B248" s="295">
        <v>4627124867478</v>
      </c>
      <c r="C248" s="157" t="s">
        <v>1513</v>
      </c>
      <c r="D248" s="157">
        <v>34</v>
      </c>
    </row>
    <row r="249" spans="1:4" customFormat="1">
      <c r="A249" t="s">
        <v>1514</v>
      </c>
      <c r="B249" s="295">
        <v>4627124867485</v>
      </c>
      <c r="C249" s="157" t="s">
        <v>1515</v>
      </c>
      <c r="D249" s="157">
        <v>36</v>
      </c>
    </row>
    <row r="250" spans="1:4" customFormat="1">
      <c r="A250" t="s">
        <v>1516</v>
      </c>
      <c r="B250" s="295">
        <v>4627124867492</v>
      </c>
      <c r="C250" s="157" t="s">
        <v>1517</v>
      </c>
      <c r="D250" s="157">
        <v>38</v>
      </c>
    </row>
    <row r="251" spans="1:4" customFormat="1">
      <c r="A251" t="s">
        <v>1518</v>
      </c>
      <c r="B251" s="295">
        <v>4627124867508</v>
      </c>
      <c r="C251" s="157" t="s">
        <v>1519</v>
      </c>
      <c r="D251" s="157">
        <v>40</v>
      </c>
    </row>
    <row r="252" spans="1:4" customFormat="1">
      <c r="A252" t="s">
        <v>1520</v>
      </c>
      <c r="B252" s="295">
        <v>4627124867515</v>
      </c>
      <c r="C252" s="157" t="s">
        <v>1521</v>
      </c>
      <c r="D252" s="157">
        <v>26</v>
      </c>
    </row>
    <row r="253" spans="1:4" customFormat="1">
      <c r="A253" t="s">
        <v>1522</v>
      </c>
      <c r="B253" s="295">
        <v>4627124867577</v>
      </c>
      <c r="C253" s="157" t="s">
        <v>1523</v>
      </c>
      <c r="D253" s="157">
        <v>26</v>
      </c>
    </row>
    <row r="254" spans="1:4" customFormat="1">
      <c r="A254" t="s">
        <v>1524</v>
      </c>
      <c r="B254" s="295">
        <v>4627124867584</v>
      </c>
      <c r="C254" s="157" t="s">
        <v>1525</v>
      </c>
      <c r="D254" s="157">
        <v>28</v>
      </c>
    </row>
    <row r="255" spans="1:4" customFormat="1">
      <c r="A255" t="s">
        <v>1526</v>
      </c>
      <c r="B255" s="295">
        <v>4627124867591</v>
      </c>
      <c r="C255" s="157" t="s">
        <v>1527</v>
      </c>
      <c r="D255" s="157">
        <v>30</v>
      </c>
    </row>
    <row r="256" spans="1:4" customFormat="1">
      <c r="A256" t="s">
        <v>1528</v>
      </c>
      <c r="B256" s="295">
        <v>4627124867607</v>
      </c>
      <c r="C256" s="157" t="s">
        <v>1529</v>
      </c>
      <c r="D256" s="157">
        <v>32</v>
      </c>
    </row>
    <row r="257" spans="1:5" customFormat="1">
      <c r="A257" t="s">
        <v>1530</v>
      </c>
      <c r="B257" s="295">
        <v>4627124867614</v>
      </c>
      <c r="C257" s="157" t="s">
        <v>1531</v>
      </c>
      <c r="D257" s="157">
        <v>34</v>
      </c>
    </row>
    <row r="258" spans="1:5" customFormat="1">
      <c r="A258" t="s">
        <v>1532</v>
      </c>
      <c r="B258" s="295">
        <v>4627124867621</v>
      </c>
      <c r="C258" s="157" t="s">
        <v>1533</v>
      </c>
      <c r="D258" s="157">
        <v>36</v>
      </c>
    </row>
    <row r="259" spans="1:5" customFormat="1">
      <c r="A259" t="s">
        <v>1534</v>
      </c>
      <c r="B259" s="295">
        <v>4627124867638</v>
      </c>
      <c r="C259" s="157" t="s">
        <v>1535</v>
      </c>
      <c r="D259" s="157">
        <v>38</v>
      </c>
    </row>
    <row r="260" spans="1:5" customFormat="1">
      <c r="A260" t="s">
        <v>1536</v>
      </c>
      <c r="B260" s="295">
        <v>4627124867645</v>
      </c>
      <c r="C260" s="157" t="s">
        <v>1537</v>
      </c>
      <c r="D260" s="157">
        <v>40</v>
      </c>
    </row>
    <row r="261" spans="1:5" customFormat="1">
      <c r="A261" t="s">
        <v>1379</v>
      </c>
      <c r="B261" s="295">
        <v>4627124867652</v>
      </c>
      <c r="C261" s="157" t="s">
        <v>1380</v>
      </c>
      <c r="D261" s="157">
        <v>26</v>
      </c>
    </row>
    <row r="262" spans="1:5" customFormat="1" hidden="1">
      <c r="A262" t="s">
        <v>1538</v>
      </c>
      <c r="B262" s="295">
        <v>4627124867812</v>
      </c>
      <c r="C262" s="157"/>
      <c r="D262" s="157" t="s">
        <v>801</v>
      </c>
      <c r="E262" t="s">
        <v>801</v>
      </c>
    </row>
    <row r="263" spans="1:5" customFormat="1" hidden="1">
      <c r="A263" t="s">
        <v>1539</v>
      </c>
      <c r="B263" s="295">
        <v>4627124867829</v>
      </c>
      <c r="C263" s="157"/>
      <c r="D263" s="157" t="s">
        <v>801</v>
      </c>
      <c r="E263" t="s">
        <v>801</v>
      </c>
    </row>
    <row r="264" spans="1:5" customFormat="1" hidden="1">
      <c r="A264" t="s">
        <v>1540</v>
      </c>
      <c r="B264" s="295">
        <v>4627124867836</v>
      </c>
      <c r="C264" s="157"/>
      <c r="D264" s="157" t="s">
        <v>801</v>
      </c>
      <c r="E264" t="s">
        <v>801</v>
      </c>
    </row>
    <row r="265" spans="1:5" customFormat="1" hidden="1">
      <c r="A265" t="s">
        <v>1541</v>
      </c>
      <c r="B265" s="295">
        <v>4627124867843</v>
      </c>
      <c r="C265" s="157"/>
      <c r="D265" s="157" t="s">
        <v>801</v>
      </c>
      <c r="E265" t="s">
        <v>801</v>
      </c>
    </row>
    <row r="266" spans="1:5" customFormat="1" hidden="1">
      <c r="A266" t="s">
        <v>1542</v>
      </c>
      <c r="B266" s="295">
        <v>4627124867850</v>
      </c>
      <c r="C266" s="157"/>
      <c r="D266" s="157" t="s">
        <v>801</v>
      </c>
      <c r="E266" t="s">
        <v>801</v>
      </c>
    </row>
    <row r="267" spans="1:5" customFormat="1" hidden="1">
      <c r="A267" t="s">
        <v>1543</v>
      </c>
      <c r="B267" s="295">
        <v>4627124867867</v>
      </c>
      <c r="C267" s="157"/>
      <c r="D267" s="157" t="s">
        <v>801</v>
      </c>
      <c r="E267" t="s">
        <v>801</v>
      </c>
    </row>
    <row r="268" spans="1:5" customFormat="1" hidden="1">
      <c r="A268" t="s">
        <v>1544</v>
      </c>
      <c r="B268" s="295">
        <v>4627124867874</v>
      </c>
      <c r="C268" s="157"/>
      <c r="D268" s="157" t="s">
        <v>801</v>
      </c>
      <c r="E268" t="s">
        <v>801</v>
      </c>
    </row>
    <row r="269" spans="1:5" customFormat="1" hidden="1">
      <c r="A269" t="s">
        <v>1545</v>
      </c>
      <c r="B269" s="295">
        <v>4627124867881</v>
      </c>
      <c r="C269" s="157"/>
      <c r="D269" s="157" t="s">
        <v>801</v>
      </c>
      <c r="E269" t="s">
        <v>801</v>
      </c>
    </row>
    <row r="270" spans="1:5" customFormat="1">
      <c r="A270" t="s">
        <v>1546</v>
      </c>
      <c r="B270" s="295">
        <v>4627164654793</v>
      </c>
      <c r="C270" s="157" t="s">
        <v>1547</v>
      </c>
      <c r="D270" s="157">
        <v>26</v>
      </c>
    </row>
    <row r="271" spans="1:5" customFormat="1">
      <c r="A271" t="s">
        <v>1548</v>
      </c>
      <c r="B271" s="295">
        <v>4627164654809</v>
      </c>
      <c r="C271" s="157" t="s">
        <v>1549</v>
      </c>
      <c r="D271" s="157">
        <v>28</v>
      </c>
    </row>
    <row r="272" spans="1:5" customFormat="1">
      <c r="A272" t="s">
        <v>1550</v>
      </c>
      <c r="B272" s="295">
        <v>4627164654816</v>
      </c>
      <c r="C272" s="157" t="s">
        <v>1551</v>
      </c>
      <c r="D272" s="157">
        <v>30</v>
      </c>
    </row>
    <row r="273" spans="1:4" customFormat="1">
      <c r="A273" t="s">
        <v>1552</v>
      </c>
      <c r="B273" s="295">
        <v>4627164654823</v>
      </c>
      <c r="C273" s="157" t="s">
        <v>1553</v>
      </c>
      <c r="D273" s="157">
        <v>32</v>
      </c>
    </row>
    <row r="274" spans="1:4" customFormat="1">
      <c r="A274" t="s">
        <v>1554</v>
      </c>
      <c r="B274" s="295">
        <v>4627164654830</v>
      </c>
      <c r="C274" s="157" t="s">
        <v>1555</v>
      </c>
      <c r="D274" s="157">
        <v>34</v>
      </c>
    </row>
    <row r="275" spans="1:4" customFormat="1">
      <c r="A275" t="s">
        <v>1556</v>
      </c>
      <c r="B275" s="295">
        <v>4627164654847</v>
      </c>
      <c r="C275" s="157" t="s">
        <v>1557</v>
      </c>
      <c r="D275" s="157">
        <v>36</v>
      </c>
    </row>
    <row r="276" spans="1:4" customFormat="1">
      <c r="A276" t="s">
        <v>1558</v>
      </c>
      <c r="B276" s="295">
        <v>4627164654854</v>
      </c>
      <c r="C276" s="157" t="s">
        <v>1559</v>
      </c>
      <c r="D276" s="157">
        <v>38</v>
      </c>
    </row>
    <row r="277" spans="1:4" customFormat="1">
      <c r="A277" t="s">
        <v>1560</v>
      </c>
      <c r="B277" s="295">
        <v>4627164654861</v>
      </c>
      <c r="C277" s="157" t="s">
        <v>1561</v>
      </c>
      <c r="D277" s="157">
        <v>40</v>
      </c>
    </row>
    <row r="278" spans="1:4" customFormat="1">
      <c r="A278" t="s">
        <v>1562</v>
      </c>
      <c r="B278" s="295">
        <v>4627164657039</v>
      </c>
      <c r="C278" s="157" t="s">
        <v>1563</v>
      </c>
      <c r="D278" s="157">
        <v>26</v>
      </c>
    </row>
    <row r="279" spans="1:4" customFormat="1">
      <c r="A279" t="s">
        <v>1564</v>
      </c>
      <c r="B279" s="295">
        <v>4627164657046</v>
      </c>
      <c r="C279" s="157" t="s">
        <v>1565</v>
      </c>
      <c r="D279" s="157">
        <v>28</v>
      </c>
    </row>
    <row r="280" spans="1:4" customFormat="1">
      <c r="A280" t="s">
        <v>1566</v>
      </c>
      <c r="B280" s="295">
        <v>4627164657053</v>
      </c>
      <c r="C280" s="157" t="s">
        <v>1567</v>
      </c>
      <c r="D280" s="157">
        <v>30</v>
      </c>
    </row>
    <row r="281" spans="1:4" customFormat="1">
      <c r="A281" t="s">
        <v>1568</v>
      </c>
      <c r="B281" s="295">
        <v>4627164657060</v>
      </c>
      <c r="C281" s="157" t="s">
        <v>1569</v>
      </c>
      <c r="D281" s="157">
        <v>32</v>
      </c>
    </row>
    <row r="282" spans="1:4" customFormat="1">
      <c r="A282" t="s">
        <v>1570</v>
      </c>
      <c r="B282" s="295">
        <v>4627164657077</v>
      </c>
      <c r="C282" s="157" t="s">
        <v>1571</v>
      </c>
      <c r="D282" s="157">
        <v>34</v>
      </c>
    </row>
    <row r="283" spans="1:4" customFormat="1">
      <c r="A283" t="s">
        <v>1572</v>
      </c>
      <c r="B283" s="295">
        <v>4627164657084</v>
      </c>
      <c r="C283" s="157" t="s">
        <v>1573</v>
      </c>
      <c r="D283" s="157">
        <v>36</v>
      </c>
    </row>
    <row r="284" spans="1:4" customFormat="1">
      <c r="A284" t="s">
        <v>1574</v>
      </c>
      <c r="B284" s="295">
        <v>4627164657091</v>
      </c>
      <c r="C284" s="157" t="s">
        <v>1575</v>
      </c>
      <c r="D284" s="157">
        <v>38</v>
      </c>
    </row>
    <row r="285" spans="1:4" customFormat="1">
      <c r="A285" t="s">
        <v>1576</v>
      </c>
      <c r="B285" s="295">
        <v>4627164657107</v>
      </c>
      <c r="C285" s="157" t="s">
        <v>1577</v>
      </c>
      <c r="D285" s="157">
        <v>40</v>
      </c>
    </row>
    <row r="286" spans="1:4" customFormat="1">
      <c r="A286" t="s">
        <v>1578</v>
      </c>
      <c r="B286" s="295">
        <v>4627164654892</v>
      </c>
      <c r="C286" s="157" t="s">
        <v>1579</v>
      </c>
      <c r="D286" s="157">
        <v>26</v>
      </c>
    </row>
    <row r="287" spans="1:4" customFormat="1">
      <c r="A287" t="s">
        <v>1580</v>
      </c>
      <c r="B287" s="295">
        <v>4627164654908</v>
      </c>
      <c r="C287" s="157" t="s">
        <v>1581</v>
      </c>
      <c r="D287" s="157">
        <v>28</v>
      </c>
    </row>
    <row r="288" spans="1:4" customFormat="1">
      <c r="A288" t="s">
        <v>1582</v>
      </c>
      <c r="B288" s="295">
        <v>4627164654779</v>
      </c>
      <c r="C288" s="157" t="s">
        <v>1583</v>
      </c>
      <c r="D288" s="157">
        <v>32</v>
      </c>
    </row>
    <row r="289" spans="1:5" customFormat="1">
      <c r="A289" t="s">
        <v>1584</v>
      </c>
      <c r="B289" s="295">
        <v>4627164654786</v>
      </c>
      <c r="C289" s="157" t="s">
        <v>1585</v>
      </c>
      <c r="D289" s="157">
        <v>34</v>
      </c>
    </row>
    <row r="290" spans="1:5" customFormat="1">
      <c r="A290" t="s">
        <v>1586</v>
      </c>
      <c r="B290" s="295">
        <v>4627164654915</v>
      </c>
      <c r="C290" s="157" t="s">
        <v>1587</v>
      </c>
      <c r="D290" s="157">
        <v>36</v>
      </c>
    </row>
    <row r="291" spans="1:5" customFormat="1">
      <c r="A291" t="s">
        <v>1588</v>
      </c>
      <c r="B291" s="295">
        <v>4627164654922</v>
      </c>
      <c r="C291" s="157" t="s">
        <v>1589</v>
      </c>
      <c r="D291" s="157">
        <v>38</v>
      </c>
    </row>
    <row r="292" spans="1:5" customFormat="1">
      <c r="A292" t="s">
        <v>1590</v>
      </c>
      <c r="B292" s="295">
        <v>4627164654939</v>
      </c>
      <c r="C292" s="157" t="s">
        <v>1591</v>
      </c>
      <c r="D292" s="157">
        <v>40</v>
      </c>
    </row>
    <row r="293" spans="1:5">
      <c r="A293" s="8" t="s">
        <v>1592</v>
      </c>
      <c r="B293" s="8"/>
      <c r="C293" s="8"/>
      <c r="D293" s="8"/>
      <c r="E293"/>
    </row>
    <row r="294" spans="1:5">
      <c r="A294" t="s">
        <v>1593</v>
      </c>
      <c r="B294" s="295">
        <v>4627164657992</v>
      </c>
      <c r="C294" s="157" t="s">
        <v>1594</v>
      </c>
      <c r="D294" s="157">
        <v>26</v>
      </c>
      <c r="E294"/>
    </row>
    <row r="295" spans="1:5">
      <c r="A295" t="s">
        <v>1595</v>
      </c>
      <c r="B295" s="295">
        <v>4627164658005</v>
      </c>
      <c r="C295" s="157" t="s">
        <v>1596</v>
      </c>
      <c r="D295" s="157">
        <v>28</v>
      </c>
      <c r="E295"/>
    </row>
    <row r="296" spans="1:5">
      <c r="A296" t="s">
        <v>1597</v>
      </c>
      <c r="B296" s="295">
        <v>4627164658012</v>
      </c>
      <c r="C296" s="157" t="s">
        <v>1598</v>
      </c>
      <c r="D296" s="157">
        <v>30</v>
      </c>
      <c r="E296"/>
    </row>
    <row r="297" spans="1:5">
      <c r="A297" t="s">
        <v>1599</v>
      </c>
      <c r="B297" s="295">
        <v>4627164658029</v>
      </c>
      <c r="C297" s="157" t="s">
        <v>1600</v>
      </c>
      <c r="D297" s="157">
        <v>32</v>
      </c>
      <c r="E297"/>
    </row>
    <row r="298" spans="1:5">
      <c r="A298" t="s">
        <v>1601</v>
      </c>
      <c r="B298" s="295">
        <v>4627164658036</v>
      </c>
      <c r="C298" s="157" t="s">
        <v>1602</v>
      </c>
      <c r="D298" s="157">
        <v>34</v>
      </c>
      <c r="E298"/>
    </row>
    <row r="299" spans="1:5">
      <c r="A299" t="s">
        <v>1603</v>
      </c>
      <c r="B299" s="295">
        <v>4627164658043</v>
      </c>
      <c r="C299" s="157" t="s">
        <v>1604</v>
      </c>
      <c r="D299" s="157">
        <v>36</v>
      </c>
      <c r="E299"/>
    </row>
    <row r="300" spans="1:5">
      <c r="A300" t="s">
        <v>1605</v>
      </c>
      <c r="B300" s="295">
        <v>4627164658135</v>
      </c>
      <c r="C300" s="157" t="s">
        <v>1606</v>
      </c>
      <c r="D300" s="157">
        <v>38</v>
      </c>
      <c r="E300"/>
    </row>
    <row r="301" spans="1:5">
      <c r="A301" t="s">
        <v>1607</v>
      </c>
      <c r="B301" s="295">
        <v>4627164658050</v>
      </c>
      <c r="C301" s="157" t="s">
        <v>1608</v>
      </c>
      <c r="D301" s="157">
        <v>40</v>
      </c>
      <c r="E301"/>
    </row>
    <row r="302" spans="1:5">
      <c r="A302" t="s">
        <v>1609</v>
      </c>
      <c r="B302" s="295">
        <v>4627191082545</v>
      </c>
      <c r="C302" s="157" t="s">
        <v>1610</v>
      </c>
      <c r="D302" s="157">
        <v>42</v>
      </c>
      <c r="E302"/>
    </row>
    <row r="303" spans="1:5">
      <c r="A303" t="s">
        <v>1611</v>
      </c>
      <c r="B303" s="295">
        <v>4627164658067</v>
      </c>
      <c r="C303" s="157" t="s">
        <v>1612</v>
      </c>
      <c r="D303" s="157">
        <v>26</v>
      </c>
      <c r="E303"/>
    </row>
    <row r="304" spans="1:5">
      <c r="A304" t="s">
        <v>1613</v>
      </c>
      <c r="B304" s="295">
        <v>4627164658074</v>
      </c>
      <c r="C304" s="157" t="s">
        <v>1614</v>
      </c>
      <c r="D304" s="157">
        <v>28</v>
      </c>
      <c r="E304"/>
    </row>
    <row r="305" spans="1:5">
      <c r="A305" t="s">
        <v>1615</v>
      </c>
      <c r="B305" s="295">
        <v>4627164658081</v>
      </c>
      <c r="C305" s="157" t="s">
        <v>1616</v>
      </c>
      <c r="D305" s="157">
        <v>30</v>
      </c>
      <c r="E305"/>
    </row>
    <row r="306" spans="1:5">
      <c r="A306" t="s">
        <v>1617</v>
      </c>
      <c r="B306" s="295">
        <v>4627164658098</v>
      </c>
      <c r="C306" s="157" t="s">
        <v>1618</v>
      </c>
      <c r="D306" s="157">
        <v>32</v>
      </c>
      <c r="E306"/>
    </row>
    <row r="307" spans="1:5">
      <c r="A307" t="s">
        <v>1619</v>
      </c>
      <c r="B307" s="295">
        <v>4627164658104</v>
      </c>
      <c r="C307" s="157" t="s">
        <v>1620</v>
      </c>
      <c r="D307" s="157">
        <v>34</v>
      </c>
      <c r="E307"/>
    </row>
    <row r="308" spans="1:5">
      <c r="A308" t="s">
        <v>1621</v>
      </c>
      <c r="B308" s="295">
        <v>4627164658111</v>
      </c>
      <c r="C308" s="157" t="s">
        <v>1622</v>
      </c>
      <c r="D308" s="157">
        <v>36</v>
      </c>
      <c r="E308"/>
    </row>
    <row r="309" spans="1:5">
      <c r="A309" t="s">
        <v>1623</v>
      </c>
      <c r="B309" s="295">
        <v>4627164658128</v>
      </c>
      <c r="C309" s="157" t="s">
        <v>1624</v>
      </c>
      <c r="D309" s="157">
        <v>38</v>
      </c>
      <c r="E309"/>
    </row>
    <row r="310" spans="1:5">
      <c r="A310" t="s">
        <v>1625</v>
      </c>
      <c r="B310" s="295">
        <v>4627164658227</v>
      </c>
      <c r="C310" s="157" t="s">
        <v>1626</v>
      </c>
      <c r="D310" s="157">
        <v>40</v>
      </c>
      <c r="E310"/>
    </row>
    <row r="311" spans="1:5">
      <c r="A311" t="s">
        <v>1627</v>
      </c>
      <c r="B311" s="295">
        <v>4627191082552</v>
      </c>
      <c r="C311" s="157" t="s">
        <v>1628</v>
      </c>
      <c r="D311" s="157">
        <v>42</v>
      </c>
      <c r="E311"/>
    </row>
    <row r="312" spans="1:5">
      <c r="A312" t="s">
        <v>1629</v>
      </c>
      <c r="B312" s="295">
        <v>4627164658142</v>
      </c>
      <c r="C312" s="157" t="s">
        <v>1630</v>
      </c>
      <c r="D312" s="157">
        <v>26</v>
      </c>
      <c r="E312"/>
    </row>
    <row r="313" spans="1:5">
      <c r="A313" t="s">
        <v>1631</v>
      </c>
      <c r="B313" s="295">
        <v>4627164658159</v>
      </c>
      <c r="C313" s="157" t="s">
        <v>1632</v>
      </c>
      <c r="D313" s="157">
        <v>28</v>
      </c>
      <c r="E313"/>
    </row>
    <row r="314" spans="1:5">
      <c r="A314" t="s">
        <v>1633</v>
      </c>
      <c r="B314" s="295">
        <v>4627164658166</v>
      </c>
      <c r="C314" s="157" t="s">
        <v>1634</v>
      </c>
      <c r="D314" s="157">
        <v>30</v>
      </c>
      <c r="E314"/>
    </row>
    <row r="315" spans="1:5">
      <c r="A315" t="s">
        <v>1635</v>
      </c>
      <c r="B315" s="295">
        <v>4627164658173</v>
      </c>
      <c r="C315" s="157" t="s">
        <v>1636</v>
      </c>
      <c r="D315" s="157">
        <v>32</v>
      </c>
      <c r="E315"/>
    </row>
    <row r="316" spans="1:5">
      <c r="A316" t="s">
        <v>1637</v>
      </c>
      <c r="B316" s="295">
        <v>4627164658180</v>
      </c>
      <c r="C316" s="157" t="s">
        <v>1638</v>
      </c>
      <c r="D316" s="157">
        <v>34</v>
      </c>
      <c r="E316"/>
    </row>
    <row r="317" spans="1:5">
      <c r="A317" t="s">
        <v>1639</v>
      </c>
      <c r="B317" s="295">
        <v>4627164658197</v>
      </c>
      <c r="C317" s="157" t="s">
        <v>1640</v>
      </c>
      <c r="D317" s="157">
        <v>36</v>
      </c>
      <c r="E317"/>
    </row>
    <row r="318" spans="1:5">
      <c r="A318" t="s">
        <v>1641</v>
      </c>
      <c r="B318" s="295">
        <v>4627164658203</v>
      </c>
      <c r="C318" s="157" t="s">
        <v>1642</v>
      </c>
      <c r="D318" s="157">
        <v>38</v>
      </c>
      <c r="E318"/>
    </row>
    <row r="319" spans="1:5">
      <c r="A319" t="s">
        <v>1643</v>
      </c>
      <c r="B319" s="295">
        <v>4627164658210</v>
      </c>
      <c r="C319" s="157" t="s">
        <v>1644</v>
      </c>
      <c r="D319" s="157">
        <v>40</v>
      </c>
      <c r="E319"/>
    </row>
    <row r="320" spans="1:5">
      <c r="A320" t="s">
        <v>1645</v>
      </c>
      <c r="B320" s="295">
        <v>4627191082569</v>
      </c>
      <c r="C320" s="157" t="s">
        <v>1646</v>
      </c>
      <c r="D320" s="157">
        <v>42</v>
      </c>
      <c r="E320"/>
    </row>
    <row r="321" spans="1:5">
      <c r="A321" t="s">
        <v>1647</v>
      </c>
      <c r="B321" s="295">
        <v>4627164658234</v>
      </c>
      <c r="C321" s="157" t="s">
        <v>1648</v>
      </c>
      <c r="D321" s="157">
        <v>26</v>
      </c>
      <c r="E321"/>
    </row>
    <row r="322" spans="1:5">
      <c r="A322" t="s">
        <v>1649</v>
      </c>
      <c r="B322" s="295">
        <v>4627164658241</v>
      </c>
      <c r="C322" s="157" t="s">
        <v>1650</v>
      </c>
      <c r="D322" s="157">
        <v>28</v>
      </c>
      <c r="E322"/>
    </row>
    <row r="323" spans="1:5">
      <c r="A323" t="s">
        <v>1651</v>
      </c>
      <c r="B323" s="295">
        <v>4627164658258</v>
      </c>
      <c r="C323" s="157" t="s">
        <v>1652</v>
      </c>
      <c r="D323" s="157">
        <v>30</v>
      </c>
      <c r="E323"/>
    </row>
    <row r="324" spans="1:5">
      <c r="A324" t="s">
        <v>1653</v>
      </c>
      <c r="B324" s="295">
        <v>4627164658265</v>
      </c>
      <c r="C324" s="157" t="s">
        <v>1654</v>
      </c>
      <c r="D324" s="157">
        <v>32</v>
      </c>
      <c r="E324"/>
    </row>
    <row r="325" spans="1:5">
      <c r="A325" t="s">
        <v>1655</v>
      </c>
      <c r="B325" s="295">
        <v>4627164658272</v>
      </c>
      <c r="C325" s="157" t="s">
        <v>1656</v>
      </c>
      <c r="D325" s="157">
        <v>34</v>
      </c>
      <c r="E325"/>
    </row>
    <row r="326" spans="1:5">
      <c r="A326" t="s">
        <v>1657</v>
      </c>
      <c r="B326" s="295">
        <v>4627164658289</v>
      </c>
      <c r="C326" s="157" t="s">
        <v>1658</v>
      </c>
      <c r="D326" s="157">
        <v>36</v>
      </c>
      <c r="E326"/>
    </row>
    <row r="327" spans="1:5">
      <c r="A327" t="s">
        <v>1659</v>
      </c>
      <c r="B327" s="295">
        <v>4627164658296</v>
      </c>
      <c r="C327" s="157" t="s">
        <v>1660</v>
      </c>
      <c r="D327" s="157">
        <v>38</v>
      </c>
      <c r="E327"/>
    </row>
    <row r="328" spans="1:5">
      <c r="A328" t="s">
        <v>1661</v>
      </c>
      <c r="B328" s="295">
        <v>4627164658302</v>
      </c>
      <c r="C328" s="157" t="s">
        <v>1662</v>
      </c>
      <c r="D328" s="157">
        <v>40</v>
      </c>
      <c r="E328"/>
    </row>
    <row r="329" spans="1:5">
      <c r="A329" t="s">
        <v>1663</v>
      </c>
      <c r="B329" s="295">
        <v>4627191082330</v>
      </c>
      <c r="C329" s="157" t="s">
        <v>1664</v>
      </c>
      <c r="D329" s="157">
        <v>42</v>
      </c>
      <c r="E329"/>
    </row>
    <row r="330" spans="1:5">
      <c r="A330" t="s">
        <v>1665</v>
      </c>
      <c r="B330" s="295">
        <v>4627164658319</v>
      </c>
      <c r="C330" s="157" t="s">
        <v>1666</v>
      </c>
      <c r="D330" s="157">
        <v>26</v>
      </c>
      <c r="E330"/>
    </row>
    <row r="331" spans="1:5">
      <c r="A331" t="s">
        <v>1667</v>
      </c>
      <c r="B331" s="295">
        <v>4627164658326</v>
      </c>
      <c r="C331" s="157" t="s">
        <v>1668</v>
      </c>
      <c r="D331" s="157">
        <v>28</v>
      </c>
      <c r="E331"/>
    </row>
    <row r="332" spans="1:5">
      <c r="A332" t="s">
        <v>1669</v>
      </c>
      <c r="B332" s="295">
        <v>4627164658333</v>
      </c>
      <c r="C332" s="157" t="s">
        <v>1670</v>
      </c>
      <c r="D332" s="157">
        <v>30</v>
      </c>
      <c r="E332"/>
    </row>
    <row r="333" spans="1:5">
      <c r="A333" t="s">
        <v>1671</v>
      </c>
      <c r="B333" s="295">
        <v>4627164658340</v>
      </c>
      <c r="C333" s="157" t="s">
        <v>1672</v>
      </c>
      <c r="D333" s="157">
        <v>32</v>
      </c>
      <c r="E333"/>
    </row>
    <row r="334" spans="1:5">
      <c r="A334" t="s">
        <v>1673</v>
      </c>
      <c r="B334" s="295">
        <v>4627164658357</v>
      </c>
      <c r="C334" s="157" t="s">
        <v>1674</v>
      </c>
      <c r="D334" s="157">
        <v>34</v>
      </c>
      <c r="E334"/>
    </row>
    <row r="335" spans="1:5">
      <c r="A335" t="s">
        <v>1675</v>
      </c>
      <c r="B335" s="295">
        <v>4627164659217</v>
      </c>
      <c r="C335" s="157" t="s">
        <v>1676</v>
      </c>
      <c r="D335" s="157">
        <v>36</v>
      </c>
      <c r="E335"/>
    </row>
    <row r="336" spans="1:5">
      <c r="A336" t="s">
        <v>1677</v>
      </c>
      <c r="B336" s="295">
        <v>4627164658364</v>
      </c>
      <c r="C336" s="157" t="s">
        <v>1678</v>
      </c>
      <c r="D336" s="157">
        <v>38</v>
      </c>
      <c r="E336"/>
    </row>
    <row r="337" spans="1:5">
      <c r="A337" t="s">
        <v>1679</v>
      </c>
      <c r="B337" s="295">
        <v>4627164658371</v>
      </c>
      <c r="C337" s="157" t="s">
        <v>1680</v>
      </c>
      <c r="D337" s="157">
        <v>40</v>
      </c>
      <c r="E337"/>
    </row>
    <row r="338" spans="1:5">
      <c r="A338" t="s">
        <v>1681</v>
      </c>
      <c r="B338" s="295">
        <v>4627191082576</v>
      </c>
      <c r="C338" s="157" t="s">
        <v>1682</v>
      </c>
      <c r="D338" s="157">
        <v>42</v>
      </c>
      <c r="E338"/>
    </row>
    <row r="339" spans="1:5">
      <c r="A339" t="s">
        <v>1683</v>
      </c>
      <c r="B339" s="295">
        <v>4627164658388</v>
      </c>
      <c r="C339" s="157" t="s">
        <v>1684</v>
      </c>
      <c r="D339" s="157">
        <v>26</v>
      </c>
      <c r="E339"/>
    </row>
    <row r="340" spans="1:5">
      <c r="A340" t="s">
        <v>1685</v>
      </c>
      <c r="B340" s="295">
        <v>4627164658395</v>
      </c>
      <c r="C340" s="157" t="s">
        <v>1686</v>
      </c>
      <c r="D340" s="157">
        <v>28</v>
      </c>
      <c r="E340"/>
    </row>
    <row r="341" spans="1:5">
      <c r="A341" t="s">
        <v>1687</v>
      </c>
      <c r="B341" s="295">
        <v>4627164658401</v>
      </c>
      <c r="C341" s="157" t="s">
        <v>1688</v>
      </c>
      <c r="D341" s="157">
        <v>30</v>
      </c>
      <c r="E341"/>
    </row>
    <row r="342" spans="1:5">
      <c r="A342" t="s">
        <v>1689</v>
      </c>
      <c r="B342" s="295">
        <v>4627164658418</v>
      </c>
      <c r="C342" s="157" t="s">
        <v>1690</v>
      </c>
      <c r="D342" s="157">
        <v>32</v>
      </c>
      <c r="E342"/>
    </row>
    <row r="343" spans="1:5">
      <c r="A343" t="s">
        <v>1691</v>
      </c>
      <c r="B343" s="295">
        <v>4627164658425</v>
      </c>
      <c r="C343" s="157" t="s">
        <v>1692</v>
      </c>
      <c r="D343" s="157">
        <v>34</v>
      </c>
      <c r="E343"/>
    </row>
    <row r="344" spans="1:5">
      <c r="A344" t="s">
        <v>1693</v>
      </c>
      <c r="B344" s="295">
        <v>4627164658432</v>
      </c>
      <c r="C344" s="157" t="s">
        <v>1694</v>
      </c>
      <c r="D344" s="157">
        <v>36</v>
      </c>
      <c r="E344"/>
    </row>
    <row r="345" spans="1:5">
      <c r="A345" t="s">
        <v>1695</v>
      </c>
      <c r="B345" s="295">
        <v>4627164658449</v>
      </c>
      <c r="C345" s="157" t="s">
        <v>1696</v>
      </c>
      <c r="D345" s="157">
        <v>38</v>
      </c>
      <c r="E345"/>
    </row>
    <row r="346" spans="1:5">
      <c r="A346" t="s">
        <v>1697</v>
      </c>
      <c r="B346" s="295">
        <v>4627164658456</v>
      </c>
      <c r="C346" s="157" t="s">
        <v>1698</v>
      </c>
      <c r="D346" s="157">
        <v>40</v>
      </c>
      <c r="E346"/>
    </row>
    <row r="347" spans="1:5">
      <c r="A347" t="s">
        <v>1699</v>
      </c>
      <c r="B347" s="295">
        <v>4627191082583</v>
      </c>
      <c r="C347" s="157" t="s">
        <v>1700</v>
      </c>
      <c r="D347" s="157">
        <v>42</v>
      </c>
      <c r="E347"/>
    </row>
    <row r="348" spans="1:5">
      <c r="A348" t="s">
        <v>1701</v>
      </c>
      <c r="B348" s="295">
        <v>4627164658463</v>
      </c>
      <c r="C348" s="157" t="s">
        <v>1702</v>
      </c>
      <c r="D348" s="157">
        <v>26</v>
      </c>
      <c r="E348"/>
    </row>
    <row r="349" spans="1:5">
      <c r="A349" t="s">
        <v>1703</v>
      </c>
      <c r="B349" s="295">
        <v>4627164658470</v>
      </c>
      <c r="C349" s="157" t="s">
        <v>1704</v>
      </c>
      <c r="D349" s="157">
        <v>28</v>
      </c>
      <c r="E349"/>
    </row>
    <row r="350" spans="1:5">
      <c r="A350" t="s">
        <v>1705</v>
      </c>
      <c r="B350" s="295">
        <v>4627164658487</v>
      </c>
      <c r="C350" s="157" t="s">
        <v>1706</v>
      </c>
      <c r="D350" s="157">
        <v>30</v>
      </c>
      <c r="E350"/>
    </row>
    <row r="351" spans="1:5">
      <c r="A351" t="s">
        <v>1707</v>
      </c>
      <c r="B351" s="295">
        <v>4627164658494</v>
      </c>
      <c r="C351" s="157" t="s">
        <v>1708</v>
      </c>
      <c r="D351" s="157">
        <v>32</v>
      </c>
      <c r="E351"/>
    </row>
    <row r="352" spans="1:5">
      <c r="A352" t="s">
        <v>1709</v>
      </c>
      <c r="B352" s="295">
        <v>4627164658500</v>
      </c>
      <c r="C352" s="157" t="s">
        <v>1710</v>
      </c>
      <c r="D352" s="157">
        <v>34</v>
      </c>
      <c r="E352"/>
    </row>
    <row r="353" spans="1:5">
      <c r="A353" t="s">
        <v>1711</v>
      </c>
      <c r="B353" s="295">
        <v>4627164658517</v>
      </c>
      <c r="C353" s="157" t="s">
        <v>1712</v>
      </c>
      <c r="D353" s="157">
        <v>36</v>
      </c>
      <c r="E353"/>
    </row>
    <row r="354" spans="1:5">
      <c r="A354" t="s">
        <v>1713</v>
      </c>
      <c r="B354" s="295">
        <v>4627164658524</v>
      </c>
      <c r="C354" s="157" t="s">
        <v>1714</v>
      </c>
      <c r="D354" s="157">
        <v>38</v>
      </c>
      <c r="E354"/>
    </row>
    <row r="355" spans="1:5">
      <c r="A355" t="s">
        <v>1715</v>
      </c>
      <c r="B355" s="295">
        <v>4627164658531</v>
      </c>
      <c r="C355" s="157" t="s">
        <v>1716</v>
      </c>
      <c r="D355" s="157">
        <v>40</v>
      </c>
      <c r="E355"/>
    </row>
    <row r="356" spans="1:5">
      <c r="A356" t="s">
        <v>1717</v>
      </c>
      <c r="B356" s="295">
        <v>4627191082590</v>
      </c>
      <c r="C356" s="157" t="s">
        <v>1718</v>
      </c>
      <c r="D356" s="157">
        <v>42</v>
      </c>
      <c r="E356"/>
    </row>
    <row r="357" spans="1:5">
      <c r="A357" t="s">
        <v>1719</v>
      </c>
      <c r="B357" s="295">
        <v>4627164658548</v>
      </c>
      <c r="C357" s="157" t="s">
        <v>1720</v>
      </c>
      <c r="D357" s="157">
        <v>26</v>
      </c>
      <c r="E357"/>
    </row>
    <row r="358" spans="1:5">
      <c r="A358" t="s">
        <v>1721</v>
      </c>
      <c r="B358" s="295">
        <v>4627164658555</v>
      </c>
      <c r="C358" s="157" t="s">
        <v>1722</v>
      </c>
      <c r="D358" s="157">
        <v>28</v>
      </c>
      <c r="E358"/>
    </row>
    <row r="359" spans="1:5">
      <c r="A359" t="s">
        <v>1723</v>
      </c>
      <c r="B359" s="295">
        <v>4627164658562</v>
      </c>
      <c r="C359" s="157" t="s">
        <v>1724</v>
      </c>
      <c r="D359" s="157">
        <v>30</v>
      </c>
      <c r="E359"/>
    </row>
    <row r="360" spans="1:5">
      <c r="A360" t="s">
        <v>1725</v>
      </c>
      <c r="B360" s="295">
        <v>4627164658579</v>
      </c>
      <c r="C360" s="157" t="s">
        <v>1726</v>
      </c>
      <c r="D360" s="157">
        <v>32</v>
      </c>
      <c r="E360"/>
    </row>
    <row r="361" spans="1:5">
      <c r="A361" t="s">
        <v>1727</v>
      </c>
      <c r="B361" s="295">
        <v>4627164658586</v>
      </c>
      <c r="C361" s="157" t="s">
        <v>1728</v>
      </c>
      <c r="D361" s="157">
        <v>34</v>
      </c>
      <c r="E361"/>
    </row>
    <row r="362" spans="1:5">
      <c r="A362" t="s">
        <v>1729</v>
      </c>
      <c r="B362" s="295">
        <v>4627164658593</v>
      </c>
      <c r="C362" s="157" t="s">
        <v>1730</v>
      </c>
      <c r="D362" s="157">
        <v>36</v>
      </c>
      <c r="E362"/>
    </row>
    <row r="363" spans="1:5">
      <c r="A363" t="s">
        <v>1731</v>
      </c>
      <c r="B363" s="295">
        <v>4627164658609</v>
      </c>
      <c r="C363" s="157" t="s">
        <v>1732</v>
      </c>
      <c r="D363" s="157">
        <v>38</v>
      </c>
      <c r="E363"/>
    </row>
    <row r="364" spans="1:5">
      <c r="A364" t="s">
        <v>1733</v>
      </c>
      <c r="B364" s="295">
        <v>4627164658616</v>
      </c>
      <c r="C364" s="157" t="s">
        <v>1734</v>
      </c>
      <c r="D364" s="157">
        <v>40</v>
      </c>
      <c r="E364"/>
    </row>
    <row r="365" spans="1:5">
      <c r="A365" t="s">
        <v>1735</v>
      </c>
      <c r="B365" s="295">
        <v>4627191082606</v>
      </c>
      <c r="C365" s="157" t="s">
        <v>1736</v>
      </c>
      <c r="D365" s="157">
        <v>42</v>
      </c>
      <c r="E365"/>
    </row>
    <row r="366" spans="1:5">
      <c r="A366" t="s">
        <v>1737</v>
      </c>
      <c r="B366" s="295">
        <v>4627164658623</v>
      </c>
      <c r="C366" s="157" t="s">
        <v>1738</v>
      </c>
      <c r="D366" s="157">
        <v>26</v>
      </c>
      <c r="E366"/>
    </row>
    <row r="367" spans="1:5">
      <c r="A367" t="s">
        <v>1739</v>
      </c>
      <c r="B367" s="295">
        <v>4627164658630</v>
      </c>
      <c r="C367" s="157" t="s">
        <v>1740</v>
      </c>
      <c r="D367" s="157">
        <v>28</v>
      </c>
      <c r="E367"/>
    </row>
    <row r="368" spans="1:5">
      <c r="A368" t="s">
        <v>1741</v>
      </c>
      <c r="B368" s="295">
        <v>4627164658647</v>
      </c>
      <c r="C368" s="157" t="s">
        <v>1742</v>
      </c>
      <c r="D368" s="157">
        <v>30</v>
      </c>
      <c r="E368"/>
    </row>
    <row r="369" spans="1:5">
      <c r="A369" t="s">
        <v>1743</v>
      </c>
      <c r="B369" s="295">
        <v>4627164658654</v>
      </c>
      <c r="C369" s="157" t="s">
        <v>1744</v>
      </c>
      <c r="D369" s="157">
        <v>32</v>
      </c>
      <c r="E369"/>
    </row>
    <row r="370" spans="1:5">
      <c r="A370" t="s">
        <v>1745</v>
      </c>
      <c r="B370" s="295">
        <v>4627164658661</v>
      </c>
      <c r="C370" s="157" t="s">
        <v>1746</v>
      </c>
      <c r="D370" s="157">
        <v>34</v>
      </c>
      <c r="E370"/>
    </row>
    <row r="371" spans="1:5">
      <c r="A371" t="s">
        <v>1747</v>
      </c>
      <c r="B371" s="295">
        <v>4627164658678</v>
      </c>
      <c r="C371" s="157" t="s">
        <v>1748</v>
      </c>
      <c r="D371" s="157">
        <v>36</v>
      </c>
      <c r="E371"/>
    </row>
    <row r="372" spans="1:5">
      <c r="A372" t="s">
        <v>1749</v>
      </c>
      <c r="B372" s="295">
        <v>4627164658685</v>
      </c>
      <c r="C372" s="157" t="s">
        <v>1750</v>
      </c>
      <c r="D372" s="157">
        <v>38</v>
      </c>
      <c r="E372"/>
    </row>
    <row r="373" spans="1:5">
      <c r="A373" t="s">
        <v>1751</v>
      </c>
      <c r="B373" s="295">
        <v>4627164658692</v>
      </c>
      <c r="C373" s="157" t="s">
        <v>1752</v>
      </c>
      <c r="D373" s="157">
        <v>40</v>
      </c>
      <c r="E373"/>
    </row>
    <row r="374" spans="1:5">
      <c r="A374" t="s">
        <v>1753</v>
      </c>
      <c r="B374" s="295">
        <v>4627191082347</v>
      </c>
      <c r="C374" s="157" t="s">
        <v>1754</v>
      </c>
      <c r="D374" s="157">
        <v>42</v>
      </c>
      <c r="E374"/>
    </row>
    <row r="375" spans="1:5">
      <c r="A375" t="s">
        <v>1755</v>
      </c>
      <c r="B375" s="295">
        <v>4627164658708</v>
      </c>
      <c r="C375" s="157" t="s">
        <v>1756</v>
      </c>
      <c r="D375" s="157">
        <v>26</v>
      </c>
      <c r="E375"/>
    </row>
    <row r="376" spans="1:5">
      <c r="A376" t="s">
        <v>1757</v>
      </c>
      <c r="B376" s="295">
        <v>4627164658715</v>
      </c>
      <c r="C376" s="157" t="s">
        <v>1758</v>
      </c>
      <c r="D376" s="157">
        <v>28</v>
      </c>
      <c r="E376"/>
    </row>
    <row r="377" spans="1:5">
      <c r="A377" t="s">
        <v>1759</v>
      </c>
      <c r="B377" s="295">
        <v>4627164658722</v>
      </c>
      <c r="C377" s="157" t="s">
        <v>1760</v>
      </c>
      <c r="D377" s="157">
        <v>30</v>
      </c>
      <c r="E377"/>
    </row>
    <row r="378" spans="1:5">
      <c r="A378" t="s">
        <v>1761</v>
      </c>
      <c r="B378" s="295">
        <v>4627164658739</v>
      </c>
      <c r="C378" s="157" t="s">
        <v>1762</v>
      </c>
      <c r="D378" s="157">
        <v>32</v>
      </c>
      <c r="E378"/>
    </row>
    <row r="379" spans="1:5">
      <c r="A379" t="s">
        <v>1763</v>
      </c>
      <c r="B379" s="295">
        <v>4627164658746</v>
      </c>
      <c r="C379" s="157" t="s">
        <v>1764</v>
      </c>
      <c r="D379" s="157">
        <v>34</v>
      </c>
      <c r="E379"/>
    </row>
    <row r="380" spans="1:5">
      <c r="A380" t="s">
        <v>1765</v>
      </c>
      <c r="B380" s="295">
        <v>4627164658753</v>
      </c>
      <c r="C380" s="157" t="s">
        <v>1766</v>
      </c>
      <c r="D380" s="157">
        <v>36</v>
      </c>
      <c r="E380"/>
    </row>
    <row r="381" spans="1:5">
      <c r="A381" t="s">
        <v>1767</v>
      </c>
      <c r="B381" s="295">
        <v>4627164658760</v>
      </c>
      <c r="C381" s="157" t="s">
        <v>1768</v>
      </c>
      <c r="D381" s="157">
        <v>38</v>
      </c>
      <c r="E381"/>
    </row>
    <row r="382" spans="1:5">
      <c r="A382" t="s">
        <v>1769</v>
      </c>
      <c r="B382" s="295">
        <v>4627164658777</v>
      </c>
      <c r="C382" s="157" t="s">
        <v>1770</v>
      </c>
      <c r="D382" s="157">
        <v>40</v>
      </c>
      <c r="E382"/>
    </row>
    <row r="383" spans="1:5" ht="18.600000000000001" customHeight="1">
      <c r="A383" t="s">
        <v>1771</v>
      </c>
      <c r="B383" s="295">
        <v>4627191082361</v>
      </c>
      <c r="C383" s="157" t="s">
        <v>1772</v>
      </c>
      <c r="D383" s="157">
        <v>42</v>
      </c>
      <c r="E383"/>
    </row>
    <row r="384" spans="1:5">
      <c r="A384" t="s">
        <v>1773</v>
      </c>
      <c r="B384" s="295">
        <v>4627164658784</v>
      </c>
      <c r="C384" s="157" t="s">
        <v>1774</v>
      </c>
      <c r="D384" s="157">
        <v>26</v>
      </c>
      <c r="E384"/>
    </row>
    <row r="385" spans="1:5">
      <c r="A385" t="s">
        <v>1775</v>
      </c>
      <c r="B385" s="295">
        <v>4627164658791</v>
      </c>
      <c r="C385" s="157" t="s">
        <v>1776</v>
      </c>
      <c r="D385" s="157">
        <v>28</v>
      </c>
      <c r="E385"/>
    </row>
    <row r="386" spans="1:5">
      <c r="A386" t="s">
        <v>1777</v>
      </c>
      <c r="B386" s="295">
        <v>4627164658807</v>
      </c>
      <c r="C386" s="157" t="s">
        <v>1778</v>
      </c>
      <c r="D386" s="157">
        <v>30</v>
      </c>
      <c r="E386"/>
    </row>
    <row r="387" spans="1:5">
      <c r="A387" t="s">
        <v>1779</v>
      </c>
      <c r="B387" s="295">
        <v>4627164658814</v>
      </c>
      <c r="C387" s="157" t="s">
        <v>1780</v>
      </c>
      <c r="D387" s="157">
        <v>32</v>
      </c>
      <c r="E387"/>
    </row>
    <row r="388" spans="1:5">
      <c r="A388" t="s">
        <v>1781</v>
      </c>
      <c r="B388" s="295">
        <v>4627164658821</v>
      </c>
      <c r="C388" s="157" t="s">
        <v>1782</v>
      </c>
      <c r="D388" s="157">
        <v>34</v>
      </c>
      <c r="E388"/>
    </row>
    <row r="389" spans="1:5">
      <c r="A389" t="s">
        <v>1783</v>
      </c>
      <c r="B389" s="295">
        <v>4627164659200</v>
      </c>
      <c r="C389" s="157" t="s">
        <v>1784</v>
      </c>
      <c r="D389" s="157">
        <v>36</v>
      </c>
      <c r="E389"/>
    </row>
    <row r="390" spans="1:5">
      <c r="A390" t="s">
        <v>1785</v>
      </c>
      <c r="B390" s="295">
        <v>4627164658838</v>
      </c>
      <c r="C390" s="157" t="s">
        <v>1786</v>
      </c>
      <c r="D390" s="157">
        <v>38</v>
      </c>
      <c r="E390"/>
    </row>
    <row r="391" spans="1:5">
      <c r="A391" t="s">
        <v>1787</v>
      </c>
      <c r="B391" s="295">
        <v>4627164658845</v>
      </c>
      <c r="C391" s="157" t="s">
        <v>1788</v>
      </c>
      <c r="D391" s="157">
        <v>40</v>
      </c>
      <c r="E391"/>
    </row>
    <row r="392" spans="1:5">
      <c r="A392" t="s">
        <v>1789</v>
      </c>
      <c r="B392" s="295">
        <v>4627191082354</v>
      </c>
      <c r="C392" s="157" t="s">
        <v>1790</v>
      </c>
      <c r="D392" s="157">
        <v>42</v>
      </c>
      <c r="E392"/>
    </row>
    <row r="393" spans="1:5">
      <c r="A393" t="s">
        <v>1791</v>
      </c>
      <c r="B393" s="295">
        <v>4627164658876</v>
      </c>
      <c r="C393" s="157" t="s">
        <v>1792</v>
      </c>
      <c r="D393" s="157">
        <v>26</v>
      </c>
      <c r="E393"/>
    </row>
    <row r="394" spans="1:5">
      <c r="A394" t="s">
        <v>1793</v>
      </c>
      <c r="B394" s="295">
        <v>4627164658883</v>
      </c>
      <c r="C394" s="157" t="s">
        <v>1794</v>
      </c>
      <c r="D394" s="157">
        <v>28</v>
      </c>
      <c r="E394"/>
    </row>
    <row r="395" spans="1:5">
      <c r="A395" t="s">
        <v>1795</v>
      </c>
      <c r="B395" s="295">
        <v>4627164658890</v>
      </c>
      <c r="C395" s="157" t="s">
        <v>1796</v>
      </c>
      <c r="D395" s="157">
        <v>30</v>
      </c>
      <c r="E395"/>
    </row>
    <row r="396" spans="1:5">
      <c r="A396" t="s">
        <v>1797</v>
      </c>
      <c r="B396" s="295">
        <v>4627164658906</v>
      </c>
      <c r="C396" s="157" t="s">
        <v>1798</v>
      </c>
      <c r="D396" s="157">
        <v>32</v>
      </c>
      <c r="E396"/>
    </row>
    <row r="397" spans="1:5">
      <c r="A397" t="s">
        <v>1799</v>
      </c>
      <c r="B397" s="295">
        <v>4627164658913</v>
      </c>
      <c r="C397" s="157" t="s">
        <v>1800</v>
      </c>
      <c r="D397" s="157">
        <v>34</v>
      </c>
      <c r="E397"/>
    </row>
    <row r="398" spans="1:5">
      <c r="A398" t="s">
        <v>1801</v>
      </c>
      <c r="B398" s="295">
        <v>4627164658920</v>
      </c>
      <c r="C398" s="157" t="s">
        <v>1802</v>
      </c>
      <c r="D398" s="157">
        <v>36</v>
      </c>
      <c r="E398"/>
    </row>
    <row r="399" spans="1:5">
      <c r="A399" t="s">
        <v>1803</v>
      </c>
      <c r="B399" s="295">
        <v>4627164658937</v>
      </c>
      <c r="C399" s="157" t="s">
        <v>1804</v>
      </c>
      <c r="D399" s="157">
        <v>38</v>
      </c>
      <c r="E399"/>
    </row>
    <row r="400" spans="1:5">
      <c r="A400" t="s">
        <v>1805</v>
      </c>
      <c r="B400" s="295">
        <v>4627164658944</v>
      </c>
      <c r="C400" s="157" t="s">
        <v>1806</v>
      </c>
      <c r="D400" s="157">
        <v>40</v>
      </c>
      <c r="E400"/>
    </row>
    <row r="401" spans="1:5">
      <c r="A401" t="s">
        <v>1807</v>
      </c>
      <c r="B401" s="295">
        <v>4627191082613</v>
      </c>
      <c r="C401" s="157" t="s">
        <v>1808</v>
      </c>
      <c r="D401" s="157">
        <v>42</v>
      </c>
      <c r="E401"/>
    </row>
    <row r="402" spans="1:5">
      <c r="A402" t="s">
        <v>1809</v>
      </c>
      <c r="B402" s="295">
        <v>4627164658951</v>
      </c>
      <c r="C402" s="157" t="s">
        <v>1810</v>
      </c>
      <c r="D402" s="157">
        <v>26</v>
      </c>
      <c r="E402"/>
    </row>
    <row r="403" spans="1:5">
      <c r="A403" t="s">
        <v>1811</v>
      </c>
      <c r="B403" s="295">
        <v>4627164658968</v>
      </c>
      <c r="C403" s="157" t="s">
        <v>1812</v>
      </c>
      <c r="D403" s="157">
        <v>28</v>
      </c>
      <c r="E403"/>
    </row>
    <row r="404" spans="1:5">
      <c r="A404" t="s">
        <v>1813</v>
      </c>
      <c r="B404" s="295">
        <v>4627164658975</v>
      </c>
      <c r="C404" s="157" t="s">
        <v>1814</v>
      </c>
      <c r="D404" s="157">
        <v>30</v>
      </c>
      <c r="E404"/>
    </row>
    <row r="405" spans="1:5">
      <c r="A405" t="s">
        <v>1815</v>
      </c>
      <c r="B405" s="295">
        <v>4627164658982</v>
      </c>
      <c r="C405" s="157" t="s">
        <v>1816</v>
      </c>
      <c r="D405" s="157">
        <v>32</v>
      </c>
      <c r="E405"/>
    </row>
    <row r="406" spans="1:5">
      <c r="A406" t="s">
        <v>1817</v>
      </c>
      <c r="B406" s="295">
        <v>4627164658999</v>
      </c>
      <c r="C406" s="157" t="s">
        <v>1818</v>
      </c>
      <c r="D406" s="157">
        <v>34</v>
      </c>
      <c r="E406"/>
    </row>
    <row r="407" spans="1:5">
      <c r="A407" t="s">
        <v>1819</v>
      </c>
      <c r="B407" s="295">
        <v>4627164659002</v>
      </c>
      <c r="C407" s="157" t="s">
        <v>1820</v>
      </c>
      <c r="D407" s="157">
        <v>36</v>
      </c>
      <c r="E407"/>
    </row>
    <row r="408" spans="1:5">
      <c r="A408" t="s">
        <v>1821</v>
      </c>
      <c r="B408" s="295">
        <v>4627164659019</v>
      </c>
      <c r="C408" s="157" t="s">
        <v>1822</v>
      </c>
      <c r="D408" s="157">
        <v>38</v>
      </c>
      <c r="E408"/>
    </row>
    <row r="409" spans="1:5">
      <c r="A409" t="s">
        <v>1823</v>
      </c>
      <c r="B409" s="295">
        <v>4627164659026</v>
      </c>
      <c r="C409" s="157" t="s">
        <v>1824</v>
      </c>
      <c r="D409" s="157">
        <v>40</v>
      </c>
      <c r="E409"/>
    </row>
    <row r="410" spans="1:5">
      <c r="A410" t="s">
        <v>1825</v>
      </c>
      <c r="B410" s="295">
        <v>4627191082620</v>
      </c>
      <c r="C410" s="157" t="s">
        <v>1826</v>
      </c>
      <c r="D410" s="157">
        <v>42</v>
      </c>
      <c r="E410"/>
    </row>
    <row r="411" spans="1:5">
      <c r="A411" t="s">
        <v>1827</v>
      </c>
      <c r="B411" s="295">
        <v>4627164659033</v>
      </c>
      <c r="C411" s="157" t="s">
        <v>1828</v>
      </c>
      <c r="D411" s="157">
        <v>26</v>
      </c>
      <c r="E411"/>
    </row>
    <row r="412" spans="1:5">
      <c r="A412" t="s">
        <v>1829</v>
      </c>
      <c r="B412" s="295">
        <v>4627164659040</v>
      </c>
      <c r="C412" s="157" t="s">
        <v>1830</v>
      </c>
      <c r="D412" s="157">
        <v>28</v>
      </c>
      <c r="E412"/>
    </row>
    <row r="413" spans="1:5">
      <c r="A413" t="s">
        <v>1831</v>
      </c>
      <c r="B413" s="295">
        <v>4627164659057</v>
      </c>
      <c r="C413" s="157" t="s">
        <v>1832</v>
      </c>
      <c r="D413" s="157">
        <v>30</v>
      </c>
      <c r="E413"/>
    </row>
    <row r="414" spans="1:5">
      <c r="A414" t="s">
        <v>1833</v>
      </c>
      <c r="B414" s="295">
        <v>4627164659064</v>
      </c>
      <c r="C414" s="157" t="s">
        <v>1834</v>
      </c>
      <c r="D414" s="157">
        <v>32</v>
      </c>
      <c r="E414"/>
    </row>
    <row r="415" spans="1:5">
      <c r="A415" t="s">
        <v>1835</v>
      </c>
      <c r="B415" s="295">
        <v>4627164659071</v>
      </c>
      <c r="C415" s="157" t="s">
        <v>1836</v>
      </c>
      <c r="D415" s="157">
        <v>34</v>
      </c>
      <c r="E415"/>
    </row>
    <row r="416" spans="1:5">
      <c r="A416" t="s">
        <v>1837</v>
      </c>
      <c r="B416" s="295">
        <v>4627164659088</v>
      </c>
      <c r="C416" s="157" t="s">
        <v>1838</v>
      </c>
      <c r="D416" s="157">
        <v>36</v>
      </c>
      <c r="E416"/>
    </row>
    <row r="417" spans="1:5">
      <c r="A417" t="s">
        <v>1839</v>
      </c>
      <c r="B417" s="295">
        <v>4627164659095</v>
      </c>
      <c r="C417" s="157" t="s">
        <v>1840</v>
      </c>
      <c r="D417" s="157">
        <v>38</v>
      </c>
      <c r="E417"/>
    </row>
    <row r="418" spans="1:5" ht="16.2" customHeight="1">
      <c r="A418" t="s">
        <v>1841</v>
      </c>
      <c r="B418" s="295">
        <v>4627164659101</v>
      </c>
      <c r="C418" s="157" t="s">
        <v>2333</v>
      </c>
      <c r="D418" s="157">
        <v>40</v>
      </c>
      <c r="E418"/>
    </row>
    <row r="419" spans="1:5" ht="16.2" customHeight="1">
      <c r="A419" t="s">
        <v>1842</v>
      </c>
      <c r="B419" s="295">
        <v>4627191082637</v>
      </c>
      <c r="C419" s="157" t="s">
        <v>1843</v>
      </c>
      <c r="D419" s="157">
        <v>42</v>
      </c>
      <c r="E419"/>
    </row>
    <row r="420" spans="1:5">
      <c r="A420" t="s">
        <v>1844</v>
      </c>
      <c r="B420" s="295">
        <v>4627164659330</v>
      </c>
      <c r="C420" s="157" t="s">
        <v>1845</v>
      </c>
      <c r="D420" s="157">
        <v>26</v>
      </c>
      <c r="E420"/>
    </row>
    <row r="421" spans="1:5">
      <c r="A421" t="s">
        <v>1846</v>
      </c>
      <c r="B421" s="295">
        <v>4627164659347</v>
      </c>
      <c r="C421" s="157" t="s">
        <v>1847</v>
      </c>
      <c r="D421" s="157">
        <v>28</v>
      </c>
      <c r="E421"/>
    </row>
    <row r="422" spans="1:5">
      <c r="A422" t="s">
        <v>1848</v>
      </c>
      <c r="B422" s="295">
        <v>4627164659354</v>
      </c>
      <c r="C422" s="157" t="s">
        <v>1849</v>
      </c>
      <c r="D422" s="157">
        <v>30</v>
      </c>
      <c r="E422"/>
    </row>
    <row r="423" spans="1:5">
      <c r="A423" t="s">
        <v>1850</v>
      </c>
      <c r="B423" s="295">
        <v>4627164659361</v>
      </c>
      <c r="C423" s="157" t="s">
        <v>1851</v>
      </c>
      <c r="D423" s="157">
        <v>32</v>
      </c>
      <c r="E423"/>
    </row>
    <row r="424" spans="1:5">
      <c r="A424" t="s">
        <v>1852</v>
      </c>
      <c r="B424" s="295">
        <v>4627164659378</v>
      </c>
      <c r="C424" s="157" t="s">
        <v>1853</v>
      </c>
      <c r="D424" s="157">
        <v>34</v>
      </c>
      <c r="E424"/>
    </row>
    <row r="425" spans="1:5">
      <c r="A425" t="s">
        <v>1854</v>
      </c>
      <c r="B425" s="295">
        <v>4627164659224</v>
      </c>
      <c r="C425" s="157" t="s">
        <v>1855</v>
      </c>
      <c r="D425" s="157">
        <v>36</v>
      </c>
      <c r="E425"/>
    </row>
    <row r="426" spans="1:5">
      <c r="A426" t="s">
        <v>1856</v>
      </c>
      <c r="B426" s="295">
        <v>4627164659385</v>
      </c>
      <c r="C426" s="157" t="s">
        <v>1857</v>
      </c>
      <c r="D426" s="157">
        <v>38</v>
      </c>
      <c r="E426"/>
    </row>
    <row r="427" spans="1:5">
      <c r="A427" t="s">
        <v>1858</v>
      </c>
      <c r="B427" s="295">
        <v>4627164659392</v>
      </c>
      <c r="C427" s="157" t="s">
        <v>1859</v>
      </c>
      <c r="D427" s="157">
        <v>40</v>
      </c>
      <c r="E427"/>
    </row>
    <row r="428" spans="1:5">
      <c r="A428" t="s">
        <v>1860</v>
      </c>
      <c r="B428" s="295">
        <v>4627191082323</v>
      </c>
      <c r="C428" s="157" t="s">
        <v>1861</v>
      </c>
      <c r="D428" s="157">
        <v>42</v>
      </c>
      <c r="E428"/>
    </row>
    <row r="429" spans="1:5">
      <c r="A429" s="8" t="s">
        <v>1862</v>
      </c>
      <c r="B429" s="8"/>
      <c r="C429" s="8"/>
      <c r="D429" s="8"/>
      <c r="E429"/>
    </row>
    <row r="430" spans="1:5">
      <c r="A430" t="s">
        <v>1863</v>
      </c>
      <c r="B430" s="295">
        <v>4627191082835</v>
      </c>
      <c r="C430" s="157" t="s">
        <v>1864</v>
      </c>
      <c r="D430" s="157" t="s">
        <v>886</v>
      </c>
      <c r="E430"/>
    </row>
    <row r="431" spans="1:5">
      <c r="A431" t="s">
        <v>1865</v>
      </c>
      <c r="B431" s="295">
        <v>4627191082842</v>
      </c>
      <c r="C431" s="157" t="s">
        <v>1866</v>
      </c>
      <c r="D431" s="157" t="s">
        <v>885</v>
      </c>
      <c r="E431"/>
    </row>
    <row r="432" spans="1:5">
      <c r="A432" t="s">
        <v>1867</v>
      </c>
      <c r="B432" s="295">
        <v>4627191082859</v>
      </c>
      <c r="C432" s="157" t="s">
        <v>1868</v>
      </c>
      <c r="D432" s="157" t="s">
        <v>884</v>
      </c>
      <c r="E432"/>
    </row>
    <row r="433" spans="1:5">
      <c r="A433" t="s">
        <v>1869</v>
      </c>
      <c r="B433" s="295">
        <v>4627191082866</v>
      </c>
      <c r="C433" s="157" t="s">
        <v>1870</v>
      </c>
      <c r="D433" s="157" t="s">
        <v>883</v>
      </c>
      <c r="E433"/>
    </row>
    <row r="434" spans="1:5">
      <c r="A434" t="s">
        <v>1871</v>
      </c>
      <c r="B434" s="295">
        <v>4627191082873</v>
      </c>
      <c r="C434" s="157" t="s">
        <v>1872</v>
      </c>
      <c r="D434" s="157" t="s">
        <v>886</v>
      </c>
      <c r="E434"/>
    </row>
    <row r="435" spans="1:5">
      <c r="A435" t="s">
        <v>1873</v>
      </c>
      <c r="B435" s="295">
        <v>4627191082880</v>
      </c>
      <c r="C435" s="157" t="s">
        <v>1874</v>
      </c>
      <c r="D435" s="157" t="s">
        <v>885</v>
      </c>
      <c r="E435"/>
    </row>
    <row r="436" spans="1:5">
      <c r="A436" t="s">
        <v>1875</v>
      </c>
      <c r="B436" s="295">
        <v>4627191082897</v>
      </c>
      <c r="C436" s="157" t="s">
        <v>1876</v>
      </c>
      <c r="D436" s="157" t="s">
        <v>884</v>
      </c>
      <c r="E436"/>
    </row>
    <row r="437" spans="1:5">
      <c r="A437" t="s">
        <v>1877</v>
      </c>
      <c r="B437" s="295">
        <v>4627191082903</v>
      </c>
      <c r="C437" s="157" t="s">
        <v>1878</v>
      </c>
      <c r="D437" s="157" t="s">
        <v>883</v>
      </c>
      <c r="E437"/>
    </row>
    <row r="438" spans="1:5">
      <c r="A438" t="s">
        <v>1879</v>
      </c>
      <c r="B438" s="295">
        <v>4627191082910</v>
      </c>
      <c r="C438" s="157" t="s">
        <v>1880</v>
      </c>
      <c r="D438" s="157" t="s">
        <v>886</v>
      </c>
      <c r="E438"/>
    </row>
    <row r="439" spans="1:5">
      <c r="A439" t="s">
        <v>1881</v>
      </c>
      <c r="B439" s="295">
        <v>4627191082927</v>
      </c>
      <c r="C439" s="157" t="s">
        <v>1882</v>
      </c>
      <c r="D439" s="157" t="s">
        <v>885</v>
      </c>
      <c r="E439"/>
    </row>
    <row r="440" spans="1:5">
      <c r="A440" t="s">
        <v>1883</v>
      </c>
      <c r="B440" s="295">
        <v>4627191082934</v>
      </c>
      <c r="C440" s="157" t="s">
        <v>1884</v>
      </c>
      <c r="D440" s="157" t="s">
        <v>884</v>
      </c>
      <c r="E440"/>
    </row>
    <row r="441" spans="1:5">
      <c r="A441" t="s">
        <v>1885</v>
      </c>
      <c r="B441" s="295">
        <v>4627191082941</v>
      </c>
      <c r="C441" s="157" t="s">
        <v>1886</v>
      </c>
      <c r="D441" s="157" t="s">
        <v>883</v>
      </c>
      <c r="E441"/>
    </row>
    <row r="442" spans="1:5">
      <c r="A442" t="s">
        <v>1887</v>
      </c>
      <c r="B442" s="295">
        <v>4627191082958</v>
      </c>
      <c r="C442" s="157" t="s">
        <v>1888</v>
      </c>
      <c r="D442" s="157" t="s">
        <v>886</v>
      </c>
      <c r="E442"/>
    </row>
    <row r="443" spans="1:5">
      <c r="A443" t="s">
        <v>1889</v>
      </c>
      <c r="B443" s="295">
        <v>4627191082965</v>
      </c>
      <c r="C443" s="157" t="s">
        <v>1890</v>
      </c>
      <c r="D443" s="157" t="s">
        <v>885</v>
      </c>
      <c r="E443"/>
    </row>
    <row r="444" spans="1:5">
      <c r="A444" t="s">
        <v>1891</v>
      </c>
      <c r="B444" s="295">
        <v>4627191082972</v>
      </c>
      <c r="C444" s="157" t="s">
        <v>1892</v>
      </c>
      <c r="D444" s="157" t="s">
        <v>884</v>
      </c>
      <c r="E444"/>
    </row>
    <row r="445" spans="1:5">
      <c r="A445" t="s">
        <v>1893</v>
      </c>
      <c r="B445" s="295">
        <v>4627191082989</v>
      </c>
      <c r="C445" s="157" t="s">
        <v>1894</v>
      </c>
      <c r="D445" s="157" t="s">
        <v>883</v>
      </c>
      <c r="E445"/>
    </row>
    <row r="446" spans="1:5">
      <c r="A446" s="8" t="s">
        <v>1895</v>
      </c>
      <c r="B446" s="8"/>
      <c r="C446" s="8"/>
      <c r="D446" s="8"/>
      <c r="E446"/>
    </row>
    <row r="447" spans="1:5">
      <c r="A447" t="s">
        <v>2083</v>
      </c>
      <c r="B447" s="295"/>
      <c r="C447" s="157"/>
      <c r="D447" s="157" t="s">
        <v>892</v>
      </c>
      <c r="E447"/>
    </row>
    <row r="448" spans="1:5">
      <c r="A448" t="s">
        <v>2082</v>
      </c>
      <c r="B448" s="295"/>
      <c r="C448" s="157"/>
      <c r="D448" s="157" t="s">
        <v>887</v>
      </c>
      <c r="E448"/>
    </row>
    <row r="449" spans="1:5">
      <c r="A449" t="s">
        <v>1896</v>
      </c>
      <c r="B449" s="295">
        <v>4627191082996</v>
      </c>
      <c r="C449" s="157" t="s">
        <v>1897</v>
      </c>
      <c r="D449" s="157" t="s">
        <v>886</v>
      </c>
      <c r="E449"/>
    </row>
    <row r="450" spans="1:5">
      <c r="A450" t="s">
        <v>1898</v>
      </c>
      <c r="B450" s="295">
        <v>4627191083009</v>
      </c>
      <c r="C450" s="157" t="s">
        <v>1899</v>
      </c>
      <c r="D450" s="157" t="s">
        <v>885</v>
      </c>
      <c r="E450"/>
    </row>
    <row r="451" spans="1:5">
      <c r="A451" t="s">
        <v>1900</v>
      </c>
      <c r="B451" s="295">
        <v>4627191083016</v>
      </c>
      <c r="C451" s="157" t="s">
        <v>1901</v>
      </c>
      <c r="D451" s="157" t="s">
        <v>1902</v>
      </c>
      <c r="E451"/>
    </row>
    <row r="452" spans="1:5">
      <c r="A452" t="s">
        <v>1903</v>
      </c>
      <c r="B452" s="295">
        <v>4627191083023</v>
      </c>
      <c r="C452" s="157" t="s">
        <v>1904</v>
      </c>
      <c r="D452" s="157" t="s">
        <v>1905</v>
      </c>
      <c r="E452"/>
    </row>
    <row r="453" spans="1:5">
      <c r="A453" t="s">
        <v>2084</v>
      </c>
      <c r="B453" s="295"/>
      <c r="C453" s="157"/>
      <c r="D453" s="157" t="s">
        <v>892</v>
      </c>
      <c r="E453"/>
    </row>
    <row r="454" spans="1:5">
      <c r="A454" t="s">
        <v>2085</v>
      </c>
      <c r="B454" s="295"/>
      <c r="C454" s="157"/>
      <c r="D454" s="157" t="s">
        <v>887</v>
      </c>
      <c r="E454"/>
    </row>
    <row r="455" spans="1:5">
      <c r="A455" t="s">
        <v>1906</v>
      </c>
      <c r="B455" s="295">
        <v>4627191083030</v>
      </c>
      <c r="C455" s="157" t="s">
        <v>1907</v>
      </c>
      <c r="D455" s="157" t="s">
        <v>886</v>
      </c>
      <c r="E455"/>
    </row>
    <row r="456" spans="1:5">
      <c r="A456" t="s">
        <v>1908</v>
      </c>
      <c r="B456" s="295">
        <v>4627191083047</v>
      </c>
      <c r="C456" s="157" t="s">
        <v>1909</v>
      </c>
      <c r="D456" s="157" t="s">
        <v>885</v>
      </c>
      <c r="E456"/>
    </row>
    <row r="457" spans="1:5">
      <c r="A457" t="s">
        <v>1910</v>
      </c>
      <c r="B457" s="295">
        <v>4627191083054</v>
      </c>
      <c r="C457" s="157" t="s">
        <v>1911</v>
      </c>
      <c r="D457" s="157" t="s">
        <v>1902</v>
      </c>
      <c r="E457"/>
    </row>
    <row r="458" spans="1:5">
      <c r="A458" t="s">
        <v>1912</v>
      </c>
      <c r="B458" s="295">
        <v>4627191083061</v>
      </c>
      <c r="C458" s="157" t="s">
        <v>1913</v>
      </c>
      <c r="D458" s="157" t="s">
        <v>1905</v>
      </c>
      <c r="E458"/>
    </row>
    <row r="459" spans="1:5">
      <c r="A459" t="s">
        <v>2087</v>
      </c>
      <c r="B459" s="295"/>
      <c r="C459" s="157"/>
      <c r="D459" s="157" t="s">
        <v>892</v>
      </c>
      <c r="E459"/>
    </row>
    <row r="460" spans="1:5">
      <c r="A460" t="s">
        <v>2086</v>
      </c>
      <c r="B460" s="295"/>
      <c r="C460" s="157"/>
      <c r="D460" s="157" t="s">
        <v>887</v>
      </c>
      <c r="E460"/>
    </row>
    <row r="461" spans="1:5">
      <c r="A461" t="s">
        <v>1914</v>
      </c>
      <c r="B461" s="295">
        <v>4627191083078</v>
      </c>
      <c r="C461" s="157" t="s">
        <v>1915</v>
      </c>
      <c r="D461" s="157" t="s">
        <v>886</v>
      </c>
      <c r="E461"/>
    </row>
    <row r="462" spans="1:5">
      <c r="A462" t="s">
        <v>1916</v>
      </c>
      <c r="B462" s="295">
        <v>4627191083085</v>
      </c>
      <c r="C462" s="157" t="s">
        <v>1917</v>
      </c>
      <c r="D462" s="157" t="s">
        <v>885</v>
      </c>
      <c r="E462"/>
    </row>
    <row r="463" spans="1:5">
      <c r="A463" t="s">
        <v>1918</v>
      </c>
      <c r="B463" s="295">
        <v>4627191083092</v>
      </c>
      <c r="C463" s="157" t="s">
        <v>1919</v>
      </c>
      <c r="D463" s="157" t="s">
        <v>1902</v>
      </c>
      <c r="E463"/>
    </row>
    <row r="464" spans="1:5">
      <c r="A464" t="s">
        <v>1920</v>
      </c>
      <c r="B464" s="295">
        <v>4627191083108</v>
      </c>
      <c r="C464" s="157" t="s">
        <v>1921</v>
      </c>
      <c r="D464" s="157" t="s">
        <v>1905</v>
      </c>
      <c r="E464"/>
    </row>
    <row r="465" spans="1:5">
      <c r="A465" t="s">
        <v>2074</v>
      </c>
      <c r="B465" s="295">
        <v>4627191083801</v>
      </c>
      <c r="C465" s="295" t="s">
        <v>2078</v>
      </c>
      <c r="D465" s="157" t="s">
        <v>1905</v>
      </c>
      <c r="E465"/>
    </row>
    <row r="466" spans="1:5">
      <c r="A466" t="s">
        <v>2075</v>
      </c>
      <c r="B466" s="295">
        <v>4627191083795</v>
      </c>
      <c r="C466" s="295" t="s">
        <v>2079</v>
      </c>
      <c r="D466" s="157" t="s">
        <v>1902</v>
      </c>
      <c r="E466"/>
    </row>
    <row r="467" spans="1:5">
      <c r="A467" t="s">
        <v>2076</v>
      </c>
      <c r="B467" s="295">
        <v>4627191083788</v>
      </c>
      <c r="C467" s="295" t="s">
        <v>2080</v>
      </c>
      <c r="D467" s="157" t="s">
        <v>885</v>
      </c>
      <c r="E467"/>
    </row>
    <row r="468" spans="1:5">
      <c r="A468" t="s">
        <v>2077</v>
      </c>
      <c r="B468" s="295">
        <v>4627191083771</v>
      </c>
      <c r="C468" s="295" t="s">
        <v>2081</v>
      </c>
      <c r="D468" s="157" t="s">
        <v>886</v>
      </c>
      <c r="E468"/>
    </row>
    <row r="469" spans="1:5">
      <c r="A469" s="15" t="s">
        <v>2088</v>
      </c>
      <c r="B469" s="295">
        <v>4627191084280</v>
      </c>
      <c r="C469" s="324" t="s">
        <v>2092</v>
      </c>
      <c r="D469" s="157" t="s">
        <v>1905</v>
      </c>
      <c r="E469"/>
    </row>
    <row r="470" spans="1:5">
      <c r="A470" s="15" t="s">
        <v>2089</v>
      </c>
      <c r="B470" s="295">
        <v>4627191084297</v>
      </c>
      <c r="C470" s="324" t="s">
        <v>2093</v>
      </c>
      <c r="D470" s="157" t="s">
        <v>1902</v>
      </c>
      <c r="E470"/>
    </row>
    <row r="471" spans="1:5">
      <c r="A471" s="15" t="s">
        <v>2090</v>
      </c>
      <c r="B471" s="295">
        <v>4627191084303</v>
      </c>
      <c r="C471" s="324" t="s">
        <v>2094</v>
      </c>
      <c r="D471" s="157" t="s">
        <v>885</v>
      </c>
      <c r="E471"/>
    </row>
    <row r="472" spans="1:5">
      <c r="A472" s="15" t="s">
        <v>2091</v>
      </c>
      <c r="B472" s="295">
        <v>4627191084310</v>
      </c>
      <c r="C472" s="324" t="s">
        <v>2095</v>
      </c>
      <c r="D472" s="157" t="s">
        <v>886</v>
      </c>
      <c r="E472"/>
    </row>
    <row r="473" spans="1:5">
      <c r="A473" s="8"/>
      <c r="B473" s="8"/>
      <c r="C473" s="8"/>
      <c r="D473" s="8"/>
      <c r="E473"/>
    </row>
    <row r="474" spans="1:5">
      <c r="A474" t="s">
        <v>1922</v>
      </c>
      <c r="B474" s="295">
        <v>4627191081685</v>
      </c>
      <c r="C474" s="157" t="s">
        <v>1923</v>
      </c>
      <c r="D474" s="157" t="s">
        <v>1924</v>
      </c>
      <c r="E474"/>
    </row>
    <row r="475" spans="1:5">
      <c r="A475" t="s">
        <v>1925</v>
      </c>
      <c r="B475" s="295">
        <v>4627191081678</v>
      </c>
      <c r="C475" s="157" t="s">
        <v>1926</v>
      </c>
      <c r="D475" s="157" t="s">
        <v>1924</v>
      </c>
      <c r="E475"/>
    </row>
    <row r="476" spans="1:5">
      <c r="A476" t="s">
        <v>1927</v>
      </c>
      <c r="B476" s="295">
        <v>4627164650108</v>
      </c>
      <c r="C476" s="157" t="s">
        <v>1928</v>
      </c>
      <c r="D476" s="157" t="s">
        <v>1924</v>
      </c>
      <c r="E476"/>
    </row>
    <row r="477" spans="1:5">
      <c r="A477" t="s">
        <v>1929</v>
      </c>
      <c r="B477" s="295">
        <v>4627164650092</v>
      </c>
      <c r="C477" s="157" t="s">
        <v>1930</v>
      </c>
      <c r="D477" s="157" t="s">
        <v>1924</v>
      </c>
      <c r="E477"/>
    </row>
    <row r="478" spans="1:5">
      <c r="A478" t="s">
        <v>1931</v>
      </c>
      <c r="B478" s="295">
        <v>4627164650085</v>
      </c>
      <c r="C478" s="157" t="s">
        <v>1932</v>
      </c>
      <c r="D478" s="157" t="s">
        <v>1924</v>
      </c>
      <c r="E478"/>
    </row>
    <row r="479" spans="1:5">
      <c r="A479" t="s">
        <v>1933</v>
      </c>
      <c r="B479" s="295">
        <v>4627164650078</v>
      </c>
      <c r="C479" s="157" t="s">
        <v>1934</v>
      </c>
      <c r="D479" s="157" t="s">
        <v>1924</v>
      </c>
      <c r="E479"/>
    </row>
    <row r="480" spans="1:5">
      <c r="A480" t="s">
        <v>1935</v>
      </c>
      <c r="B480" s="295">
        <v>4627164650061</v>
      </c>
      <c r="C480" s="157" t="s">
        <v>1936</v>
      </c>
      <c r="D480" s="157" t="s">
        <v>1924</v>
      </c>
      <c r="E480"/>
    </row>
    <row r="481" spans="1:5">
      <c r="A481" t="s">
        <v>1937</v>
      </c>
      <c r="B481" s="295">
        <v>4627164651624</v>
      </c>
      <c r="C481" s="157" t="s">
        <v>1938</v>
      </c>
      <c r="D481" s="157" t="s">
        <v>1924</v>
      </c>
      <c r="E481"/>
    </row>
    <row r="482" spans="1:5">
      <c r="A482" t="s">
        <v>1939</v>
      </c>
      <c r="B482" s="295">
        <v>4627164650054</v>
      </c>
      <c r="C482" s="157" t="s">
        <v>1940</v>
      </c>
      <c r="D482" s="157" t="s">
        <v>1924</v>
      </c>
      <c r="E482"/>
    </row>
    <row r="483" spans="1:5">
      <c r="A483" t="s">
        <v>1941</v>
      </c>
      <c r="B483" s="295">
        <v>4627164650047</v>
      </c>
      <c r="C483" s="157" t="s">
        <v>1942</v>
      </c>
      <c r="D483" s="157" t="s">
        <v>1924</v>
      </c>
      <c r="E483"/>
    </row>
    <row r="484" spans="1:5">
      <c r="A484" t="s">
        <v>1943</v>
      </c>
      <c r="B484" s="295">
        <v>4627164650030</v>
      </c>
      <c r="C484" s="157" t="s">
        <v>1944</v>
      </c>
      <c r="D484" s="157" t="s">
        <v>1924</v>
      </c>
      <c r="E484"/>
    </row>
    <row r="485" spans="1:5">
      <c r="A485" t="s">
        <v>1945</v>
      </c>
      <c r="B485" s="295">
        <v>4627164651617</v>
      </c>
      <c r="C485" s="157" t="s">
        <v>1946</v>
      </c>
      <c r="D485" s="157" t="s">
        <v>1924</v>
      </c>
      <c r="E485"/>
    </row>
    <row r="486" spans="1:5">
      <c r="A486" t="s">
        <v>1947</v>
      </c>
      <c r="B486" s="295">
        <v>4627164651631</v>
      </c>
      <c r="C486" s="157" t="s">
        <v>1948</v>
      </c>
      <c r="D486" s="157" t="s">
        <v>1924</v>
      </c>
      <c r="E486"/>
    </row>
    <row r="487" spans="1:5">
      <c r="A487" t="s">
        <v>1949</v>
      </c>
      <c r="B487" s="295">
        <v>4627164651600</v>
      </c>
      <c r="C487" s="157" t="s">
        <v>1950</v>
      </c>
      <c r="D487" s="157" t="s">
        <v>1924</v>
      </c>
      <c r="E487"/>
    </row>
    <row r="488" spans="1:5">
      <c r="A488" s="8" t="s">
        <v>2045</v>
      </c>
      <c r="B488" s="8"/>
      <c r="C488" s="8"/>
      <c r="D488" s="8"/>
    </row>
    <row r="489" spans="1:5">
      <c r="A489" s="1" t="s">
        <v>2046</v>
      </c>
      <c r="B489" s="318">
        <v>4627191084013</v>
      </c>
      <c r="C489" s="320" t="s">
        <v>2056</v>
      </c>
    </row>
    <row r="490" spans="1:5">
      <c r="A490" s="1" t="s">
        <v>2047</v>
      </c>
      <c r="B490" s="318">
        <v>4627191084020</v>
      </c>
      <c r="C490" s="320" t="s">
        <v>2057</v>
      </c>
    </row>
    <row r="491" spans="1:5">
      <c r="A491" s="1" t="s">
        <v>2048</v>
      </c>
      <c r="B491" s="318">
        <v>4627191084037</v>
      </c>
      <c r="C491" s="320" t="s">
        <v>2058</v>
      </c>
    </row>
    <row r="492" spans="1:5">
      <c r="A492" s="1" t="s">
        <v>2049</v>
      </c>
      <c r="B492" s="318">
        <v>4627191084044</v>
      </c>
      <c r="C492" s="320" t="s">
        <v>2059</v>
      </c>
    </row>
    <row r="493" spans="1:5">
      <c r="A493" s="1" t="s">
        <v>2050</v>
      </c>
      <c r="B493" s="318">
        <v>4627191084051</v>
      </c>
      <c r="C493" s="320" t="s">
        <v>2060</v>
      </c>
    </row>
    <row r="494" spans="1:5">
      <c r="A494" s="1" t="s">
        <v>2051</v>
      </c>
      <c r="B494" s="318">
        <v>4627191084068</v>
      </c>
      <c r="C494" s="320" t="s">
        <v>2061</v>
      </c>
    </row>
    <row r="495" spans="1:5">
      <c r="A495" s="1" t="s">
        <v>2052</v>
      </c>
      <c r="B495" s="318">
        <v>4627191084075</v>
      </c>
      <c r="C495" s="320" t="s">
        <v>2062</v>
      </c>
    </row>
    <row r="496" spans="1:5">
      <c r="A496" s="1" t="s">
        <v>2053</v>
      </c>
      <c r="B496" s="318">
        <v>4627191084082</v>
      </c>
      <c r="C496" s="320" t="s">
        <v>2063</v>
      </c>
    </row>
    <row r="497" spans="1:4">
      <c r="A497" s="1" t="s">
        <v>2054</v>
      </c>
      <c r="B497" s="319">
        <v>4627191084099</v>
      </c>
      <c r="C497" s="320" t="s">
        <v>2064</v>
      </c>
    </row>
    <row r="498" spans="1:4">
      <c r="A498" s="1" t="s">
        <v>2055</v>
      </c>
      <c r="B498" s="319">
        <v>4627191084105</v>
      </c>
      <c r="C498" s="320" t="s">
        <v>2065</v>
      </c>
    </row>
    <row r="499" spans="1:4">
      <c r="A499" s="425"/>
      <c r="B499" s="426"/>
      <c r="C499" s="425"/>
      <c r="D499" s="425"/>
    </row>
    <row r="500" spans="1:4">
      <c r="A500" s="428" t="s">
        <v>2295</v>
      </c>
      <c r="B500" s="427">
        <v>4627191085270</v>
      </c>
      <c r="C500" s="428" t="s">
        <v>2306</v>
      </c>
    </row>
    <row r="501" spans="1:4">
      <c r="A501" s="429" t="s">
        <v>2296</v>
      </c>
      <c r="B501" s="427">
        <v>4627191085287</v>
      </c>
      <c r="C501" s="429" t="s">
        <v>2307</v>
      </c>
    </row>
    <row r="502" spans="1:4">
      <c r="A502" s="430" t="s">
        <v>2297</v>
      </c>
      <c r="B502" s="427">
        <v>4627191085294</v>
      </c>
      <c r="C502" s="430" t="s">
        <v>2308</v>
      </c>
    </row>
    <row r="503" spans="1:4">
      <c r="A503" s="429" t="s">
        <v>2298</v>
      </c>
      <c r="B503" s="427">
        <v>4627191085300</v>
      </c>
      <c r="C503" s="429" t="s">
        <v>2309</v>
      </c>
    </row>
    <row r="504" spans="1:4">
      <c r="A504" s="430" t="s">
        <v>2299</v>
      </c>
      <c r="B504" s="427">
        <v>4627191085317</v>
      </c>
      <c r="C504" s="430" t="s">
        <v>2310</v>
      </c>
    </row>
    <row r="505" spans="1:4">
      <c r="A505" s="429" t="s">
        <v>2300</v>
      </c>
      <c r="B505" s="427">
        <v>4627191085324</v>
      </c>
      <c r="C505" s="429" t="s">
        <v>2311</v>
      </c>
    </row>
    <row r="506" spans="1:4">
      <c r="A506" s="430" t="s">
        <v>2301</v>
      </c>
      <c r="B506" s="427">
        <v>4627191085331</v>
      </c>
      <c r="C506" s="430" t="s">
        <v>2312</v>
      </c>
    </row>
    <row r="507" spans="1:4">
      <c r="A507" s="429" t="s">
        <v>2318</v>
      </c>
      <c r="B507" s="427">
        <v>4627191085348</v>
      </c>
      <c r="C507" s="429" t="s">
        <v>2313</v>
      </c>
    </row>
    <row r="508" spans="1:4">
      <c r="A508" s="430" t="s">
        <v>2302</v>
      </c>
      <c r="B508" s="427">
        <v>4627191085355</v>
      </c>
      <c r="C508" s="430" t="s">
        <v>2314</v>
      </c>
    </row>
    <row r="509" spans="1:4">
      <c r="A509" s="429" t="s">
        <v>2303</v>
      </c>
      <c r="B509" s="427">
        <v>4627191085362</v>
      </c>
      <c r="C509" s="429" t="s">
        <v>2315</v>
      </c>
    </row>
    <row r="510" spans="1:4">
      <c r="A510" s="430" t="s">
        <v>2304</v>
      </c>
      <c r="B510" s="427">
        <v>4627191085379</v>
      </c>
      <c r="C510" s="430" t="s">
        <v>2316</v>
      </c>
    </row>
    <row r="511" spans="1:4">
      <c r="A511" s="429" t="s">
        <v>2305</v>
      </c>
      <c r="B511" s="427">
        <v>4627191085386</v>
      </c>
      <c r="C511" s="429" t="s">
        <v>2317</v>
      </c>
    </row>
  </sheetData>
  <phoneticPr fontId="8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I199"/>
  <sheetViews>
    <sheetView zoomScale="55" zoomScaleNormal="55" zoomScaleSheetLayoutView="100" workbookViewId="0">
      <pane ySplit="1" topLeftCell="A2" activePane="bottomLeft" state="frozen"/>
      <selection pane="bottomLeft" activeCell="P15" sqref="P15"/>
    </sheetView>
  </sheetViews>
  <sheetFormatPr defaultColWidth="15.109375" defaultRowHeight="15" customHeight="1"/>
  <cols>
    <col min="1" max="1" width="8.33203125" style="15" customWidth="1"/>
    <col min="2" max="2" width="5.33203125" style="16" customWidth="1"/>
    <col min="3" max="3" width="12" style="17" customWidth="1"/>
    <col min="4" max="4" width="17.44140625" style="18" customWidth="1"/>
    <col min="5" max="5" width="66.88671875" style="19" customWidth="1"/>
    <col min="6" max="6" width="21.33203125" style="15" customWidth="1"/>
    <col min="7" max="7" width="12.5546875" style="20" customWidth="1"/>
    <col min="8" max="8" width="15.109375" style="104"/>
    <col min="9" max="16384" width="15.109375" style="15"/>
  </cols>
  <sheetData>
    <row r="1" spans="2:9" ht="26.25" customHeight="1">
      <c r="B1" s="24"/>
      <c r="C1" s="25"/>
      <c r="D1" s="26"/>
      <c r="E1" s="27" t="e">
        <f>#REF!-(#REF!/100*#REF!)</f>
        <v>#REF!</v>
      </c>
      <c r="F1" s="28"/>
      <c r="G1" s="29"/>
    </row>
    <row r="2" spans="2:9" ht="18.75" customHeight="1">
      <c r="B2" s="516" t="s">
        <v>0</v>
      </c>
      <c r="C2" s="516"/>
      <c r="D2" s="516"/>
      <c r="E2" s="516"/>
      <c r="F2" s="516"/>
      <c r="G2" s="516"/>
    </row>
    <row r="3" spans="2:9" ht="18.75" customHeight="1">
      <c r="B3" s="516"/>
      <c r="C3" s="516"/>
      <c r="D3" s="516"/>
      <c r="E3" s="516"/>
      <c r="F3" s="516"/>
      <c r="G3" s="516"/>
    </row>
    <row r="4" spans="2:9" ht="26.25" customHeight="1">
      <c r="B4" s="516"/>
      <c r="C4" s="516"/>
      <c r="D4" s="516"/>
      <c r="E4" s="516"/>
      <c r="F4" s="516"/>
      <c r="G4" s="516"/>
    </row>
    <row r="5" spans="2:9" ht="30" customHeight="1">
      <c r="B5" s="31" t="s">
        <v>1</v>
      </c>
      <c r="C5" s="32" t="s">
        <v>2</v>
      </c>
      <c r="D5" s="33" t="s">
        <v>3</v>
      </c>
      <c r="E5" s="34" t="s">
        <v>4</v>
      </c>
      <c r="F5" s="31" t="s">
        <v>5</v>
      </c>
      <c r="G5" s="35" t="s">
        <v>6</v>
      </c>
      <c r="H5" s="381" t="s">
        <v>2153</v>
      </c>
    </row>
    <row r="6" spans="2:9" ht="30" customHeight="1">
      <c r="B6" s="528" t="s">
        <v>54</v>
      </c>
      <c r="C6" s="529"/>
      <c r="D6" s="529"/>
      <c r="E6" s="529"/>
      <c r="F6" s="529"/>
      <c r="G6" s="529"/>
      <c r="H6" s="529"/>
    </row>
    <row r="7" spans="2:9" ht="27" customHeight="1">
      <c r="B7" s="533" t="s">
        <v>2042</v>
      </c>
      <c r="C7" s="534"/>
      <c r="D7" s="534"/>
      <c r="E7" s="534"/>
      <c r="F7" s="534"/>
      <c r="G7" s="534"/>
      <c r="H7" s="535"/>
    </row>
    <row r="8" spans="2:9" ht="24.6" customHeight="1">
      <c r="B8" s="38">
        <v>1</v>
      </c>
      <c r="C8" s="243" t="s">
        <v>71</v>
      </c>
      <c r="D8" s="244">
        <v>4627164651969</v>
      </c>
      <c r="E8" s="245" t="s">
        <v>2195</v>
      </c>
      <c r="F8" s="24"/>
      <c r="G8" s="275" t="s">
        <v>72</v>
      </c>
      <c r="H8" s="371">
        <v>291.5797500000001</v>
      </c>
      <c r="I8" s="507"/>
    </row>
    <row r="9" spans="2:9" ht="24.6" customHeight="1">
      <c r="B9" s="38">
        <f t="shared" ref="B9:B30" si="0">B8+1</f>
        <v>2</v>
      </c>
      <c r="C9" s="243" t="s">
        <v>73</v>
      </c>
      <c r="D9" s="244">
        <v>4627164651983</v>
      </c>
      <c r="E9" s="245" t="s">
        <v>74</v>
      </c>
      <c r="F9" s="272"/>
      <c r="G9" s="246" t="s">
        <v>75</v>
      </c>
      <c r="H9" s="371">
        <v>408.21165000000002</v>
      </c>
      <c r="I9" s="507"/>
    </row>
    <row r="10" spans="2:9" ht="24.6" customHeight="1">
      <c r="B10" s="38">
        <f>B9+1</f>
        <v>3</v>
      </c>
      <c r="C10" s="243" t="s">
        <v>76</v>
      </c>
      <c r="D10" s="244">
        <v>4627164651976</v>
      </c>
      <c r="E10" s="245" t="s">
        <v>77</v>
      </c>
      <c r="F10" s="272"/>
      <c r="G10" s="246" t="s">
        <v>72</v>
      </c>
      <c r="H10" s="371">
        <v>291.5797500000001</v>
      </c>
      <c r="I10" s="507"/>
    </row>
    <row r="11" spans="2:9" ht="24.6" customHeight="1">
      <c r="B11" s="38">
        <f>B10+1</f>
        <v>4</v>
      </c>
      <c r="C11" s="243" t="s">
        <v>78</v>
      </c>
      <c r="D11" s="244">
        <v>4627164651990</v>
      </c>
      <c r="E11" s="245" t="s">
        <v>79</v>
      </c>
      <c r="F11" s="273"/>
      <c r="G11" s="246" t="s">
        <v>75</v>
      </c>
      <c r="H11" s="371">
        <v>408.21165000000002</v>
      </c>
      <c r="I11" s="507"/>
    </row>
    <row r="12" spans="2:9" ht="40.950000000000003" customHeight="1">
      <c r="B12" s="38">
        <f t="shared" si="0"/>
        <v>5</v>
      </c>
      <c r="C12" s="152" t="s">
        <v>80</v>
      </c>
      <c r="D12" s="87">
        <v>4627124863494</v>
      </c>
      <c r="E12" s="88" t="s">
        <v>81</v>
      </c>
      <c r="F12" s="525"/>
      <c r="G12" s="153">
        <v>0.8</v>
      </c>
      <c r="H12" s="371">
        <v>255.81399470549999</v>
      </c>
      <c r="I12" s="507"/>
    </row>
    <row r="13" spans="2:9" s="239" customFormat="1" ht="47.25" customHeight="1">
      <c r="B13" s="38">
        <f t="shared" si="0"/>
        <v>6</v>
      </c>
      <c r="C13" s="152" t="s">
        <v>82</v>
      </c>
      <c r="D13" s="87">
        <v>4627124864460</v>
      </c>
      <c r="E13" s="88" t="s">
        <v>83</v>
      </c>
      <c r="F13" s="525"/>
      <c r="G13" s="153">
        <v>1.1000000000000001</v>
      </c>
      <c r="H13" s="371">
        <v>363.71658015000008</v>
      </c>
      <c r="I13" s="507"/>
    </row>
    <row r="14" spans="2:9" ht="40.5" customHeight="1">
      <c r="B14" s="38">
        <f t="shared" si="0"/>
        <v>7</v>
      </c>
      <c r="C14" s="152" t="s">
        <v>84</v>
      </c>
      <c r="D14" s="251" t="s">
        <v>85</v>
      </c>
      <c r="E14" s="88" t="s">
        <v>86</v>
      </c>
      <c r="F14" s="525"/>
      <c r="G14" s="153">
        <v>0.8</v>
      </c>
      <c r="H14" s="371">
        <v>281.27415531600002</v>
      </c>
      <c r="I14" s="507"/>
    </row>
    <row r="15" spans="2:9" s="239" customFormat="1" ht="40.5" customHeight="1">
      <c r="B15" s="38">
        <f t="shared" si="0"/>
        <v>8</v>
      </c>
      <c r="C15" s="152" t="s">
        <v>87</v>
      </c>
      <c r="D15" s="251">
        <v>4627124864477</v>
      </c>
      <c r="E15" s="88" t="s">
        <v>88</v>
      </c>
      <c r="F15" s="525"/>
      <c r="G15" s="153">
        <v>1.1000000000000001</v>
      </c>
      <c r="H15" s="371">
        <v>400.08823816500012</v>
      </c>
      <c r="I15" s="507"/>
    </row>
    <row r="16" spans="2:9" s="239" customFormat="1" ht="31.95" customHeight="1">
      <c r="B16" s="530" t="s">
        <v>2041</v>
      </c>
      <c r="C16" s="531"/>
      <c r="D16" s="531"/>
      <c r="E16" s="531"/>
      <c r="F16" s="531"/>
      <c r="G16" s="531"/>
      <c r="H16" s="532"/>
    </row>
    <row r="17" spans="2:9" s="239" customFormat="1" ht="62.25" customHeight="1">
      <c r="B17" s="317">
        <f>B15+1</f>
        <v>9</v>
      </c>
      <c r="C17" s="247" t="s">
        <v>62</v>
      </c>
      <c r="D17" s="248">
        <v>4627164651945</v>
      </c>
      <c r="E17" s="249" t="s">
        <v>63</v>
      </c>
      <c r="F17" s="316"/>
      <c r="G17" s="250" t="s">
        <v>64</v>
      </c>
      <c r="H17" s="371">
        <v>466.52760000000006</v>
      </c>
      <c r="I17" s="507"/>
    </row>
    <row r="18" spans="2:9" s="239" customFormat="1" ht="31.95" customHeight="1">
      <c r="B18" s="317">
        <f t="shared" ref="B18:B20" si="1">B17+1</f>
        <v>10</v>
      </c>
      <c r="C18" s="247" t="s">
        <v>65</v>
      </c>
      <c r="D18" s="248">
        <v>4627164651952</v>
      </c>
      <c r="E18" s="249" t="s">
        <v>66</v>
      </c>
      <c r="F18" s="316"/>
      <c r="G18" s="250" t="s">
        <v>64</v>
      </c>
      <c r="H18" s="371">
        <v>466.52760000000006</v>
      </c>
      <c r="I18" s="507"/>
    </row>
    <row r="19" spans="2:9" s="239" customFormat="1" ht="31.95" customHeight="1">
      <c r="B19" s="317">
        <f t="shared" si="1"/>
        <v>11</v>
      </c>
      <c r="C19" s="247" t="s">
        <v>67</v>
      </c>
      <c r="D19" s="248">
        <v>4627191082118</v>
      </c>
      <c r="E19" s="249" t="s">
        <v>68</v>
      </c>
      <c r="F19" s="24"/>
      <c r="G19" s="274" t="s">
        <v>64</v>
      </c>
      <c r="H19" s="371">
        <v>597.71249999999998</v>
      </c>
      <c r="I19" s="507"/>
    </row>
    <row r="20" spans="2:9" s="239" customFormat="1" ht="31.95" customHeight="1">
      <c r="B20" s="317">
        <f t="shared" si="1"/>
        <v>12</v>
      </c>
      <c r="C20" s="247" t="s">
        <v>69</v>
      </c>
      <c r="D20" s="248">
        <v>4627191082125</v>
      </c>
      <c r="E20" s="249" t="s">
        <v>70</v>
      </c>
      <c r="F20" s="24"/>
      <c r="G20" s="274" t="s">
        <v>64</v>
      </c>
      <c r="H20" s="371">
        <v>623.70000000000005</v>
      </c>
      <c r="I20" s="507"/>
    </row>
    <row r="21" spans="2:9" s="239" customFormat="1" ht="31.95" customHeight="1">
      <c r="B21" s="533" t="s">
        <v>2040</v>
      </c>
      <c r="C21" s="534"/>
      <c r="D21" s="534"/>
      <c r="E21" s="534"/>
      <c r="F21" s="534"/>
      <c r="G21" s="534"/>
      <c r="H21" s="535"/>
    </row>
    <row r="22" spans="2:9" s="239" customFormat="1" ht="42" customHeight="1">
      <c r="B22" s="314">
        <f>B20+1</f>
        <v>13</v>
      </c>
      <c r="C22" s="243" t="s">
        <v>55</v>
      </c>
      <c r="D22" s="244">
        <v>4627164651921</v>
      </c>
      <c r="E22" s="245" t="s">
        <v>56</v>
      </c>
      <c r="F22" s="315"/>
      <c r="G22" s="246" t="s">
        <v>57</v>
      </c>
      <c r="H22" s="371">
        <v>349.89570000000009</v>
      </c>
      <c r="I22" s="507"/>
    </row>
    <row r="23" spans="2:9" s="239" customFormat="1" ht="42" customHeight="1">
      <c r="B23" s="314">
        <f t="shared" ref="B23:B25" si="2">B22+1</f>
        <v>14</v>
      </c>
      <c r="C23" s="243" t="s">
        <v>58</v>
      </c>
      <c r="D23" s="244">
        <v>4627164651938</v>
      </c>
      <c r="E23" s="245" t="s">
        <v>59</v>
      </c>
      <c r="F23" s="316"/>
      <c r="G23" s="246" t="s">
        <v>57</v>
      </c>
      <c r="H23" s="371">
        <v>349.89570000000009</v>
      </c>
      <c r="I23" s="507"/>
    </row>
    <row r="24" spans="2:9" s="239" customFormat="1" ht="39.6" customHeight="1">
      <c r="B24" s="317">
        <f t="shared" si="2"/>
        <v>15</v>
      </c>
      <c r="C24" s="247" t="s">
        <v>60</v>
      </c>
      <c r="D24" s="248">
        <v>4627191082095</v>
      </c>
      <c r="E24" s="249" t="s">
        <v>2038</v>
      </c>
      <c r="F24" s="316"/>
      <c r="G24" s="250" t="s">
        <v>57</v>
      </c>
      <c r="H24" s="371">
        <v>366.30000000000007</v>
      </c>
      <c r="I24" s="507"/>
    </row>
    <row r="25" spans="2:9" s="239" customFormat="1" ht="39.6" customHeight="1">
      <c r="B25" s="317">
        <f t="shared" si="2"/>
        <v>16</v>
      </c>
      <c r="C25" s="247" t="s">
        <v>61</v>
      </c>
      <c r="D25" s="248">
        <v>4627191082101</v>
      </c>
      <c r="E25" s="249" t="s">
        <v>2039</v>
      </c>
      <c r="F25" s="316"/>
      <c r="G25" s="250" t="s">
        <v>57</v>
      </c>
      <c r="H25" s="371">
        <v>386.10000000000008</v>
      </c>
      <c r="I25" s="507"/>
    </row>
    <row r="26" spans="2:9" s="239" customFormat="1" ht="39.6" customHeight="1">
      <c r="B26" s="481">
        <f>B25+1</f>
        <v>17</v>
      </c>
      <c r="C26" s="489" t="s">
        <v>2337</v>
      </c>
      <c r="D26" s="490">
        <v>4627124864712</v>
      </c>
      <c r="E26" s="491" t="s">
        <v>2336</v>
      </c>
      <c r="F26" s="492"/>
      <c r="G26" s="493" t="s">
        <v>57</v>
      </c>
      <c r="H26" s="487">
        <v>340</v>
      </c>
      <c r="I26" s="488" t="s">
        <v>2362</v>
      </c>
    </row>
    <row r="27" spans="2:9" s="73" customFormat="1" ht="51.6" customHeight="1">
      <c r="B27" s="38">
        <f>B26+1</f>
        <v>18</v>
      </c>
      <c r="C27" s="152" t="s">
        <v>1953</v>
      </c>
      <c r="D27" s="93">
        <v>4627164650481</v>
      </c>
      <c r="E27" s="252" t="s">
        <v>2334</v>
      </c>
      <c r="F27" s="223"/>
      <c r="G27" s="253">
        <v>1.2</v>
      </c>
      <c r="H27" s="371">
        <v>374.00000000000006</v>
      </c>
      <c r="I27" s="507"/>
    </row>
    <row r="28" spans="2:9" s="73" customFormat="1" ht="39" customHeight="1">
      <c r="B28" s="38">
        <f t="shared" si="0"/>
        <v>19</v>
      </c>
      <c r="C28" s="152" t="s">
        <v>1954</v>
      </c>
      <c r="D28" s="93">
        <v>4627164650498</v>
      </c>
      <c r="E28" s="254" t="s">
        <v>2335</v>
      </c>
      <c r="F28" s="223"/>
      <c r="G28" s="253">
        <v>1.2</v>
      </c>
      <c r="H28" s="371">
        <v>374.00000000000006</v>
      </c>
      <c r="I28" s="507"/>
    </row>
    <row r="29" spans="2:9" ht="36.6" customHeight="1">
      <c r="B29" s="38">
        <f t="shared" si="0"/>
        <v>20</v>
      </c>
      <c r="C29" s="152" t="s">
        <v>89</v>
      </c>
      <c r="D29" s="87">
        <v>4627124864002</v>
      </c>
      <c r="E29" s="88" t="s">
        <v>90</v>
      </c>
      <c r="F29" s="35"/>
      <c r="G29" s="153">
        <v>1</v>
      </c>
      <c r="H29" s="371">
        <v>355.3</v>
      </c>
      <c r="I29" s="507"/>
    </row>
    <row r="30" spans="2:9" ht="37.950000000000003" customHeight="1">
      <c r="B30" s="325">
        <f t="shared" si="0"/>
        <v>21</v>
      </c>
      <c r="C30" s="152" t="s">
        <v>2069</v>
      </c>
      <c r="D30" s="93">
        <v>4627124863999</v>
      </c>
      <c r="E30" s="94" t="s">
        <v>2350</v>
      </c>
      <c r="F30" s="253"/>
      <c r="G30" s="253">
        <v>1</v>
      </c>
      <c r="H30" s="371">
        <v>274.89000000000004</v>
      </c>
      <c r="I30" s="507"/>
    </row>
    <row r="31" spans="2:9" ht="37.950000000000003" customHeight="1">
      <c r="B31" s="481">
        <f>B30+1</f>
        <v>22</v>
      </c>
      <c r="C31" s="482" t="s">
        <v>2349</v>
      </c>
      <c r="D31" s="483">
        <v>4627191085751</v>
      </c>
      <c r="E31" s="484" t="s">
        <v>2348</v>
      </c>
      <c r="F31" s="485"/>
      <c r="G31" s="486">
        <v>1</v>
      </c>
      <c r="H31" s="487">
        <v>280.5</v>
      </c>
      <c r="I31" s="488" t="s">
        <v>2362</v>
      </c>
    </row>
    <row r="32" spans="2:9" ht="37.950000000000003" customHeight="1">
      <c r="B32" s="325">
        <f>B31+1</f>
        <v>23</v>
      </c>
      <c r="C32" s="152" t="s">
        <v>2068</v>
      </c>
      <c r="D32" s="327">
        <v>4627191084235</v>
      </c>
      <c r="E32" s="94" t="s">
        <v>2351</v>
      </c>
      <c r="F32" s="328"/>
      <c r="G32" s="253">
        <v>1</v>
      </c>
      <c r="H32" s="371">
        <v>274.89000000000004</v>
      </c>
      <c r="I32" s="507"/>
    </row>
    <row r="33" spans="2:9" ht="37.950000000000003" customHeight="1">
      <c r="B33" s="325">
        <f t="shared" ref="B33:B53" si="3">B32+1</f>
        <v>24</v>
      </c>
      <c r="C33" s="152" t="s">
        <v>2071</v>
      </c>
      <c r="D33" s="327">
        <v>4627191084242</v>
      </c>
      <c r="E33" s="94" t="s">
        <v>2352</v>
      </c>
      <c r="F33" s="328"/>
      <c r="G33" s="253">
        <v>1</v>
      </c>
      <c r="H33" s="371">
        <v>274.89000000000004</v>
      </c>
      <c r="I33" s="507"/>
    </row>
    <row r="34" spans="2:9" ht="37.950000000000003" customHeight="1">
      <c r="B34" s="325">
        <f t="shared" si="3"/>
        <v>25</v>
      </c>
      <c r="C34" s="152" t="s">
        <v>2073</v>
      </c>
      <c r="D34" s="327">
        <v>4627191084259</v>
      </c>
      <c r="E34" s="94" t="s">
        <v>2353</v>
      </c>
      <c r="F34" s="328"/>
      <c r="G34" s="253">
        <v>1</v>
      </c>
      <c r="H34" s="371">
        <v>274.89000000000004</v>
      </c>
      <c r="I34" s="507"/>
    </row>
    <row r="35" spans="2:9" ht="37.950000000000003" customHeight="1">
      <c r="B35" s="325">
        <f t="shared" si="3"/>
        <v>26</v>
      </c>
      <c r="C35" s="152" t="s">
        <v>2072</v>
      </c>
      <c r="D35" s="327">
        <v>4627191084266</v>
      </c>
      <c r="E35" s="94" t="s">
        <v>2354</v>
      </c>
      <c r="F35" s="328"/>
      <c r="G35" s="253">
        <v>1</v>
      </c>
      <c r="H35" s="371">
        <v>274.89000000000004</v>
      </c>
      <c r="I35" s="507"/>
    </row>
    <row r="36" spans="2:9" ht="37.950000000000003" customHeight="1">
      <c r="B36" s="325">
        <f t="shared" si="3"/>
        <v>27</v>
      </c>
      <c r="C36" s="152" t="s">
        <v>2070</v>
      </c>
      <c r="D36" s="327">
        <v>4627191084273</v>
      </c>
      <c r="E36" s="94" t="s">
        <v>2355</v>
      </c>
      <c r="F36" s="328"/>
      <c r="G36" s="253">
        <v>1</v>
      </c>
      <c r="H36" s="371">
        <v>274.89000000000004</v>
      </c>
      <c r="I36" s="507"/>
    </row>
    <row r="37" spans="2:9" ht="27" customHeight="1">
      <c r="B37" s="478">
        <f>B17+1</f>
        <v>10</v>
      </c>
      <c r="C37" s="243" t="s">
        <v>91</v>
      </c>
      <c r="D37" s="276">
        <v>4627191083146</v>
      </c>
      <c r="E37" s="245" t="s">
        <v>92</v>
      </c>
      <c r="F37" s="24"/>
      <c r="G37" s="275" t="s">
        <v>57</v>
      </c>
      <c r="H37" s="371">
        <v>327.25000000000006</v>
      </c>
      <c r="I37" s="507"/>
    </row>
    <row r="38" spans="2:9" ht="27" customHeight="1">
      <c r="B38" s="478">
        <f t="shared" ref="B38:B46" si="4">B37+1</f>
        <v>11</v>
      </c>
      <c r="C38" s="243" t="s">
        <v>93</v>
      </c>
      <c r="D38" s="276">
        <v>4627191083153</v>
      </c>
      <c r="E38" s="245" t="s">
        <v>94</v>
      </c>
      <c r="F38" s="24"/>
      <c r="G38" s="274" t="s">
        <v>64</v>
      </c>
      <c r="H38" s="371">
        <v>467.5</v>
      </c>
      <c r="I38" s="507"/>
    </row>
    <row r="39" spans="2:9" ht="40.950000000000003" customHeight="1">
      <c r="B39" s="478">
        <f t="shared" si="4"/>
        <v>12</v>
      </c>
      <c r="C39" s="152" t="s">
        <v>95</v>
      </c>
      <c r="D39" s="87">
        <v>4627191080817</v>
      </c>
      <c r="E39" s="88" t="s">
        <v>96</v>
      </c>
      <c r="F39" s="480"/>
      <c r="G39" s="479">
        <v>1</v>
      </c>
      <c r="H39" s="371">
        <v>374.00000000000006</v>
      </c>
      <c r="I39" s="507"/>
    </row>
    <row r="40" spans="2:9" ht="40.950000000000003" customHeight="1">
      <c r="B40" s="478">
        <f t="shared" si="4"/>
        <v>13</v>
      </c>
      <c r="C40" s="152" t="s">
        <v>97</v>
      </c>
      <c r="D40" s="87">
        <v>4627191080824</v>
      </c>
      <c r="E40" s="88" t="s">
        <v>98</v>
      </c>
      <c r="F40" s="479"/>
      <c r="G40" s="479">
        <v>1</v>
      </c>
      <c r="H40" s="371">
        <v>374.00000000000006</v>
      </c>
      <c r="I40" s="507"/>
    </row>
    <row r="41" spans="2:9" ht="35.4" customHeight="1">
      <c r="B41" s="478">
        <f t="shared" si="4"/>
        <v>14</v>
      </c>
      <c r="C41" s="152" t="s">
        <v>99</v>
      </c>
      <c r="D41" s="87">
        <v>4627191080831</v>
      </c>
      <c r="E41" s="88" t="s">
        <v>100</v>
      </c>
      <c r="F41" s="479"/>
      <c r="G41" s="479">
        <v>1</v>
      </c>
      <c r="H41" s="371">
        <v>374.00000000000006</v>
      </c>
      <c r="I41" s="507"/>
    </row>
    <row r="42" spans="2:9" ht="35.4" customHeight="1">
      <c r="B42" s="478">
        <f t="shared" si="4"/>
        <v>15</v>
      </c>
      <c r="C42" s="152" t="s">
        <v>101</v>
      </c>
      <c r="D42" s="87">
        <v>4627191080848</v>
      </c>
      <c r="E42" s="88" t="s">
        <v>102</v>
      </c>
      <c r="F42" s="479"/>
      <c r="G42" s="479">
        <v>1</v>
      </c>
      <c r="H42" s="371">
        <v>374.00000000000006</v>
      </c>
      <c r="I42" s="507"/>
    </row>
    <row r="43" spans="2:9" ht="36.6" customHeight="1">
      <c r="B43" s="478">
        <f t="shared" si="4"/>
        <v>16</v>
      </c>
      <c r="C43" s="152" t="s">
        <v>103</v>
      </c>
      <c r="D43" s="87">
        <v>4627191080855</v>
      </c>
      <c r="E43" s="88" t="s">
        <v>104</v>
      </c>
      <c r="F43" s="479"/>
      <c r="G43" s="479">
        <v>1</v>
      </c>
      <c r="H43" s="371">
        <v>374.00000000000006</v>
      </c>
      <c r="I43" s="507"/>
    </row>
    <row r="44" spans="2:9" ht="36.6" customHeight="1">
      <c r="B44" s="478">
        <f t="shared" si="4"/>
        <v>17</v>
      </c>
      <c r="C44" s="152" t="s">
        <v>105</v>
      </c>
      <c r="D44" s="87">
        <v>4627191080862</v>
      </c>
      <c r="E44" s="88" t="s">
        <v>106</v>
      </c>
      <c r="F44" s="479"/>
      <c r="G44" s="479">
        <v>1</v>
      </c>
      <c r="H44" s="371">
        <v>374.00000000000006</v>
      </c>
      <c r="I44" s="507"/>
    </row>
    <row r="45" spans="2:9" ht="37.950000000000003" customHeight="1">
      <c r="B45" s="478">
        <f t="shared" si="4"/>
        <v>18</v>
      </c>
      <c r="C45" s="152" t="s">
        <v>107</v>
      </c>
      <c r="D45" s="87">
        <v>4627191082651</v>
      </c>
      <c r="E45" s="88" t="s">
        <v>108</v>
      </c>
      <c r="F45" s="479"/>
      <c r="G45" s="479">
        <v>1</v>
      </c>
      <c r="H45" s="371">
        <v>374.00000000000006</v>
      </c>
      <c r="I45" s="507"/>
    </row>
    <row r="46" spans="2:9" ht="37.950000000000003" customHeight="1">
      <c r="B46" s="478">
        <f t="shared" si="4"/>
        <v>19</v>
      </c>
      <c r="C46" s="152" t="s">
        <v>109</v>
      </c>
      <c r="D46" s="87">
        <v>4627191082668</v>
      </c>
      <c r="E46" s="88" t="s">
        <v>110</v>
      </c>
      <c r="F46" s="479"/>
      <c r="G46" s="479">
        <v>1</v>
      </c>
      <c r="H46" s="371">
        <v>374.00000000000006</v>
      </c>
      <c r="I46" s="507"/>
    </row>
    <row r="47" spans="2:9" ht="37.950000000000003" customHeight="1">
      <c r="B47" s="533" t="s">
        <v>2369</v>
      </c>
      <c r="C47" s="534"/>
      <c r="D47" s="534"/>
      <c r="E47" s="534"/>
      <c r="F47" s="534"/>
      <c r="G47" s="534"/>
      <c r="H47" s="535"/>
    </row>
    <row r="48" spans="2:9" ht="37.950000000000003" customHeight="1">
      <c r="B48" s="481">
        <f>B36+1</f>
        <v>28</v>
      </c>
      <c r="C48" s="482" t="s">
        <v>2356</v>
      </c>
      <c r="D48" s="483">
        <v>4627191085768</v>
      </c>
      <c r="E48" s="484" t="s">
        <v>2363</v>
      </c>
      <c r="F48" s="485"/>
      <c r="G48" s="486">
        <v>1</v>
      </c>
      <c r="H48" s="487">
        <v>315</v>
      </c>
      <c r="I48" s="488" t="s">
        <v>2362</v>
      </c>
    </row>
    <row r="49" spans="2:9" ht="37.950000000000003" customHeight="1">
      <c r="B49" s="481">
        <f t="shared" si="3"/>
        <v>29</v>
      </c>
      <c r="C49" s="482" t="s">
        <v>2357</v>
      </c>
      <c r="D49" s="483">
        <v>4627191085812</v>
      </c>
      <c r="E49" s="484" t="s">
        <v>2364</v>
      </c>
      <c r="F49" s="485"/>
      <c r="G49" s="486">
        <v>1</v>
      </c>
      <c r="H49" s="487">
        <v>315</v>
      </c>
      <c r="I49" s="488" t="s">
        <v>2362</v>
      </c>
    </row>
    <row r="50" spans="2:9" ht="37.950000000000003" customHeight="1">
      <c r="B50" s="481">
        <f t="shared" si="3"/>
        <v>30</v>
      </c>
      <c r="C50" s="482" t="s">
        <v>2358</v>
      </c>
      <c r="D50" s="483">
        <v>4627191085805</v>
      </c>
      <c r="E50" s="484" t="s">
        <v>2365</v>
      </c>
      <c r="F50" s="485"/>
      <c r="G50" s="486">
        <v>1</v>
      </c>
      <c r="H50" s="487">
        <v>315</v>
      </c>
      <c r="I50" s="488" t="s">
        <v>2362</v>
      </c>
    </row>
    <row r="51" spans="2:9" ht="37.950000000000003" customHeight="1">
      <c r="B51" s="481">
        <f t="shared" si="3"/>
        <v>31</v>
      </c>
      <c r="C51" s="482" t="s">
        <v>2359</v>
      </c>
      <c r="D51" s="483">
        <v>4627191085775</v>
      </c>
      <c r="E51" s="484" t="s">
        <v>2366</v>
      </c>
      <c r="F51" s="485"/>
      <c r="G51" s="486">
        <v>1</v>
      </c>
      <c r="H51" s="487">
        <v>315</v>
      </c>
      <c r="I51" s="488" t="s">
        <v>2362</v>
      </c>
    </row>
    <row r="52" spans="2:9" ht="37.950000000000003" customHeight="1">
      <c r="B52" s="481">
        <f t="shared" si="3"/>
        <v>32</v>
      </c>
      <c r="C52" s="482" t="s">
        <v>2360</v>
      </c>
      <c r="D52" s="483">
        <v>4627191085799</v>
      </c>
      <c r="E52" s="484" t="s">
        <v>2367</v>
      </c>
      <c r="F52" s="485"/>
      <c r="G52" s="486">
        <v>1</v>
      </c>
      <c r="H52" s="487">
        <v>315</v>
      </c>
      <c r="I52" s="488" t="s">
        <v>2362</v>
      </c>
    </row>
    <row r="53" spans="2:9" ht="37.950000000000003" customHeight="1">
      <c r="B53" s="494">
        <f t="shared" si="3"/>
        <v>33</v>
      </c>
      <c r="C53" s="495" t="s">
        <v>2361</v>
      </c>
      <c r="D53" s="496">
        <v>4627191085782</v>
      </c>
      <c r="E53" s="497" t="s">
        <v>2368</v>
      </c>
      <c r="F53" s="485"/>
      <c r="G53" s="498">
        <v>1</v>
      </c>
      <c r="H53" s="487">
        <v>315</v>
      </c>
      <c r="I53" s="488" t="s">
        <v>2362</v>
      </c>
    </row>
    <row r="54" spans="2:9" ht="37.950000000000003" customHeight="1">
      <c r="B54" s="506">
        <f>B51+1</f>
        <v>32</v>
      </c>
      <c r="C54" s="482"/>
      <c r="D54" s="500"/>
      <c r="E54" s="484" t="s">
        <v>2402</v>
      </c>
      <c r="F54" s="486"/>
      <c r="G54" s="486">
        <v>0.5</v>
      </c>
      <c r="H54" s="487">
        <v>350</v>
      </c>
      <c r="I54" s="488" t="s">
        <v>2362</v>
      </c>
    </row>
    <row r="55" spans="2:9" ht="37.950000000000003" customHeight="1">
      <c r="B55" s="506">
        <f>B54+1</f>
        <v>33</v>
      </c>
      <c r="C55" s="495"/>
      <c r="D55" s="500"/>
      <c r="E55" s="484" t="s">
        <v>2405</v>
      </c>
      <c r="F55" s="486"/>
      <c r="G55" s="486">
        <v>1</v>
      </c>
      <c r="H55" s="487">
        <v>620</v>
      </c>
      <c r="I55" s="488" t="s">
        <v>2362</v>
      </c>
    </row>
    <row r="56" spans="2:9" ht="37.950000000000003" customHeight="1">
      <c r="B56" s="506">
        <f>B55+1</f>
        <v>34</v>
      </c>
      <c r="C56" s="495"/>
      <c r="D56" s="500"/>
      <c r="E56" s="484" t="s">
        <v>2403</v>
      </c>
      <c r="F56" s="486"/>
      <c r="G56" s="486">
        <v>0.5</v>
      </c>
      <c r="H56" s="487">
        <v>350</v>
      </c>
      <c r="I56" s="488" t="s">
        <v>2362</v>
      </c>
    </row>
    <row r="57" spans="2:9" ht="37.950000000000003" customHeight="1">
      <c r="B57" s="506">
        <f>B56+1</f>
        <v>35</v>
      </c>
      <c r="C57" s="495"/>
      <c r="D57" s="500"/>
      <c r="E57" s="484" t="s">
        <v>2406</v>
      </c>
      <c r="F57" s="486"/>
      <c r="G57" s="486">
        <v>1</v>
      </c>
      <c r="H57" s="487">
        <v>620</v>
      </c>
      <c r="I57" s="488" t="s">
        <v>2362</v>
      </c>
    </row>
    <row r="58" spans="2:9" ht="37.950000000000003" customHeight="1">
      <c r="B58" s="506">
        <f>B57+1</f>
        <v>36</v>
      </c>
      <c r="C58" s="482"/>
      <c r="D58" s="500"/>
      <c r="E58" s="484" t="s">
        <v>2404</v>
      </c>
      <c r="F58" s="486"/>
      <c r="G58" s="486">
        <v>0.5</v>
      </c>
      <c r="H58" s="487">
        <v>350</v>
      </c>
      <c r="I58" s="488" t="s">
        <v>2362</v>
      </c>
    </row>
    <row r="59" spans="2:9" ht="37.950000000000003" customHeight="1">
      <c r="B59" s="506">
        <f>B58+1</f>
        <v>37</v>
      </c>
      <c r="C59" s="482"/>
      <c r="D59" s="500"/>
      <c r="E59" s="484" t="s">
        <v>2407</v>
      </c>
      <c r="F59" s="486"/>
      <c r="G59" s="486">
        <v>1</v>
      </c>
      <c r="H59" s="487">
        <v>620</v>
      </c>
      <c r="I59" s="488" t="s">
        <v>2362</v>
      </c>
    </row>
    <row r="60" spans="2:9" ht="26.25" customHeight="1">
      <c r="B60" s="536" t="s">
        <v>111</v>
      </c>
      <c r="C60" s="537"/>
      <c r="D60" s="537"/>
      <c r="E60" s="537"/>
      <c r="F60" s="537"/>
      <c r="G60" s="537"/>
      <c r="H60" s="538"/>
    </row>
    <row r="61" spans="2:9" s="103" customFormat="1" ht="15" customHeight="1">
      <c r="B61" s="523" t="e">
        <f>#REF!+1</f>
        <v>#REF!</v>
      </c>
      <c r="C61" s="32" t="s">
        <v>112</v>
      </c>
      <c r="D61" s="255">
        <v>4627124860554</v>
      </c>
      <c r="E61" s="222" t="s">
        <v>2380</v>
      </c>
      <c r="F61" s="539"/>
      <c r="G61" s="223">
        <v>1.5</v>
      </c>
      <c r="H61" s="371">
        <v>323</v>
      </c>
      <c r="I61" s="502"/>
    </row>
    <row r="62" spans="2:9" s="103" customFormat="1" ht="15" customHeight="1">
      <c r="B62" s="524"/>
      <c r="C62" s="32" t="s">
        <v>113</v>
      </c>
      <c r="D62" s="255">
        <v>4627124860578</v>
      </c>
      <c r="E62" s="222" t="s">
        <v>2381</v>
      </c>
      <c r="F62" s="540"/>
      <c r="G62" s="223">
        <v>2.4</v>
      </c>
      <c r="H62" s="371">
        <v>420</v>
      </c>
      <c r="I62" s="502"/>
    </row>
    <row r="63" spans="2:9" s="103" customFormat="1" ht="15" customHeight="1">
      <c r="B63" s="524"/>
      <c r="C63" s="32" t="s">
        <v>114</v>
      </c>
      <c r="D63" s="255">
        <v>4627124860592</v>
      </c>
      <c r="E63" s="222" t="s">
        <v>2382</v>
      </c>
      <c r="F63" s="540"/>
      <c r="G63" s="223">
        <v>3</v>
      </c>
      <c r="H63" s="371">
        <v>546</v>
      </c>
      <c r="I63" s="502"/>
    </row>
    <row r="64" spans="2:9" s="103" customFormat="1" ht="15" customHeight="1">
      <c r="B64" s="524"/>
      <c r="C64" s="32" t="s">
        <v>115</v>
      </c>
      <c r="D64" s="255">
        <v>4627124860615</v>
      </c>
      <c r="E64" s="222" t="s">
        <v>2383</v>
      </c>
      <c r="F64" s="540"/>
      <c r="G64" s="223">
        <v>6</v>
      </c>
      <c r="H64" s="371">
        <v>779</v>
      </c>
      <c r="I64" s="502"/>
    </row>
    <row r="65" spans="2:9" s="103" customFormat="1" ht="15" customHeight="1">
      <c r="B65" s="524" t="e">
        <f>B61+1</f>
        <v>#REF!</v>
      </c>
      <c r="C65" s="32" t="s">
        <v>116</v>
      </c>
      <c r="D65" s="255">
        <v>4627124864286</v>
      </c>
      <c r="E65" s="222" t="s">
        <v>2384</v>
      </c>
      <c r="F65" s="524" t="s">
        <v>117</v>
      </c>
      <c r="G65" s="223">
        <v>1.5</v>
      </c>
      <c r="H65" s="371">
        <v>340</v>
      </c>
      <c r="I65" s="502"/>
    </row>
    <row r="66" spans="2:9" s="103" customFormat="1" ht="15" customHeight="1">
      <c r="B66" s="524"/>
      <c r="C66" s="32" t="s">
        <v>118</v>
      </c>
      <c r="D66" s="255">
        <v>4627124864293</v>
      </c>
      <c r="E66" s="222" t="s">
        <v>2385</v>
      </c>
      <c r="F66" s="524"/>
      <c r="G66" s="223">
        <v>2.4</v>
      </c>
      <c r="H66" s="371">
        <v>441</v>
      </c>
      <c r="I66" s="502"/>
    </row>
    <row r="67" spans="2:9" s="103" customFormat="1" ht="15" customHeight="1">
      <c r="B67" s="524"/>
      <c r="C67" s="32" t="s">
        <v>119</v>
      </c>
      <c r="D67" s="255">
        <v>4627124864309</v>
      </c>
      <c r="E67" s="222" t="s">
        <v>2386</v>
      </c>
      <c r="F67" s="524"/>
      <c r="G67" s="223">
        <v>3</v>
      </c>
      <c r="H67" s="371">
        <v>574</v>
      </c>
      <c r="I67" s="502"/>
    </row>
    <row r="68" spans="2:9" s="103" customFormat="1" ht="15" customHeight="1">
      <c r="B68" s="524"/>
      <c r="C68" s="32" t="s">
        <v>120</v>
      </c>
      <c r="D68" s="255">
        <v>4627124864316</v>
      </c>
      <c r="E68" s="222" t="s">
        <v>2387</v>
      </c>
      <c r="F68" s="524"/>
      <c r="G68" s="223">
        <v>6</v>
      </c>
      <c r="H68" s="371">
        <v>816</v>
      </c>
      <c r="I68" s="502"/>
    </row>
    <row r="69" spans="2:9" s="103" customFormat="1" ht="15" customHeight="1">
      <c r="B69" s="521" t="e">
        <f>B65+1</f>
        <v>#REF!</v>
      </c>
      <c r="C69" s="32" t="s">
        <v>121</v>
      </c>
      <c r="D69" s="255">
        <v>4627124864521</v>
      </c>
      <c r="E69" s="222" t="s">
        <v>122</v>
      </c>
      <c r="F69" s="541"/>
      <c r="G69" s="223">
        <v>1.3</v>
      </c>
      <c r="H69" s="371">
        <v>380.68799999999999</v>
      </c>
    </row>
    <row r="70" spans="2:9" s="103" customFormat="1" ht="15" customHeight="1">
      <c r="B70" s="521"/>
      <c r="C70" s="32" t="s">
        <v>123</v>
      </c>
      <c r="D70" s="255">
        <v>4627124864538</v>
      </c>
      <c r="E70" s="222" t="s">
        <v>124</v>
      </c>
      <c r="F70" s="541"/>
      <c r="G70" s="223">
        <v>2.2000000000000002</v>
      </c>
      <c r="H70" s="371">
        <v>523.44600000000003</v>
      </c>
    </row>
    <row r="71" spans="2:9" s="103" customFormat="1" ht="15" customHeight="1">
      <c r="B71" s="521"/>
      <c r="C71" s="32" t="s">
        <v>125</v>
      </c>
      <c r="D71" s="255">
        <v>4627124864545</v>
      </c>
      <c r="E71" s="222" t="s">
        <v>126</v>
      </c>
      <c r="F71" s="541"/>
      <c r="G71" s="223">
        <v>2.5</v>
      </c>
      <c r="H71" s="371">
        <v>678.10050000000012</v>
      </c>
    </row>
    <row r="72" spans="2:9" s="103" customFormat="1" ht="15" customHeight="1">
      <c r="B72" s="521"/>
      <c r="C72" s="32" t="s">
        <v>127</v>
      </c>
      <c r="D72" s="255">
        <v>4627124864552</v>
      </c>
      <c r="E72" s="222" t="s">
        <v>128</v>
      </c>
      <c r="F72" s="541"/>
      <c r="G72" s="223">
        <v>5</v>
      </c>
      <c r="H72" s="371">
        <v>921.9787500000001</v>
      </c>
    </row>
    <row r="73" spans="2:9" s="103" customFormat="1" ht="15" customHeight="1">
      <c r="B73" s="521" t="e">
        <f>B69+1</f>
        <v>#REF!</v>
      </c>
      <c r="C73" s="256" t="s">
        <v>129</v>
      </c>
      <c r="D73" s="255">
        <v>4627124864651</v>
      </c>
      <c r="E73" s="222" t="s">
        <v>130</v>
      </c>
      <c r="F73" s="541"/>
      <c r="G73" s="223">
        <v>1.3</v>
      </c>
      <c r="H73" s="371">
        <v>399.72240000000005</v>
      </c>
    </row>
    <row r="74" spans="2:9" s="103" customFormat="1" ht="15" customHeight="1">
      <c r="B74" s="521"/>
      <c r="C74" s="256" t="s">
        <v>131</v>
      </c>
      <c r="D74" s="255">
        <v>4627124864668</v>
      </c>
      <c r="E74" s="222" t="s">
        <v>132</v>
      </c>
      <c r="F74" s="541"/>
      <c r="G74" s="223">
        <v>2.2000000000000002</v>
      </c>
      <c r="H74" s="371">
        <v>549.61830000000009</v>
      </c>
    </row>
    <row r="75" spans="2:9" s="103" customFormat="1" ht="15" customHeight="1">
      <c r="B75" s="521"/>
      <c r="C75" s="256" t="s">
        <v>133</v>
      </c>
      <c r="D75" s="255">
        <v>4627124864675</v>
      </c>
      <c r="E75" s="222" t="s">
        <v>134</v>
      </c>
      <c r="F75" s="541"/>
      <c r="G75" s="223">
        <v>2.5</v>
      </c>
      <c r="H75" s="371">
        <v>712.60035000000016</v>
      </c>
    </row>
    <row r="76" spans="2:9" s="103" customFormat="1" ht="15" customHeight="1">
      <c r="B76" s="521"/>
      <c r="C76" s="256" t="s">
        <v>135</v>
      </c>
      <c r="D76" s="255">
        <v>4627124864682</v>
      </c>
      <c r="E76" s="222" t="s">
        <v>136</v>
      </c>
      <c r="F76" s="541"/>
      <c r="G76" s="223">
        <v>5</v>
      </c>
      <c r="H76" s="371">
        <v>968.3751000000002</v>
      </c>
    </row>
    <row r="77" spans="2:9" s="103" customFormat="1" ht="15" hidden="1" customHeight="1">
      <c r="B77" s="521" t="e">
        <f>B73+1</f>
        <v>#REF!</v>
      </c>
      <c r="C77" s="256" t="s">
        <v>137</v>
      </c>
      <c r="D77" s="257">
        <v>4627124868499</v>
      </c>
      <c r="E77" s="222" t="s">
        <v>138</v>
      </c>
      <c r="F77" s="541"/>
      <c r="G77" s="223">
        <v>2.2000000000000002</v>
      </c>
      <c r="H77" s="371">
        <v>0</v>
      </c>
    </row>
    <row r="78" spans="2:9" s="103" customFormat="1" ht="15" hidden="1" customHeight="1">
      <c r="B78" s="521"/>
      <c r="C78" s="256" t="s">
        <v>139</v>
      </c>
      <c r="D78" s="257">
        <v>4627124868260</v>
      </c>
      <c r="E78" s="222" t="s">
        <v>140</v>
      </c>
      <c r="F78" s="541"/>
      <c r="G78" s="223">
        <v>2.2000000000000002</v>
      </c>
      <c r="H78" s="371">
        <v>0</v>
      </c>
    </row>
    <row r="79" spans="2:9" s="103" customFormat="1" ht="15" hidden="1" customHeight="1">
      <c r="B79" s="521"/>
      <c r="C79" s="256" t="s">
        <v>141</v>
      </c>
      <c r="D79" s="257">
        <v>4627124868277</v>
      </c>
      <c r="E79" s="222" t="s">
        <v>142</v>
      </c>
      <c r="F79" s="541"/>
      <c r="G79" s="223">
        <v>2.5</v>
      </c>
      <c r="H79" s="371">
        <v>0</v>
      </c>
    </row>
    <row r="80" spans="2:9" s="103" customFormat="1" ht="15" hidden="1" customHeight="1">
      <c r="B80" s="521"/>
      <c r="C80" s="256" t="s">
        <v>143</v>
      </c>
      <c r="D80" s="257">
        <v>4627124868505</v>
      </c>
      <c r="E80" s="222" t="s">
        <v>144</v>
      </c>
      <c r="F80" s="541"/>
      <c r="G80" s="223">
        <v>5</v>
      </c>
      <c r="H80" s="371">
        <v>0</v>
      </c>
    </row>
    <row r="81" spans="2:9" s="103" customFormat="1" ht="15" hidden="1" customHeight="1">
      <c r="B81" s="521" t="e">
        <f>B77+1</f>
        <v>#REF!</v>
      </c>
      <c r="C81" s="256" t="s">
        <v>145</v>
      </c>
      <c r="D81" s="257">
        <v>4627124868451</v>
      </c>
      <c r="E81" s="222" t="s">
        <v>146</v>
      </c>
      <c r="F81" s="542"/>
      <c r="G81" s="223">
        <v>2.2000000000000002</v>
      </c>
      <c r="H81" s="371">
        <v>0</v>
      </c>
    </row>
    <row r="82" spans="2:9" s="103" customFormat="1" ht="15" hidden="1" customHeight="1">
      <c r="B82" s="521"/>
      <c r="C82" s="256" t="s">
        <v>147</v>
      </c>
      <c r="D82" s="257">
        <v>4627124868468</v>
      </c>
      <c r="E82" s="222" t="s">
        <v>148</v>
      </c>
      <c r="F82" s="542"/>
      <c r="G82" s="223">
        <v>2.2000000000000002</v>
      </c>
      <c r="H82" s="371">
        <v>0</v>
      </c>
    </row>
    <row r="83" spans="2:9" s="103" customFormat="1" ht="15" hidden="1" customHeight="1">
      <c r="B83" s="521"/>
      <c r="C83" s="256" t="s">
        <v>149</v>
      </c>
      <c r="D83" s="257">
        <v>4627124868475</v>
      </c>
      <c r="E83" s="222" t="s">
        <v>150</v>
      </c>
      <c r="F83" s="542"/>
      <c r="G83" s="223">
        <v>2.5</v>
      </c>
      <c r="H83" s="371">
        <v>0</v>
      </c>
    </row>
    <row r="84" spans="2:9" s="103" customFormat="1" ht="15" hidden="1" customHeight="1">
      <c r="B84" s="521"/>
      <c r="C84" s="256" t="s">
        <v>151</v>
      </c>
      <c r="D84" s="257">
        <v>4627124868482</v>
      </c>
      <c r="E84" s="222" t="s">
        <v>152</v>
      </c>
      <c r="F84" s="542"/>
      <c r="G84" s="223">
        <v>5</v>
      </c>
      <c r="H84" s="371">
        <v>0</v>
      </c>
    </row>
    <row r="85" spans="2:9" s="103" customFormat="1" ht="15" customHeight="1">
      <c r="B85" s="522" t="e">
        <f>B81+1</f>
        <v>#REF!</v>
      </c>
      <c r="C85" s="32" t="s">
        <v>153</v>
      </c>
      <c r="D85" s="255">
        <v>4627124860479</v>
      </c>
      <c r="E85" s="222" t="s">
        <v>2388</v>
      </c>
      <c r="F85" s="543"/>
      <c r="G85" s="223">
        <v>1.5</v>
      </c>
      <c r="H85" s="371">
        <v>387</v>
      </c>
      <c r="I85" s="502"/>
    </row>
    <row r="86" spans="2:9" ht="15" customHeight="1">
      <c r="B86" s="520"/>
      <c r="C86" s="32" t="s">
        <v>154</v>
      </c>
      <c r="D86" s="259">
        <v>4627124860493</v>
      </c>
      <c r="E86" s="110" t="s">
        <v>2389</v>
      </c>
      <c r="F86" s="526"/>
      <c r="G86" s="35">
        <v>2.4</v>
      </c>
      <c r="H86" s="371">
        <v>507</v>
      </c>
      <c r="I86" s="502"/>
    </row>
    <row r="87" spans="2:9" ht="15" customHeight="1">
      <c r="B87" s="520"/>
      <c r="C87" s="32" t="s">
        <v>155</v>
      </c>
      <c r="D87" s="259">
        <v>4627124860516</v>
      </c>
      <c r="E87" s="110" t="s">
        <v>2390</v>
      </c>
      <c r="F87" s="526"/>
      <c r="G87" s="35">
        <v>3</v>
      </c>
      <c r="H87" s="371">
        <v>645</v>
      </c>
      <c r="I87" s="502"/>
    </row>
    <row r="88" spans="2:9" ht="15" customHeight="1">
      <c r="B88" s="520"/>
      <c r="C88" s="32" t="s">
        <v>156</v>
      </c>
      <c r="D88" s="259">
        <v>4627124860530</v>
      </c>
      <c r="E88" s="110" t="s">
        <v>2391</v>
      </c>
      <c r="F88" s="526"/>
      <c r="G88" s="35">
        <v>6</v>
      </c>
      <c r="H88" s="371">
        <v>937</v>
      </c>
      <c r="I88" s="502"/>
    </row>
    <row r="89" spans="2:9" s="102" customFormat="1" ht="15" customHeight="1">
      <c r="B89" s="520" t="e">
        <f>B85+1</f>
        <v>#REF!</v>
      </c>
      <c r="C89" s="260" t="s">
        <v>157</v>
      </c>
      <c r="D89" s="261">
        <v>4627124864323</v>
      </c>
      <c r="E89" s="262" t="s">
        <v>158</v>
      </c>
      <c r="F89" s="544"/>
      <c r="G89" s="35">
        <v>1.5</v>
      </c>
      <c r="H89" s="371">
        <v>440.17050000000006</v>
      </c>
    </row>
    <row r="90" spans="2:9" s="102" customFormat="1" ht="15" customHeight="1">
      <c r="B90" s="520"/>
      <c r="C90" s="260" t="s">
        <v>159</v>
      </c>
      <c r="D90" s="261">
        <v>4627124864330</v>
      </c>
      <c r="E90" s="262" t="s">
        <v>160</v>
      </c>
      <c r="F90" s="544"/>
      <c r="G90" s="35">
        <v>2.4</v>
      </c>
      <c r="H90" s="371">
        <v>576.98025000000007</v>
      </c>
    </row>
    <row r="91" spans="2:9" s="102" customFormat="1" ht="15" customHeight="1">
      <c r="B91" s="520"/>
      <c r="C91" s="260" t="s">
        <v>161</v>
      </c>
      <c r="D91" s="261">
        <v>4627124864347</v>
      </c>
      <c r="E91" s="262" t="s">
        <v>162</v>
      </c>
      <c r="F91" s="544"/>
      <c r="G91" s="35">
        <v>3</v>
      </c>
      <c r="H91" s="371">
        <v>785.16899999999998</v>
      </c>
    </row>
    <row r="92" spans="2:9" s="102" customFormat="1" ht="15" customHeight="1">
      <c r="B92" s="520"/>
      <c r="C92" s="263" t="s">
        <v>163</v>
      </c>
      <c r="D92" s="261">
        <v>4627124864569</v>
      </c>
      <c r="E92" s="262" t="s">
        <v>164</v>
      </c>
      <c r="F92" s="544"/>
      <c r="G92" s="35">
        <v>6</v>
      </c>
      <c r="H92" s="371">
        <v>1070.6850000000002</v>
      </c>
    </row>
    <row r="93" spans="2:9" ht="15" customHeight="1">
      <c r="B93" s="515" t="e">
        <f>B89+1</f>
        <v>#REF!</v>
      </c>
      <c r="C93" s="32" t="s">
        <v>165</v>
      </c>
      <c r="D93" s="259">
        <v>4627124860639</v>
      </c>
      <c r="E93" s="222" t="s">
        <v>166</v>
      </c>
      <c r="F93" s="517"/>
      <c r="G93" s="35">
        <v>1.5</v>
      </c>
      <c r="H93" s="371">
        <v>270.88212724650003</v>
      </c>
    </row>
    <row r="94" spans="2:9" ht="15" customHeight="1">
      <c r="B94" s="520"/>
      <c r="C94" s="32" t="s">
        <v>167</v>
      </c>
      <c r="D94" s="259">
        <v>4627124860653</v>
      </c>
      <c r="E94" s="110" t="s">
        <v>168</v>
      </c>
      <c r="F94" s="526"/>
      <c r="G94" s="35">
        <v>2.4</v>
      </c>
      <c r="H94" s="371">
        <v>368.79150000000004</v>
      </c>
    </row>
    <row r="95" spans="2:9" ht="15" customHeight="1">
      <c r="B95" s="520"/>
      <c r="C95" s="32" t="s">
        <v>169</v>
      </c>
      <c r="D95" s="259">
        <v>4627124860677</v>
      </c>
      <c r="E95" s="110" t="s">
        <v>170</v>
      </c>
      <c r="F95" s="526"/>
      <c r="G95" s="35">
        <v>3</v>
      </c>
      <c r="H95" s="371">
        <v>475.86000000000007</v>
      </c>
    </row>
    <row r="96" spans="2:9" ht="15" customHeight="1">
      <c r="B96" s="520"/>
      <c r="C96" s="32" t="s">
        <v>171</v>
      </c>
      <c r="D96" s="259">
        <v>4627124860691</v>
      </c>
      <c r="E96" s="110" t="s">
        <v>172</v>
      </c>
      <c r="F96" s="526"/>
      <c r="G96" s="35">
        <v>6</v>
      </c>
      <c r="H96" s="371">
        <v>654.30750000000012</v>
      </c>
    </row>
    <row r="97" spans="2:9" ht="27" customHeight="1">
      <c r="B97" s="520" t="e">
        <f>B93+1</f>
        <v>#REF!</v>
      </c>
      <c r="C97" s="32" t="s">
        <v>173</v>
      </c>
      <c r="D97" s="259">
        <v>4627124862923</v>
      </c>
      <c r="E97" s="110" t="s">
        <v>2392</v>
      </c>
      <c r="F97" s="527"/>
      <c r="G97" s="35">
        <v>2.4</v>
      </c>
      <c r="H97" s="371">
        <v>638</v>
      </c>
      <c r="I97" s="502"/>
    </row>
    <row r="98" spans="2:9" ht="27" customHeight="1">
      <c r="B98" s="520"/>
      <c r="C98" s="32" t="s">
        <v>174</v>
      </c>
      <c r="D98" s="259">
        <v>4627124862930</v>
      </c>
      <c r="E98" s="110" t="s">
        <v>2393</v>
      </c>
      <c r="F98" s="527"/>
      <c r="G98" s="35">
        <v>3</v>
      </c>
      <c r="H98" s="371">
        <v>781</v>
      </c>
      <c r="I98" s="502"/>
    </row>
    <row r="99" spans="2:9" s="240" customFormat="1" ht="57" customHeight="1">
      <c r="B99" s="31" t="e">
        <f>B97+1</f>
        <v>#REF!</v>
      </c>
      <c r="C99" s="43" t="s">
        <v>175</v>
      </c>
      <c r="D99" s="33">
        <v>4627124861339</v>
      </c>
      <c r="E99" s="67" t="s">
        <v>176</v>
      </c>
      <c r="F99" s="131"/>
      <c r="G99" s="35">
        <v>3</v>
      </c>
      <c r="H99" s="268">
        <v>669.4213489425</v>
      </c>
      <c r="I99" s="103"/>
    </row>
    <row r="100" spans="2:9" s="240" customFormat="1" ht="49.2" customHeight="1">
      <c r="B100" s="38" t="e">
        <f>B99+1</f>
        <v>#REF!</v>
      </c>
      <c r="C100" s="43" t="s">
        <v>177</v>
      </c>
      <c r="D100" s="33">
        <v>4627124861537</v>
      </c>
      <c r="E100" s="67" t="s">
        <v>178</v>
      </c>
      <c r="F100" s="46"/>
      <c r="G100" s="35">
        <v>4</v>
      </c>
      <c r="H100" s="268">
        <v>607.14959555250016</v>
      </c>
      <c r="I100" s="103"/>
    </row>
    <row r="101" spans="2:9" ht="26.25" hidden="1" customHeight="1">
      <c r="B101" s="519" t="s">
        <v>179</v>
      </c>
      <c r="C101" s="519"/>
      <c r="D101" s="519"/>
      <c r="E101" s="519"/>
      <c r="F101" s="519"/>
      <c r="G101" s="519"/>
      <c r="H101" s="268"/>
    </row>
    <row r="102" spans="2:9" ht="32.25" hidden="1" customHeight="1">
      <c r="B102" s="518" t="s">
        <v>180</v>
      </c>
      <c r="C102" s="518"/>
      <c r="D102" s="518"/>
      <c r="E102" s="518"/>
      <c r="F102" s="518"/>
      <c r="G102" s="518"/>
      <c r="H102" s="268"/>
    </row>
    <row r="103" spans="2:9" ht="15" hidden="1" customHeight="1">
      <c r="B103" s="515" t="e">
        <f>#REF!+1</f>
        <v>#REF!</v>
      </c>
      <c r="C103" s="32" t="s">
        <v>181</v>
      </c>
      <c r="D103" s="259">
        <v>4627124860875</v>
      </c>
      <c r="E103" s="110" t="s">
        <v>182</v>
      </c>
      <c r="F103" s="517"/>
      <c r="G103" s="35">
        <v>1.35</v>
      </c>
      <c r="H103" s="268"/>
    </row>
    <row r="104" spans="2:9" ht="15" hidden="1" customHeight="1">
      <c r="B104" s="520"/>
      <c r="C104" s="32" t="s">
        <v>183</v>
      </c>
      <c r="D104" s="259">
        <v>4627124860899</v>
      </c>
      <c r="E104" s="110" t="s">
        <v>184</v>
      </c>
      <c r="F104" s="517"/>
      <c r="G104" s="35">
        <v>2.2000000000000002</v>
      </c>
      <c r="H104" s="268"/>
    </row>
    <row r="105" spans="2:9" ht="15" hidden="1" customHeight="1">
      <c r="B105" s="520"/>
      <c r="C105" s="32" t="s">
        <v>185</v>
      </c>
      <c r="D105" s="259">
        <v>4627124860912</v>
      </c>
      <c r="E105" s="110" t="s">
        <v>186</v>
      </c>
      <c r="F105" s="517"/>
      <c r="G105" s="35">
        <v>4</v>
      </c>
      <c r="H105" s="268"/>
    </row>
    <row r="106" spans="2:9" ht="16.2" hidden="1" customHeight="1">
      <c r="B106" s="520"/>
      <c r="C106" s="32" t="s">
        <v>187</v>
      </c>
      <c r="D106" s="259">
        <v>4627124860936</v>
      </c>
      <c r="E106" s="110" t="s">
        <v>188</v>
      </c>
      <c r="F106" s="517"/>
      <c r="G106" s="35">
        <v>5.4</v>
      </c>
      <c r="H106" s="268"/>
    </row>
    <row r="107" spans="2:9" ht="23.4" customHeight="1">
      <c r="B107" s="553" t="s">
        <v>189</v>
      </c>
      <c r="C107" s="554"/>
      <c r="D107" s="554"/>
      <c r="E107" s="554"/>
      <c r="F107" s="554"/>
      <c r="G107" s="554"/>
      <c r="H107" s="555"/>
    </row>
    <row r="108" spans="2:9" ht="46.2" customHeight="1">
      <c r="B108" s="288" t="e">
        <f>B100+1</f>
        <v>#REF!</v>
      </c>
      <c r="C108" s="32" t="s">
        <v>2009</v>
      </c>
      <c r="D108" s="267">
        <v>4627191083818</v>
      </c>
      <c r="E108" s="264" t="s">
        <v>2005</v>
      </c>
      <c r="F108" s="329"/>
      <c r="G108" s="96">
        <v>1.5</v>
      </c>
      <c r="H108" s="268">
        <v>453.20000000000005</v>
      </c>
    </row>
    <row r="109" spans="2:9" ht="46.2" customHeight="1">
      <c r="B109" s="288" t="e">
        <f>B108+1</f>
        <v>#REF!</v>
      </c>
      <c r="C109" s="32" t="s">
        <v>2010</v>
      </c>
      <c r="D109" s="227">
        <v>4627191083825</v>
      </c>
      <c r="E109" s="330" t="s">
        <v>2006</v>
      </c>
      <c r="F109" s="329"/>
      <c r="G109" s="223">
        <v>0.5</v>
      </c>
      <c r="H109" s="268">
        <v>453.20000000000005</v>
      </c>
    </row>
    <row r="110" spans="2:9" ht="46.2" customHeight="1">
      <c r="B110" s="288" t="e">
        <f>B109+1</f>
        <v>#REF!</v>
      </c>
      <c r="C110" s="32" t="s">
        <v>2011</v>
      </c>
      <c r="D110" s="227">
        <v>4627191083832</v>
      </c>
      <c r="E110" s="330" t="s">
        <v>2007</v>
      </c>
      <c r="F110" s="329"/>
      <c r="G110" s="223">
        <v>0.5</v>
      </c>
      <c r="H110" s="268">
        <v>453.20000000000005</v>
      </c>
    </row>
    <row r="111" spans="2:9" ht="46.2" customHeight="1">
      <c r="B111" s="288" t="e">
        <f>B110+1</f>
        <v>#REF!</v>
      </c>
      <c r="C111" s="32" t="s">
        <v>2012</v>
      </c>
      <c r="D111" s="227">
        <v>4627191083849</v>
      </c>
      <c r="E111" s="330" t="s">
        <v>2008</v>
      </c>
      <c r="F111" s="329"/>
      <c r="G111" s="223">
        <v>0.5</v>
      </c>
      <c r="H111" s="268">
        <v>679.80000000000007</v>
      </c>
    </row>
    <row r="112" spans="2:9" ht="26.25" customHeight="1">
      <c r="B112" s="536" t="s">
        <v>190</v>
      </c>
      <c r="C112" s="537"/>
      <c r="D112" s="537"/>
      <c r="E112" s="537"/>
      <c r="F112" s="537"/>
      <c r="G112" s="537"/>
      <c r="H112" s="538"/>
    </row>
    <row r="113" spans="2:9" ht="24.6" customHeight="1">
      <c r="B113" s="31">
        <v>56</v>
      </c>
      <c r="C113" s="43" t="s">
        <v>191</v>
      </c>
      <c r="D113" s="39">
        <v>4627124861193</v>
      </c>
      <c r="E113" s="264" t="s">
        <v>192</v>
      </c>
      <c r="F113" s="550"/>
      <c r="G113" s="223">
        <v>1</v>
      </c>
      <c r="H113" s="371">
        <v>295.02000000000004</v>
      </c>
      <c r="I113" s="507"/>
    </row>
    <row r="114" spans="2:9" s="103" customFormat="1" ht="24.6" customHeight="1">
      <c r="B114" s="265">
        <f t="shared" ref="B114:B121" si="5">B113+1</f>
        <v>57</v>
      </c>
      <c r="C114" s="43" t="s">
        <v>195</v>
      </c>
      <c r="D114" s="39">
        <v>4627164659897</v>
      </c>
      <c r="E114" s="264" t="s">
        <v>194</v>
      </c>
      <c r="F114" s="550"/>
      <c r="G114" s="223">
        <v>0.8</v>
      </c>
      <c r="H114" s="371">
        <v>252.45000000000002</v>
      </c>
      <c r="I114" s="507"/>
    </row>
    <row r="115" spans="2:9" s="103" customFormat="1" ht="24.6" customHeight="1">
      <c r="B115" s="31">
        <f t="shared" si="5"/>
        <v>58</v>
      </c>
      <c r="C115" s="43" t="s">
        <v>193</v>
      </c>
      <c r="D115" s="39">
        <v>4627124861230</v>
      </c>
      <c r="E115" s="264" t="s">
        <v>200</v>
      </c>
      <c r="F115" s="550"/>
      <c r="G115" s="223">
        <v>0.85499999999999998</v>
      </c>
      <c r="H115" s="371">
        <v>280.66500000000002</v>
      </c>
      <c r="I115" s="507"/>
    </row>
    <row r="116" spans="2:9" s="103" customFormat="1" ht="24.6" customHeight="1">
      <c r="B116" s="31">
        <f t="shared" si="5"/>
        <v>59</v>
      </c>
      <c r="C116" s="43" t="s">
        <v>197</v>
      </c>
      <c r="D116" s="39">
        <v>4627164659880</v>
      </c>
      <c r="E116" s="264" t="s">
        <v>198</v>
      </c>
      <c r="F116" s="550"/>
      <c r="G116" s="223">
        <v>0.85499999999999998</v>
      </c>
      <c r="H116" s="371">
        <v>318.08700000000005</v>
      </c>
      <c r="I116" s="507"/>
    </row>
    <row r="117" spans="2:9" s="103" customFormat="1" ht="24.6" customHeight="1">
      <c r="B117" s="31">
        <f t="shared" si="5"/>
        <v>60</v>
      </c>
      <c r="C117" s="43" t="s">
        <v>199</v>
      </c>
      <c r="D117" s="39">
        <v>4627191080619</v>
      </c>
      <c r="E117" s="264" t="s">
        <v>196</v>
      </c>
      <c r="F117" s="550"/>
      <c r="G117" s="223">
        <v>0.85499999999999998</v>
      </c>
      <c r="H117" s="371">
        <v>289.08000000000004</v>
      </c>
      <c r="I117" s="507"/>
    </row>
    <row r="118" spans="2:9" s="103" customFormat="1" ht="24.6" customHeight="1">
      <c r="B118" s="31">
        <f t="shared" si="5"/>
        <v>61</v>
      </c>
      <c r="C118" s="43" t="s">
        <v>201</v>
      </c>
      <c r="D118" s="39">
        <v>4627191081852</v>
      </c>
      <c r="E118" s="264" t="s">
        <v>202</v>
      </c>
      <c r="F118" s="550"/>
      <c r="G118" s="223">
        <v>0.55000000000000004</v>
      </c>
      <c r="H118" s="371">
        <v>259.875</v>
      </c>
      <c r="I118" s="507"/>
    </row>
    <row r="119" spans="2:9" s="103" customFormat="1" ht="24.6" customHeight="1">
      <c r="B119" s="31">
        <f t="shared" si="5"/>
        <v>62</v>
      </c>
      <c r="C119" s="43" t="s">
        <v>203</v>
      </c>
      <c r="D119" s="39">
        <v>4627164650573</v>
      </c>
      <c r="E119" s="264" t="s">
        <v>204</v>
      </c>
      <c r="F119" s="550"/>
      <c r="G119" s="223">
        <v>9</v>
      </c>
      <c r="H119" s="371">
        <v>364.32</v>
      </c>
      <c r="I119" s="507"/>
    </row>
    <row r="120" spans="2:9" ht="24.6" customHeight="1">
      <c r="B120" s="38">
        <f t="shared" si="5"/>
        <v>63</v>
      </c>
      <c r="C120" s="152" t="s">
        <v>205</v>
      </c>
      <c r="D120" s="93">
        <v>4627124863524</v>
      </c>
      <c r="E120" s="264" t="s">
        <v>206</v>
      </c>
      <c r="F120" s="550"/>
      <c r="G120" s="223">
        <v>3</v>
      </c>
      <c r="H120" s="371">
        <v>392.04</v>
      </c>
      <c r="I120" s="507"/>
    </row>
    <row r="121" spans="2:9" ht="24.6" customHeight="1">
      <c r="B121" s="31">
        <f t="shared" si="5"/>
        <v>64</v>
      </c>
      <c r="C121" s="43" t="s">
        <v>207</v>
      </c>
      <c r="D121" s="39">
        <v>4627124861261</v>
      </c>
      <c r="E121" s="264" t="s">
        <v>208</v>
      </c>
      <c r="F121" s="550"/>
      <c r="G121" s="223">
        <v>0.8</v>
      </c>
      <c r="H121" s="371">
        <v>231.66000000000003</v>
      </c>
      <c r="I121" s="507"/>
    </row>
    <row r="122" spans="2:9" ht="29.4" customHeight="1">
      <c r="B122" s="536" t="s">
        <v>209</v>
      </c>
      <c r="C122" s="537"/>
      <c r="D122" s="537"/>
      <c r="E122" s="537"/>
      <c r="F122" s="537"/>
      <c r="G122" s="537"/>
      <c r="H122" s="538"/>
    </row>
    <row r="123" spans="2:9" ht="40.200000000000003" customHeight="1">
      <c r="B123" s="265">
        <f>B121+1</f>
        <v>65</v>
      </c>
      <c r="C123" s="43" t="s">
        <v>210</v>
      </c>
      <c r="D123" s="227">
        <v>4627164659286</v>
      </c>
      <c r="E123" s="264" t="s">
        <v>211</v>
      </c>
      <c r="F123" s="551"/>
      <c r="G123" s="223">
        <v>0.8</v>
      </c>
      <c r="H123" s="371">
        <v>519.75</v>
      </c>
      <c r="I123" s="507"/>
    </row>
    <row r="124" spans="2:9" ht="40.200000000000003" customHeight="1">
      <c r="B124" s="92">
        <f>B123+1</f>
        <v>66</v>
      </c>
      <c r="C124" s="43" t="s">
        <v>212</v>
      </c>
      <c r="D124" s="227">
        <v>4627164659293</v>
      </c>
      <c r="E124" s="264" t="s">
        <v>213</v>
      </c>
      <c r="F124" s="552"/>
      <c r="G124" s="223">
        <v>0.3</v>
      </c>
      <c r="H124" s="371">
        <v>519.75</v>
      </c>
      <c r="I124" s="507"/>
    </row>
    <row r="125" spans="2:9" ht="40.200000000000003" customHeight="1">
      <c r="B125" s="266">
        <f>B124+1</f>
        <v>67</v>
      </c>
      <c r="C125" s="43" t="s">
        <v>214</v>
      </c>
      <c r="D125" s="267" t="s">
        <v>215</v>
      </c>
      <c r="E125" s="264" t="s">
        <v>216</v>
      </c>
      <c r="F125" s="552"/>
      <c r="G125" s="223">
        <v>1.1000000000000001</v>
      </c>
      <c r="H125" s="371">
        <v>883.57500000000016</v>
      </c>
      <c r="I125" s="507"/>
    </row>
    <row r="126" spans="2:9" ht="26.25" customHeight="1">
      <c r="B126" s="536" t="s">
        <v>217</v>
      </c>
      <c r="C126" s="537"/>
      <c r="D126" s="537"/>
      <c r="E126" s="537"/>
      <c r="F126" s="537"/>
      <c r="G126" s="537"/>
      <c r="H126" s="538"/>
    </row>
    <row r="127" spans="2:9" ht="15.75" customHeight="1">
      <c r="B127" s="547">
        <f>B125+1</f>
        <v>68</v>
      </c>
      <c r="C127" s="43" t="s">
        <v>218</v>
      </c>
      <c r="D127" s="259">
        <v>4627124863388</v>
      </c>
      <c r="E127" s="67" t="s">
        <v>219</v>
      </c>
      <c r="F127" s="545"/>
      <c r="G127" s="35">
        <v>0.05</v>
      </c>
      <c r="H127" s="371">
        <v>195.7824</v>
      </c>
    </row>
    <row r="128" spans="2:9" ht="16.5" customHeight="1">
      <c r="B128" s="548"/>
      <c r="C128" s="43" t="s">
        <v>220</v>
      </c>
      <c r="D128" s="259">
        <v>4627124863395</v>
      </c>
      <c r="E128" s="67" t="s">
        <v>221</v>
      </c>
      <c r="F128" s="546"/>
      <c r="G128" s="35">
        <v>3.5000000000000003E-2</v>
      </c>
      <c r="H128" s="371">
        <v>181.50660000000002</v>
      </c>
      <c r="I128" s="507"/>
    </row>
    <row r="129" spans="2:9" ht="16.5" customHeight="1">
      <c r="B129" s="548"/>
      <c r="C129" s="43" t="s">
        <v>222</v>
      </c>
      <c r="D129" s="44">
        <v>4627124862992</v>
      </c>
      <c r="E129" s="67" t="s">
        <v>223</v>
      </c>
      <c r="F129" s="546"/>
      <c r="G129" s="35">
        <v>0.05</v>
      </c>
      <c r="H129" s="371">
        <v>219.23550000000003</v>
      </c>
      <c r="I129" s="507"/>
    </row>
    <row r="130" spans="2:9" ht="16.5" customHeight="1">
      <c r="B130" s="548"/>
      <c r="C130" s="43" t="s">
        <v>224</v>
      </c>
      <c r="D130" s="44">
        <v>4627124863005</v>
      </c>
      <c r="E130" s="67" t="s">
        <v>225</v>
      </c>
      <c r="F130" s="546"/>
      <c r="G130" s="35">
        <v>3.5000000000000003E-2</v>
      </c>
      <c r="H130" s="371">
        <v>195.7824</v>
      </c>
      <c r="I130" s="507"/>
    </row>
    <row r="131" spans="2:9" ht="61.2" customHeight="1">
      <c r="B131" s="349">
        <f>B127+1</f>
        <v>69</v>
      </c>
      <c r="C131" s="32" t="s">
        <v>226</v>
      </c>
      <c r="D131" s="39">
        <v>4627124863197</v>
      </c>
      <c r="E131" s="264" t="s">
        <v>1952</v>
      </c>
      <c r="F131" s="350"/>
      <c r="G131" s="223">
        <v>0.2</v>
      </c>
      <c r="H131" s="371">
        <v>254.43000000000004</v>
      </c>
      <c r="I131" s="507"/>
    </row>
    <row r="132" spans="2:9" ht="67.2" customHeight="1">
      <c r="B132" s="234">
        <f t="shared" ref="B132:B137" si="6">B131+1</f>
        <v>70</v>
      </c>
      <c r="C132" s="43" t="s">
        <v>227</v>
      </c>
      <c r="D132" s="44">
        <v>4627164659156</v>
      </c>
      <c r="E132" s="67" t="s">
        <v>228</v>
      </c>
      <c r="F132" s="127"/>
      <c r="G132" s="35">
        <v>0.27</v>
      </c>
      <c r="H132" s="371">
        <v>356.89500000000004</v>
      </c>
      <c r="I132" s="507"/>
    </row>
    <row r="133" spans="2:9" ht="41.4" customHeight="1">
      <c r="B133" s="38">
        <f t="shared" si="6"/>
        <v>71</v>
      </c>
      <c r="C133" s="32" t="s">
        <v>229</v>
      </c>
      <c r="D133" s="44">
        <v>4627124862848</v>
      </c>
      <c r="E133" s="262" t="s">
        <v>230</v>
      </c>
      <c r="F133" s="527"/>
      <c r="G133" s="35">
        <v>0.4</v>
      </c>
      <c r="H133" s="371">
        <v>443.56950000000006</v>
      </c>
      <c r="I133" s="507"/>
    </row>
    <row r="134" spans="2:9" ht="43.2">
      <c r="B134" s="38">
        <f t="shared" si="6"/>
        <v>72</v>
      </c>
      <c r="C134" s="32" t="s">
        <v>231</v>
      </c>
      <c r="D134" s="44">
        <v>4627124864255</v>
      </c>
      <c r="E134" s="67" t="s">
        <v>232</v>
      </c>
      <c r="F134" s="527"/>
      <c r="G134" s="35">
        <v>0.8</v>
      </c>
      <c r="H134" s="371">
        <v>367.09200000000004</v>
      </c>
      <c r="I134" s="507"/>
    </row>
    <row r="135" spans="2:9" s="103" customFormat="1" ht="42.6" customHeight="1">
      <c r="B135" s="38">
        <f t="shared" si="6"/>
        <v>73</v>
      </c>
      <c r="C135" s="32" t="s">
        <v>233</v>
      </c>
      <c r="D135" s="227">
        <v>4627124862855</v>
      </c>
      <c r="E135" s="264" t="s">
        <v>234</v>
      </c>
      <c r="F135" s="527"/>
      <c r="G135" s="223">
        <v>0.8</v>
      </c>
      <c r="H135" s="371">
        <v>403.80119999999999</v>
      </c>
      <c r="I135" s="507"/>
    </row>
    <row r="136" spans="2:9" s="103" customFormat="1" ht="42.6" customHeight="1">
      <c r="B136" s="92">
        <f t="shared" si="6"/>
        <v>74</v>
      </c>
      <c r="C136" s="32" t="s">
        <v>235</v>
      </c>
      <c r="D136" s="227">
        <v>4627164650580</v>
      </c>
      <c r="E136" s="264" t="s">
        <v>236</v>
      </c>
      <c r="F136" s="258"/>
      <c r="G136" s="223">
        <v>0.8</v>
      </c>
      <c r="H136" s="371">
        <v>458.86500000000001</v>
      </c>
      <c r="I136" s="507"/>
    </row>
    <row r="137" spans="2:9" ht="27" customHeight="1">
      <c r="B137" s="38">
        <f t="shared" si="6"/>
        <v>75</v>
      </c>
      <c r="C137" s="32" t="s">
        <v>237</v>
      </c>
      <c r="D137" s="44">
        <v>4627164659163</v>
      </c>
      <c r="E137" s="67" t="s">
        <v>238</v>
      </c>
      <c r="F137" s="46"/>
      <c r="G137" s="35">
        <v>0.46</v>
      </c>
      <c r="H137" s="371">
        <v>458.86500000000001</v>
      </c>
      <c r="I137" s="507"/>
    </row>
    <row r="138" spans="2:9" ht="27.6" customHeight="1">
      <c r="B138" s="536" t="s">
        <v>2413</v>
      </c>
      <c r="C138" s="537"/>
      <c r="D138" s="537"/>
      <c r="E138" s="537"/>
      <c r="F138" s="537"/>
      <c r="G138" s="537"/>
      <c r="H138" s="538"/>
      <c r="I138" s="507"/>
    </row>
    <row r="139" spans="2:9" ht="24.6" customHeight="1">
      <c r="B139" s="38">
        <f>B137+1</f>
        <v>76</v>
      </c>
      <c r="C139" s="247" t="s">
        <v>239</v>
      </c>
      <c r="D139" s="248">
        <v>4627164651785</v>
      </c>
      <c r="E139" s="249" t="s">
        <v>2290</v>
      </c>
      <c r="F139" s="545"/>
      <c r="G139" s="250">
        <v>6</v>
      </c>
      <c r="H139" s="371">
        <v>673.20000000000016</v>
      </c>
      <c r="I139" s="507"/>
    </row>
    <row r="140" spans="2:9" ht="24.6" customHeight="1">
      <c r="B140" s="38">
        <f t="shared" ref="B140:B160" si="7">B139+1</f>
        <v>77</v>
      </c>
      <c r="C140" s="247" t="s">
        <v>241</v>
      </c>
      <c r="D140" s="248">
        <v>4627164651792</v>
      </c>
      <c r="E140" s="249" t="s">
        <v>2289</v>
      </c>
      <c r="F140" s="546"/>
      <c r="G140" s="250">
        <v>6</v>
      </c>
      <c r="H140" s="371">
        <v>673.20000000000016</v>
      </c>
      <c r="I140" s="507"/>
    </row>
    <row r="141" spans="2:9" ht="24.6" customHeight="1">
      <c r="B141" s="38">
        <f t="shared" si="7"/>
        <v>78</v>
      </c>
      <c r="C141" s="247" t="s">
        <v>242</v>
      </c>
      <c r="D141" s="248">
        <v>4627164651808</v>
      </c>
      <c r="E141" s="249" t="s">
        <v>2288</v>
      </c>
      <c r="F141" s="546"/>
      <c r="G141" s="250">
        <v>3.7</v>
      </c>
      <c r="H141" s="371">
        <v>574.20000000000005</v>
      </c>
      <c r="I141" s="507"/>
    </row>
    <row r="142" spans="2:9" ht="24.6" customHeight="1">
      <c r="B142" s="38">
        <f t="shared" si="7"/>
        <v>79</v>
      </c>
      <c r="C142" s="247" t="s">
        <v>243</v>
      </c>
      <c r="D142" s="248">
        <v>4627164651815</v>
      </c>
      <c r="E142" s="249" t="s">
        <v>2287</v>
      </c>
      <c r="F142" s="546"/>
      <c r="G142" s="250">
        <v>3.7</v>
      </c>
      <c r="H142" s="371">
        <v>574.20000000000005</v>
      </c>
      <c r="I142" s="507"/>
    </row>
    <row r="143" spans="2:9" ht="24.6" customHeight="1">
      <c r="B143" s="38">
        <f t="shared" si="7"/>
        <v>80</v>
      </c>
      <c r="C143" s="247" t="s">
        <v>244</v>
      </c>
      <c r="D143" s="248">
        <v>4627164651822</v>
      </c>
      <c r="E143" s="249" t="s">
        <v>2286</v>
      </c>
      <c r="F143" s="546"/>
      <c r="G143" s="250">
        <v>4.2</v>
      </c>
      <c r="H143" s="371">
        <v>603.9</v>
      </c>
      <c r="I143" s="507"/>
    </row>
    <row r="144" spans="2:9" ht="24.6" customHeight="1">
      <c r="B144" s="38">
        <f t="shared" si="7"/>
        <v>81</v>
      </c>
      <c r="C144" s="247" t="s">
        <v>246</v>
      </c>
      <c r="D144" s="248">
        <v>4627164651839</v>
      </c>
      <c r="E144" s="249" t="s">
        <v>2285</v>
      </c>
      <c r="F144" s="546"/>
      <c r="G144" s="250">
        <v>4.2</v>
      </c>
      <c r="H144" s="371">
        <v>603.9</v>
      </c>
      <c r="I144" s="507"/>
    </row>
    <row r="145" spans="2:9" ht="24.6" customHeight="1">
      <c r="B145" s="38">
        <f t="shared" si="7"/>
        <v>82</v>
      </c>
      <c r="C145" s="247" t="s">
        <v>247</v>
      </c>
      <c r="D145" s="248">
        <v>4627164651846</v>
      </c>
      <c r="E145" s="249" t="s">
        <v>2284</v>
      </c>
      <c r="F145" s="546"/>
      <c r="G145" s="250">
        <v>5</v>
      </c>
      <c r="H145" s="371">
        <v>673.20000000000016</v>
      </c>
      <c r="I145" s="507"/>
    </row>
    <row r="146" spans="2:9" ht="24.6" customHeight="1">
      <c r="B146" s="38">
        <f t="shared" si="7"/>
        <v>83</v>
      </c>
      <c r="C146" s="247" t="s">
        <v>248</v>
      </c>
      <c r="D146" s="248">
        <v>4627164651853</v>
      </c>
      <c r="E146" s="249" t="s">
        <v>2283</v>
      </c>
      <c r="F146" s="546"/>
      <c r="G146" s="250">
        <v>5</v>
      </c>
      <c r="H146" s="371">
        <v>673.20000000000016</v>
      </c>
      <c r="I146" s="507"/>
    </row>
    <row r="147" spans="2:9" ht="24.6" customHeight="1">
      <c r="B147" s="38">
        <f t="shared" si="7"/>
        <v>84</v>
      </c>
      <c r="C147" s="247" t="s">
        <v>249</v>
      </c>
      <c r="D147" s="248">
        <v>4627164651860</v>
      </c>
      <c r="E147" s="249" t="s">
        <v>2282</v>
      </c>
      <c r="F147" s="546"/>
      <c r="G147" s="250">
        <v>2.4</v>
      </c>
      <c r="H147" s="371">
        <v>445.50000000000006</v>
      </c>
      <c r="I147" s="507"/>
    </row>
    <row r="148" spans="2:9" ht="24.6" customHeight="1">
      <c r="B148" s="38">
        <f t="shared" si="7"/>
        <v>85</v>
      </c>
      <c r="C148" s="247" t="s">
        <v>251</v>
      </c>
      <c r="D148" s="248">
        <v>4627164651877</v>
      </c>
      <c r="E148" s="249" t="s">
        <v>2281</v>
      </c>
      <c r="F148" s="546"/>
      <c r="G148" s="250">
        <v>2.4</v>
      </c>
      <c r="H148" s="371">
        <v>445.50000000000006</v>
      </c>
      <c r="I148" s="507"/>
    </row>
    <row r="149" spans="2:9" ht="24.6" customHeight="1">
      <c r="B149" s="38">
        <f t="shared" si="7"/>
        <v>86</v>
      </c>
      <c r="C149" s="247" t="s">
        <v>252</v>
      </c>
      <c r="D149" s="248">
        <v>4627164651884</v>
      </c>
      <c r="E149" s="249" t="s">
        <v>2280</v>
      </c>
      <c r="F149" s="546"/>
      <c r="G149" s="250">
        <v>1.05</v>
      </c>
      <c r="H149" s="371">
        <v>266</v>
      </c>
    </row>
    <row r="150" spans="2:9" ht="24.6" customHeight="1">
      <c r="B150" s="38">
        <f t="shared" si="7"/>
        <v>87</v>
      </c>
      <c r="C150" s="247" t="s">
        <v>253</v>
      </c>
      <c r="D150" s="248">
        <v>4627164651891</v>
      </c>
      <c r="E150" s="249" t="s">
        <v>2279</v>
      </c>
      <c r="F150" s="546"/>
      <c r="G150" s="250">
        <v>1.05</v>
      </c>
      <c r="H150" s="371">
        <v>266</v>
      </c>
    </row>
    <row r="151" spans="2:9" ht="24.6" customHeight="1">
      <c r="B151" s="38">
        <f t="shared" si="7"/>
        <v>88</v>
      </c>
      <c r="C151" s="247" t="s">
        <v>254</v>
      </c>
      <c r="D151" s="248">
        <v>4627164651907</v>
      </c>
      <c r="E151" s="249" t="s">
        <v>2277</v>
      </c>
      <c r="F151" s="546"/>
      <c r="G151" s="250">
        <v>0.45</v>
      </c>
      <c r="H151" s="371">
        <v>266</v>
      </c>
    </row>
    <row r="152" spans="2:9" s="103" customFormat="1" ht="24.6" customHeight="1">
      <c r="B152" s="512">
        <f t="shared" si="7"/>
        <v>89</v>
      </c>
      <c r="C152" s="247" t="s">
        <v>255</v>
      </c>
      <c r="D152" s="248">
        <v>4627164651914</v>
      </c>
      <c r="E152" s="249" t="s">
        <v>2278</v>
      </c>
      <c r="F152" s="546"/>
      <c r="G152" s="250">
        <v>0.45</v>
      </c>
      <c r="H152" s="371" t="s">
        <v>2274</v>
      </c>
    </row>
    <row r="153" spans="2:9" ht="24.6" customHeight="1">
      <c r="B153" s="417">
        <f>B152+1</f>
        <v>90</v>
      </c>
      <c r="C153" s="247" t="s">
        <v>2275</v>
      </c>
      <c r="D153" s="248">
        <v>4627191085256</v>
      </c>
      <c r="E153" s="249" t="s">
        <v>2272</v>
      </c>
      <c r="F153" s="546"/>
      <c r="G153" s="250">
        <v>0.9</v>
      </c>
      <c r="H153" s="371">
        <v>266</v>
      </c>
    </row>
    <row r="154" spans="2:9" ht="24.6" customHeight="1">
      <c r="B154" s="417">
        <f>B153+1</f>
        <v>91</v>
      </c>
      <c r="C154" s="247" t="s">
        <v>2276</v>
      </c>
      <c r="D154" s="248">
        <v>4627191085263</v>
      </c>
      <c r="E154" s="249" t="s">
        <v>2273</v>
      </c>
      <c r="F154" s="546"/>
      <c r="G154" s="250">
        <v>0.9</v>
      </c>
      <c r="H154" s="371">
        <v>266</v>
      </c>
    </row>
    <row r="155" spans="2:9" ht="24.6" customHeight="1">
      <c r="B155" s="38">
        <f>B154+1</f>
        <v>92</v>
      </c>
      <c r="C155" s="243" t="s">
        <v>256</v>
      </c>
      <c r="D155" s="244">
        <v>4627164652003</v>
      </c>
      <c r="E155" s="245" t="s">
        <v>257</v>
      </c>
      <c r="F155" s="546"/>
      <c r="G155" s="246">
        <v>1.8</v>
      </c>
      <c r="H155" s="37">
        <v>495</v>
      </c>
      <c r="I155" s="507"/>
    </row>
    <row r="156" spans="2:9" ht="24.6" customHeight="1">
      <c r="B156" s="38">
        <f t="shared" si="7"/>
        <v>93</v>
      </c>
      <c r="C156" s="243" t="s">
        <v>258</v>
      </c>
      <c r="D156" s="244">
        <v>4627164652010</v>
      </c>
      <c r="E156" s="245" t="s">
        <v>259</v>
      </c>
      <c r="F156" s="546"/>
      <c r="G156" s="246">
        <v>1.8</v>
      </c>
      <c r="H156" s="37">
        <v>495</v>
      </c>
      <c r="I156" s="507"/>
    </row>
    <row r="157" spans="2:9" ht="24.6" customHeight="1">
      <c r="B157" s="38">
        <f>B156+1</f>
        <v>94</v>
      </c>
      <c r="C157" s="243" t="s">
        <v>260</v>
      </c>
      <c r="D157" s="244">
        <v>4627164652041</v>
      </c>
      <c r="E157" s="245" t="s">
        <v>2292</v>
      </c>
      <c r="F157" s="546"/>
      <c r="G157" s="246">
        <v>0.28999999999999998</v>
      </c>
      <c r="H157" s="37">
        <v>178.20000000000002</v>
      </c>
      <c r="I157" s="507"/>
    </row>
    <row r="158" spans="2:9" ht="24.6" customHeight="1">
      <c r="B158" s="38">
        <f t="shared" si="7"/>
        <v>95</v>
      </c>
      <c r="C158" s="243" t="s">
        <v>261</v>
      </c>
      <c r="D158" s="244">
        <v>4627164652058</v>
      </c>
      <c r="E158" s="245" t="s">
        <v>2291</v>
      </c>
      <c r="F158" s="546"/>
      <c r="G158" s="246">
        <v>0.28999999999999998</v>
      </c>
      <c r="H158" s="37">
        <v>178.20000000000002</v>
      </c>
      <c r="I158" s="507"/>
    </row>
    <row r="159" spans="2:9" ht="24.6" customHeight="1">
      <c r="B159" s="38">
        <f t="shared" si="7"/>
        <v>96</v>
      </c>
      <c r="C159" s="243" t="s">
        <v>262</v>
      </c>
      <c r="D159" s="244">
        <v>4627164652065</v>
      </c>
      <c r="E159" s="245" t="s">
        <v>263</v>
      </c>
      <c r="F159" s="546"/>
      <c r="G159" s="246">
        <v>0.28000000000000003</v>
      </c>
      <c r="H159" s="37">
        <v>193.05000000000004</v>
      </c>
      <c r="I159" s="507"/>
    </row>
    <row r="160" spans="2:9" ht="24.6" customHeight="1">
      <c r="B160" s="38">
        <f t="shared" si="7"/>
        <v>97</v>
      </c>
      <c r="C160" s="243" t="s">
        <v>264</v>
      </c>
      <c r="D160" s="244">
        <v>4627164652072</v>
      </c>
      <c r="E160" s="245" t="s">
        <v>265</v>
      </c>
      <c r="F160" s="546"/>
      <c r="G160" s="246">
        <v>0.28000000000000003</v>
      </c>
      <c r="H160" s="37">
        <v>193.05000000000004</v>
      </c>
      <c r="I160" s="507"/>
    </row>
    <row r="161" spans="2:9" ht="34.950000000000003" customHeight="1">
      <c r="B161" s="92">
        <f t="shared" ref="B161:B162" si="8">B160+1</f>
        <v>98</v>
      </c>
      <c r="C161" s="247" t="s">
        <v>266</v>
      </c>
      <c r="D161" s="248">
        <v>4627191081739</v>
      </c>
      <c r="E161" s="249" t="s">
        <v>2293</v>
      </c>
      <c r="F161" s="546"/>
      <c r="G161" s="250">
        <v>4.5</v>
      </c>
      <c r="H161" s="37">
        <v>618.75</v>
      </c>
      <c r="I161" s="507"/>
    </row>
    <row r="162" spans="2:9" ht="34.950000000000003" customHeight="1">
      <c r="B162" s="92">
        <f t="shared" si="8"/>
        <v>99</v>
      </c>
      <c r="C162" s="247" t="s">
        <v>267</v>
      </c>
      <c r="D162" s="248">
        <v>4627191081746</v>
      </c>
      <c r="E162" s="249" t="s">
        <v>2294</v>
      </c>
      <c r="F162" s="546"/>
      <c r="G162" s="250">
        <v>4.5</v>
      </c>
      <c r="H162" s="37">
        <v>618.75</v>
      </c>
      <c r="I162" s="507"/>
    </row>
    <row r="163" spans="2:9" ht="37.950000000000003" customHeight="1">
      <c r="B163" s="481">
        <f>B162+1</f>
        <v>100</v>
      </c>
      <c r="C163" s="495" t="s">
        <v>2372</v>
      </c>
      <c r="D163" s="496">
        <v>4627191085829</v>
      </c>
      <c r="E163" s="497" t="s">
        <v>2370</v>
      </c>
      <c r="F163" s="485"/>
      <c r="G163" s="498">
        <v>2</v>
      </c>
      <c r="H163" s="499">
        <v>475</v>
      </c>
      <c r="I163" s="488" t="s">
        <v>2362</v>
      </c>
    </row>
    <row r="164" spans="2:9" ht="37.950000000000003" customHeight="1">
      <c r="B164" s="481">
        <f>B163+1</f>
        <v>101</v>
      </c>
      <c r="C164" s="495" t="s">
        <v>2373</v>
      </c>
      <c r="D164" s="500">
        <v>4627191085836</v>
      </c>
      <c r="E164" s="497" t="s">
        <v>2371</v>
      </c>
      <c r="F164" s="486"/>
      <c r="G164" s="486">
        <v>2</v>
      </c>
      <c r="H164" s="487">
        <v>475</v>
      </c>
      <c r="I164" s="488" t="s">
        <v>2362</v>
      </c>
    </row>
    <row r="165" spans="2:9" ht="37.950000000000003" customHeight="1">
      <c r="B165" s="481">
        <f>B164+1</f>
        <v>102</v>
      </c>
      <c r="C165" s="482" t="s">
        <v>2411</v>
      </c>
      <c r="D165" s="500">
        <v>4627191086185</v>
      </c>
      <c r="E165" s="497" t="s">
        <v>2409</v>
      </c>
      <c r="F165" s="486"/>
      <c r="G165" s="486">
        <v>3.4</v>
      </c>
      <c r="H165" s="487">
        <v>850</v>
      </c>
      <c r="I165" s="488" t="s">
        <v>2362</v>
      </c>
    </row>
    <row r="166" spans="2:9" ht="37.950000000000003" customHeight="1">
      <c r="B166" s="481">
        <f>B165+1</f>
        <v>103</v>
      </c>
      <c r="C166" s="482" t="s">
        <v>2412</v>
      </c>
      <c r="D166" s="500">
        <v>4627191086192</v>
      </c>
      <c r="E166" s="497" t="s">
        <v>2410</v>
      </c>
      <c r="F166" s="486"/>
      <c r="G166" s="486">
        <v>3.4</v>
      </c>
      <c r="H166" s="487">
        <v>850</v>
      </c>
      <c r="I166" s="488" t="s">
        <v>2362</v>
      </c>
    </row>
    <row r="167" spans="2:9" ht="34.950000000000003" customHeight="1">
      <c r="B167" s="536" t="s">
        <v>2111</v>
      </c>
      <c r="C167" s="537"/>
      <c r="D167" s="537"/>
      <c r="E167" s="537"/>
      <c r="F167" s="537"/>
      <c r="G167" s="537"/>
      <c r="H167" s="538"/>
      <c r="I167" s="507"/>
    </row>
    <row r="168" spans="2:9" ht="34.950000000000003" customHeight="1">
      <c r="B168" s="353">
        <f>B162+1</f>
        <v>100</v>
      </c>
      <c r="C168" s="356" t="s">
        <v>2119</v>
      </c>
      <c r="D168" s="356" t="s">
        <v>2127</v>
      </c>
      <c r="E168" s="355" t="s">
        <v>2112</v>
      </c>
      <c r="F168" s="545"/>
      <c r="G168" s="354">
        <v>3.5</v>
      </c>
      <c r="H168" s="371">
        <v>950.4</v>
      </c>
      <c r="I168" s="507"/>
    </row>
    <row r="169" spans="2:9" ht="34.950000000000003" customHeight="1">
      <c r="B169" s="353">
        <f t="shared" ref="B169:B175" si="9">B168+1</f>
        <v>101</v>
      </c>
      <c r="C169" s="356" t="s">
        <v>2120</v>
      </c>
      <c r="D169" s="356" t="s">
        <v>2128</v>
      </c>
      <c r="E169" s="355" t="s">
        <v>2113</v>
      </c>
      <c r="F169" s="546"/>
      <c r="G169" s="354">
        <v>1.7</v>
      </c>
      <c r="H169" s="371">
        <v>495</v>
      </c>
      <c r="I169" s="507"/>
    </row>
    <row r="170" spans="2:9" ht="34.950000000000003" customHeight="1">
      <c r="B170" s="353">
        <f t="shared" si="9"/>
        <v>102</v>
      </c>
      <c r="C170" s="356" t="s">
        <v>2121</v>
      </c>
      <c r="D170" s="356" t="s">
        <v>2129</v>
      </c>
      <c r="E170" s="355" t="s">
        <v>2114</v>
      </c>
      <c r="F170" s="546"/>
      <c r="G170" s="354">
        <v>1.1000000000000001</v>
      </c>
      <c r="H170" s="371">
        <v>549.45000000000005</v>
      </c>
      <c r="I170" s="507"/>
    </row>
    <row r="171" spans="2:9" ht="34.950000000000003" customHeight="1">
      <c r="B171" s="353">
        <f t="shared" si="9"/>
        <v>103</v>
      </c>
      <c r="C171" s="356" t="s">
        <v>2122</v>
      </c>
      <c r="D171" s="356" t="s">
        <v>2130</v>
      </c>
      <c r="E171" s="355" t="s">
        <v>2135</v>
      </c>
      <c r="F171" s="546"/>
      <c r="G171" s="354">
        <v>0.3</v>
      </c>
      <c r="H171" s="371">
        <v>297</v>
      </c>
      <c r="I171" s="507"/>
    </row>
    <row r="172" spans="2:9" ht="34.950000000000003" customHeight="1">
      <c r="B172" s="353">
        <f t="shared" si="9"/>
        <v>104</v>
      </c>
      <c r="C172" s="356" t="s">
        <v>2123</v>
      </c>
      <c r="D172" s="356" t="s">
        <v>2131</v>
      </c>
      <c r="E172" s="355" t="s">
        <v>2115</v>
      </c>
      <c r="F172" s="546"/>
      <c r="G172" s="354">
        <v>1</v>
      </c>
      <c r="H172" s="371">
        <v>341.55000000000007</v>
      </c>
      <c r="I172" s="507"/>
    </row>
    <row r="173" spans="2:9" ht="34.950000000000003" customHeight="1">
      <c r="B173" s="353">
        <f t="shared" si="9"/>
        <v>105</v>
      </c>
      <c r="C173" s="356" t="s">
        <v>2124</v>
      </c>
      <c r="D173" s="356" t="s">
        <v>2132</v>
      </c>
      <c r="E173" s="355" t="s">
        <v>2116</v>
      </c>
      <c r="F173" s="546"/>
      <c r="G173" s="250" t="s">
        <v>240</v>
      </c>
      <c r="H173" s="371">
        <v>1059.3</v>
      </c>
      <c r="I173" s="507"/>
    </row>
    <row r="174" spans="2:9" ht="34.950000000000003" customHeight="1">
      <c r="B174" s="353">
        <f t="shared" si="9"/>
        <v>106</v>
      </c>
      <c r="C174" s="356" t="s">
        <v>2125</v>
      </c>
      <c r="D174" s="356" t="s">
        <v>2133</v>
      </c>
      <c r="E174" s="355" t="s">
        <v>2117</v>
      </c>
      <c r="F174" s="546"/>
      <c r="G174" s="250" t="s">
        <v>250</v>
      </c>
      <c r="H174" s="371">
        <v>831.60000000000014</v>
      </c>
      <c r="I174" s="507"/>
    </row>
    <row r="175" spans="2:9" ht="34.950000000000003" customHeight="1">
      <c r="B175" s="353">
        <f t="shared" si="9"/>
        <v>107</v>
      </c>
      <c r="C175" s="356" t="s">
        <v>2126</v>
      </c>
      <c r="D175" s="356" t="s">
        <v>2134</v>
      </c>
      <c r="E175" s="355" t="s">
        <v>2118</v>
      </c>
      <c r="F175" s="549"/>
      <c r="G175" s="250" t="s">
        <v>245</v>
      </c>
      <c r="H175" s="371">
        <v>990</v>
      </c>
      <c r="I175" s="507"/>
    </row>
    <row r="176" spans="2:9" ht="31.5" customHeight="1">
      <c r="B176" s="536" t="s">
        <v>268</v>
      </c>
      <c r="C176" s="537"/>
      <c r="D176" s="537"/>
      <c r="E176" s="537"/>
      <c r="F176" s="537"/>
      <c r="G176" s="537"/>
      <c r="H176" s="538"/>
    </row>
    <row r="177" spans="2:9" ht="28.5" hidden="1" customHeight="1">
      <c r="B177" s="515">
        <f>B160+1</f>
        <v>98</v>
      </c>
      <c r="C177" s="32" t="s">
        <v>269</v>
      </c>
      <c r="D177" s="33">
        <v>4627124863043</v>
      </c>
      <c r="E177" s="67" t="s">
        <v>270</v>
      </c>
      <c r="F177" s="517"/>
      <c r="G177" s="35">
        <v>1.7</v>
      </c>
      <c r="H177" s="268"/>
    </row>
    <row r="178" spans="2:9" ht="28.5" hidden="1" customHeight="1">
      <c r="B178" s="515"/>
      <c r="C178" s="32" t="s">
        <v>271</v>
      </c>
      <c r="D178" s="33">
        <v>4627124863067</v>
      </c>
      <c r="E178" s="67" t="s">
        <v>272</v>
      </c>
      <c r="F178" s="517"/>
      <c r="G178" s="35">
        <v>1.5</v>
      </c>
      <c r="H178" s="268"/>
    </row>
    <row r="179" spans="2:9" ht="28.5" customHeight="1">
      <c r="B179" s="515">
        <f>B177+1</f>
        <v>99</v>
      </c>
      <c r="C179" s="32" t="s">
        <v>273</v>
      </c>
      <c r="D179" s="33">
        <v>4627124863074</v>
      </c>
      <c r="E179" s="67" t="s">
        <v>274</v>
      </c>
      <c r="F179" s="517"/>
      <c r="G179" s="35">
        <v>0.2</v>
      </c>
      <c r="H179" s="371">
        <v>249.24923099999998</v>
      </c>
      <c r="I179" s="507"/>
    </row>
    <row r="180" spans="2:9" ht="28.5" customHeight="1">
      <c r="B180" s="515"/>
      <c r="C180" s="32" t="s">
        <v>275</v>
      </c>
      <c r="D180" s="33">
        <v>4627124863081</v>
      </c>
      <c r="E180" s="67" t="s">
        <v>276</v>
      </c>
      <c r="F180" s="517"/>
      <c r="G180" s="35">
        <v>0.2</v>
      </c>
      <c r="H180" s="371">
        <v>249.24923099999998</v>
      </c>
      <c r="I180" s="507"/>
    </row>
    <row r="181" spans="2:9" ht="28.5" hidden="1" customHeight="1">
      <c r="B181" s="515">
        <f>B179+1</f>
        <v>100</v>
      </c>
      <c r="C181" s="32" t="s">
        <v>277</v>
      </c>
      <c r="D181" s="33">
        <v>4627124863098</v>
      </c>
      <c r="E181" s="67" t="s">
        <v>278</v>
      </c>
      <c r="F181" s="517"/>
      <c r="G181" s="35">
        <v>2.2000000000000002</v>
      </c>
    </row>
    <row r="182" spans="2:9" ht="28.5" hidden="1" customHeight="1">
      <c r="B182" s="515"/>
      <c r="C182" s="32" t="s">
        <v>279</v>
      </c>
      <c r="D182" s="33">
        <v>4627124863104</v>
      </c>
      <c r="E182" s="67" t="s">
        <v>280</v>
      </c>
      <c r="F182" s="517"/>
      <c r="G182" s="35">
        <v>2</v>
      </c>
    </row>
    <row r="183" spans="2:9" ht="28.5" hidden="1" customHeight="1">
      <c r="B183" s="515">
        <f>B181+1</f>
        <v>101</v>
      </c>
      <c r="C183" s="32" t="s">
        <v>281</v>
      </c>
      <c r="D183" s="268">
        <v>4627124863111</v>
      </c>
      <c r="E183" s="67" t="s">
        <v>282</v>
      </c>
      <c r="F183" s="517"/>
      <c r="G183" s="35">
        <v>1.3</v>
      </c>
    </row>
    <row r="184" spans="2:9" ht="28.5" hidden="1" customHeight="1">
      <c r="B184" s="515"/>
      <c r="C184" s="32" t="s">
        <v>283</v>
      </c>
      <c r="D184" s="33">
        <v>4627124863128</v>
      </c>
      <c r="E184" s="67" t="s">
        <v>284</v>
      </c>
      <c r="F184" s="517"/>
      <c r="G184" s="35">
        <v>1.2</v>
      </c>
    </row>
    <row r="185" spans="2:9" ht="28.5" hidden="1" customHeight="1">
      <c r="B185" s="515">
        <f>B183+1</f>
        <v>102</v>
      </c>
      <c r="C185" s="32" t="s">
        <v>285</v>
      </c>
      <c r="D185" s="33">
        <v>4627124863135</v>
      </c>
      <c r="E185" s="67" t="s">
        <v>286</v>
      </c>
      <c r="F185" s="517"/>
      <c r="G185" s="35">
        <v>1.3</v>
      </c>
    </row>
    <row r="186" spans="2:9" ht="28.5" hidden="1" customHeight="1">
      <c r="B186" s="515"/>
      <c r="C186" s="32" t="s">
        <v>287</v>
      </c>
      <c r="D186" s="33">
        <v>4627124863142</v>
      </c>
      <c r="E186" s="67" t="s">
        <v>288</v>
      </c>
      <c r="F186" s="517"/>
      <c r="G186" s="35">
        <v>1.1000000000000001</v>
      </c>
    </row>
    <row r="187" spans="2:9" ht="28.5" hidden="1" customHeight="1">
      <c r="B187" s="515">
        <f>B185+1</f>
        <v>103</v>
      </c>
      <c r="C187" s="32" t="s">
        <v>289</v>
      </c>
      <c r="D187" s="33">
        <v>4627124863159</v>
      </c>
      <c r="E187" s="67" t="s">
        <v>290</v>
      </c>
      <c r="F187" s="517"/>
      <c r="G187" s="35">
        <v>1.45</v>
      </c>
    </row>
    <row r="188" spans="2:9" ht="28.5" hidden="1" customHeight="1">
      <c r="B188" s="515"/>
      <c r="C188" s="32" t="s">
        <v>291</v>
      </c>
      <c r="D188" s="33">
        <v>4627124863166</v>
      </c>
      <c r="E188" s="67" t="s">
        <v>292</v>
      </c>
      <c r="F188" s="517"/>
      <c r="G188" s="35">
        <v>1.2</v>
      </c>
    </row>
    <row r="189" spans="2:9" ht="28.5" hidden="1" customHeight="1">
      <c r="B189" s="515">
        <f>B187+1</f>
        <v>104</v>
      </c>
      <c r="C189" s="32" t="s">
        <v>293</v>
      </c>
      <c r="D189" s="33">
        <v>4627124863173</v>
      </c>
      <c r="E189" s="67" t="s">
        <v>294</v>
      </c>
      <c r="F189" s="517"/>
      <c r="G189" s="35">
        <v>2.8</v>
      </c>
    </row>
    <row r="190" spans="2:9" ht="28.5" hidden="1" customHeight="1">
      <c r="B190" s="515"/>
      <c r="C190" s="32" t="s">
        <v>295</v>
      </c>
      <c r="D190" s="33">
        <v>4627124863180</v>
      </c>
      <c r="E190" s="67" t="s">
        <v>296</v>
      </c>
      <c r="F190" s="517"/>
      <c r="G190" s="35">
        <v>2.7</v>
      </c>
    </row>
    <row r="191" spans="2:9" ht="30" hidden="1" customHeight="1">
      <c r="B191" s="514" t="s">
        <v>297</v>
      </c>
      <c r="C191" s="514"/>
      <c r="D191" s="514"/>
      <c r="E191" s="514"/>
      <c r="F191" s="514"/>
      <c r="G191" s="514"/>
    </row>
    <row r="192" spans="2:9" ht="55.5" hidden="1" customHeight="1">
      <c r="B192" s="515">
        <f>B189+1</f>
        <v>105</v>
      </c>
      <c r="C192" s="32" t="s">
        <v>298</v>
      </c>
      <c r="D192" s="33">
        <v>4627124867744</v>
      </c>
      <c r="E192" s="269" t="s">
        <v>299</v>
      </c>
      <c r="F192" s="31"/>
      <c r="G192" s="35">
        <v>0.32</v>
      </c>
    </row>
    <row r="193" spans="2:7" ht="43.2" hidden="1">
      <c r="B193" s="515"/>
      <c r="C193" s="32" t="s">
        <v>300</v>
      </c>
      <c r="D193" s="33">
        <v>4627124867669</v>
      </c>
      <c r="E193" s="269" t="s">
        <v>301</v>
      </c>
      <c r="F193" s="31"/>
      <c r="G193" s="35">
        <v>0.32</v>
      </c>
    </row>
    <row r="194" spans="2:7" ht="43.2" hidden="1">
      <c r="B194" s="515"/>
      <c r="C194" s="32" t="s">
        <v>302</v>
      </c>
      <c r="D194" s="33">
        <v>4627124867676</v>
      </c>
      <c r="E194" s="269" t="s">
        <v>303</v>
      </c>
      <c r="F194" s="31"/>
      <c r="G194" s="35">
        <v>0.32</v>
      </c>
    </row>
    <row r="195" spans="2:7" ht="43.2" hidden="1">
      <c r="B195" s="515">
        <f>B192+1</f>
        <v>106</v>
      </c>
      <c r="C195" s="32" t="s">
        <v>304</v>
      </c>
      <c r="D195" s="33">
        <v>4627124867683</v>
      </c>
      <c r="E195" s="269" t="s">
        <v>305</v>
      </c>
      <c r="F195" s="31"/>
      <c r="G195" s="35">
        <v>0.51</v>
      </c>
    </row>
    <row r="196" spans="2:7" ht="43.2" hidden="1">
      <c r="B196" s="515"/>
      <c r="C196" s="32" t="s">
        <v>306</v>
      </c>
      <c r="D196" s="33">
        <v>4627124867690</v>
      </c>
      <c r="E196" s="269" t="s">
        <v>307</v>
      </c>
      <c r="F196" s="31"/>
      <c r="G196" s="35">
        <v>0.51</v>
      </c>
    </row>
    <row r="197" spans="2:7" ht="46.95" hidden="1" customHeight="1">
      <c r="B197" s="31">
        <f>B195+1</f>
        <v>107</v>
      </c>
      <c r="C197" s="32" t="s">
        <v>308</v>
      </c>
      <c r="D197" s="33">
        <v>4627124867706</v>
      </c>
      <c r="E197" s="269" t="s">
        <v>309</v>
      </c>
      <c r="F197" s="31"/>
      <c r="G197" s="35">
        <v>1.6</v>
      </c>
    </row>
    <row r="198" spans="2:7" ht="49.2" hidden="1" customHeight="1">
      <c r="B198" s="515">
        <f>B197+1</f>
        <v>108</v>
      </c>
      <c r="C198" s="32" t="s">
        <v>310</v>
      </c>
      <c r="D198" s="33">
        <v>4627124867713</v>
      </c>
      <c r="E198" s="269" t="s">
        <v>311</v>
      </c>
      <c r="F198" s="270"/>
      <c r="G198" s="35">
        <v>4.5</v>
      </c>
    </row>
    <row r="199" spans="2:7" ht="34.200000000000003" hidden="1" customHeight="1">
      <c r="B199" s="515"/>
      <c r="C199" s="32" t="s">
        <v>312</v>
      </c>
      <c r="D199" s="271" t="s">
        <v>313</v>
      </c>
      <c r="E199" s="269" t="s">
        <v>314</v>
      </c>
      <c r="F199" s="270"/>
      <c r="G199" s="35">
        <v>6</v>
      </c>
    </row>
  </sheetData>
  <mergeCells count="65">
    <mergeCell ref="B47:H47"/>
    <mergeCell ref="B176:H176"/>
    <mergeCell ref="F139:F162"/>
    <mergeCell ref="B127:B130"/>
    <mergeCell ref="F127:F130"/>
    <mergeCell ref="F133:F135"/>
    <mergeCell ref="F168:F175"/>
    <mergeCell ref="B138:H138"/>
    <mergeCell ref="B167:H167"/>
    <mergeCell ref="F113:F121"/>
    <mergeCell ref="F123:F125"/>
    <mergeCell ref="B103:B106"/>
    <mergeCell ref="B69:B72"/>
    <mergeCell ref="B107:H107"/>
    <mergeCell ref="B112:H112"/>
    <mergeCell ref="B7:H7"/>
    <mergeCell ref="B21:H21"/>
    <mergeCell ref="B60:H60"/>
    <mergeCell ref="B122:H122"/>
    <mergeCell ref="B126:H126"/>
    <mergeCell ref="F61:F64"/>
    <mergeCell ref="F65:F68"/>
    <mergeCell ref="F69:F72"/>
    <mergeCell ref="F103:F106"/>
    <mergeCell ref="B73:B76"/>
    <mergeCell ref="B77:B80"/>
    <mergeCell ref="F73:F76"/>
    <mergeCell ref="F77:F80"/>
    <mergeCell ref="F81:F84"/>
    <mergeCell ref="F85:F88"/>
    <mergeCell ref="F89:F92"/>
    <mergeCell ref="B2:G4"/>
    <mergeCell ref="B102:G102"/>
    <mergeCell ref="B101:G101"/>
    <mergeCell ref="B97:B98"/>
    <mergeCell ref="B81:B84"/>
    <mergeCell ref="B85:B88"/>
    <mergeCell ref="B89:B92"/>
    <mergeCell ref="B93:B96"/>
    <mergeCell ref="B61:B64"/>
    <mergeCell ref="B65:B68"/>
    <mergeCell ref="F12:F13"/>
    <mergeCell ref="F14:F15"/>
    <mergeCell ref="F93:F96"/>
    <mergeCell ref="F97:F98"/>
    <mergeCell ref="B6:H6"/>
    <mergeCell ref="B16:H16"/>
    <mergeCell ref="B198:B199"/>
    <mergeCell ref="B192:B194"/>
    <mergeCell ref="F185:F186"/>
    <mergeCell ref="F187:F188"/>
    <mergeCell ref="B185:B186"/>
    <mergeCell ref="B187:B188"/>
    <mergeCell ref="B189:B190"/>
    <mergeCell ref="B195:B196"/>
    <mergeCell ref="B191:G191"/>
    <mergeCell ref="F189:F190"/>
    <mergeCell ref="B177:B178"/>
    <mergeCell ref="B179:B180"/>
    <mergeCell ref="F179:F180"/>
    <mergeCell ref="F181:F182"/>
    <mergeCell ref="F183:F184"/>
    <mergeCell ref="F177:F178"/>
    <mergeCell ref="B181:B182"/>
    <mergeCell ref="B183:B184"/>
  </mergeCells>
  <pageMargins left="0.25" right="0.25" top="0.75" bottom="0.75" header="0.3" footer="0.3"/>
  <pageSetup paperSize="9" scale="59" fitToHeight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15"/>
  <sheetViews>
    <sheetView topLeftCell="A25" zoomScale="70" zoomScaleNormal="70" workbookViewId="0">
      <selection activeCell="H9" sqref="H9"/>
    </sheetView>
  </sheetViews>
  <sheetFormatPr defaultColWidth="15.109375" defaultRowHeight="14.4"/>
  <cols>
    <col min="1" max="1" width="4.44140625" style="172" customWidth="1"/>
    <col min="2" max="2" width="5.33203125" style="76" customWidth="1"/>
    <col min="3" max="3" width="12" style="173" customWidth="1"/>
    <col min="4" max="4" width="18.109375" style="174" customWidth="1"/>
    <col min="5" max="5" width="67.5546875" style="71" customWidth="1"/>
    <col min="6" max="6" width="20.44140625" style="172" customWidth="1"/>
    <col min="7" max="7" width="12.5546875" style="76" customWidth="1"/>
    <col min="8" max="8" width="11.6640625" style="400" customWidth="1"/>
    <col min="9" max="16384" width="15.109375" style="172"/>
  </cols>
  <sheetData>
    <row r="1" spans="1:9" ht="26.25" customHeight="1">
      <c r="A1" s="175"/>
      <c r="B1" s="176"/>
      <c r="C1" s="177"/>
      <c r="D1" s="178"/>
      <c r="E1" s="179" t="e">
        <f>#REF!-(#REF!/100*#REF!)</f>
        <v>#REF!</v>
      </c>
      <c r="F1" s="180"/>
      <c r="G1" s="181"/>
    </row>
    <row r="2" spans="1:9" ht="18.75" customHeight="1">
      <c r="A2" s="182"/>
      <c r="B2" s="588" t="s">
        <v>0</v>
      </c>
      <c r="C2" s="588"/>
      <c r="D2" s="588"/>
      <c r="E2" s="588"/>
      <c r="F2" s="588"/>
      <c r="G2" s="588"/>
    </row>
    <row r="3" spans="1:9" ht="18.75" customHeight="1">
      <c r="A3" s="182"/>
      <c r="B3" s="588"/>
      <c r="C3" s="588"/>
      <c r="D3" s="588"/>
      <c r="E3" s="588"/>
      <c r="F3" s="588"/>
      <c r="G3" s="588"/>
    </row>
    <row r="4" spans="1:9" ht="26.25" customHeight="1">
      <c r="A4" s="182"/>
      <c r="B4" s="588"/>
      <c r="C4" s="588"/>
      <c r="D4" s="588"/>
      <c r="E4" s="588"/>
      <c r="F4" s="588"/>
      <c r="G4" s="588"/>
    </row>
    <row r="5" spans="1:9" ht="30" customHeight="1">
      <c r="A5" s="183"/>
      <c r="B5" s="184" t="s">
        <v>1</v>
      </c>
      <c r="C5" s="185" t="s">
        <v>2</v>
      </c>
      <c r="D5" s="186" t="s">
        <v>3</v>
      </c>
      <c r="E5" s="187" t="s">
        <v>4</v>
      </c>
      <c r="F5" s="188" t="s">
        <v>5</v>
      </c>
      <c r="G5" s="184" t="s">
        <v>6</v>
      </c>
    </row>
    <row r="6" spans="1:9" ht="29.25" customHeight="1">
      <c r="A6" s="182"/>
      <c r="B6" s="592" t="s">
        <v>315</v>
      </c>
      <c r="C6" s="592"/>
      <c r="D6" s="592"/>
      <c r="E6" s="592"/>
      <c r="F6" s="592"/>
      <c r="G6" s="593"/>
      <c r="H6" s="401" t="s">
        <v>2347</v>
      </c>
    </row>
    <row r="7" spans="1:9" s="167" customFormat="1" ht="30" customHeight="1">
      <c r="B7" s="584">
        <v>1</v>
      </c>
      <c r="C7" s="189" t="s">
        <v>316</v>
      </c>
      <c r="D7" s="190">
        <v>4627164652089</v>
      </c>
      <c r="E7" s="191" t="s">
        <v>2096</v>
      </c>
      <c r="F7" s="556"/>
      <c r="G7" s="389">
        <v>0.7</v>
      </c>
      <c r="H7" s="508">
        <v>544.01600000000008</v>
      </c>
    </row>
    <row r="8" spans="1:9" s="167" customFormat="1" ht="30" customHeight="1">
      <c r="B8" s="585"/>
      <c r="C8" s="189" t="s">
        <v>317</v>
      </c>
      <c r="D8" s="190">
        <v>4627164652096</v>
      </c>
      <c r="E8" s="191" t="s">
        <v>2097</v>
      </c>
      <c r="F8" s="557"/>
      <c r="G8" s="389">
        <v>0.9</v>
      </c>
      <c r="H8" s="508">
        <v>716.32000000000016</v>
      </c>
    </row>
    <row r="9" spans="1:9" s="167" customFormat="1" ht="30" customHeight="1">
      <c r="B9" s="586"/>
      <c r="C9" s="189" t="s">
        <v>318</v>
      </c>
      <c r="D9" s="190">
        <v>4627164652102</v>
      </c>
      <c r="E9" s="191" t="s">
        <v>2098</v>
      </c>
      <c r="F9" s="558"/>
      <c r="G9" s="389">
        <v>1.2</v>
      </c>
      <c r="H9" s="508">
        <v>825.70400000000018</v>
      </c>
    </row>
    <row r="10" spans="1:9" s="167" customFormat="1" ht="30" customHeight="1">
      <c r="B10" s="584">
        <f>B7+1</f>
        <v>2</v>
      </c>
      <c r="C10" s="189" t="s">
        <v>319</v>
      </c>
      <c r="D10" s="190">
        <v>4627164652119</v>
      </c>
      <c r="E10" s="191" t="s">
        <v>2158</v>
      </c>
      <c r="F10" s="556"/>
      <c r="G10" s="389">
        <v>0.7</v>
      </c>
      <c r="H10" s="334">
        <v>415.80000000000013</v>
      </c>
    </row>
    <row r="11" spans="1:9" s="167" customFormat="1" ht="30" customHeight="1">
      <c r="B11" s="585"/>
      <c r="C11" s="189" t="s">
        <v>320</v>
      </c>
      <c r="D11" s="192" t="s">
        <v>321</v>
      </c>
      <c r="E11" s="191" t="s">
        <v>2159</v>
      </c>
      <c r="F11" s="557"/>
      <c r="G11" s="389">
        <v>0.9</v>
      </c>
      <c r="H11" s="334">
        <v>547.00800000000015</v>
      </c>
    </row>
    <row r="12" spans="1:9" s="167" customFormat="1" ht="30" customHeight="1">
      <c r="B12" s="586"/>
      <c r="C12" s="189" t="s">
        <v>322</v>
      </c>
      <c r="D12" s="190">
        <v>4627164652133</v>
      </c>
      <c r="E12" s="191" t="s">
        <v>2160</v>
      </c>
      <c r="F12" s="558"/>
      <c r="G12" s="389">
        <v>1.2</v>
      </c>
      <c r="H12" s="334">
        <v>685.60800000000017</v>
      </c>
    </row>
    <row r="13" spans="1:9" s="168" customFormat="1" ht="29.25" customHeight="1">
      <c r="A13" s="193"/>
      <c r="B13" s="561">
        <f>B10+3</f>
        <v>5</v>
      </c>
      <c r="C13" s="194" t="s">
        <v>323</v>
      </c>
      <c r="D13" s="195">
        <v>4627164652249</v>
      </c>
      <c r="E13" s="196" t="s">
        <v>324</v>
      </c>
      <c r="F13" s="556"/>
      <c r="G13" s="390">
        <v>0.7</v>
      </c>
      <c r="H13" s="334">
        <v>619.08000000000015</v>
      </c>
      <c r="I13" s="167"/>
    </row>
    <row r="14" spans="1:9" s="168" customFormat="1" ht="29.25" customHeight="1">
      <c r="A14" s="193"/>
      <c r="B14" s="562"/>
      <c r="C14" s="194" t="s">
        <v>325</v>
      </c>
      <c r="D14" s="195">
        <v>4627164652256</v>
      </c>
      <c r="E14" s="196" t="s">
        <v>326</v>
      </c>
      <c r="F14" s="557"/>
      <c r="G14" s="390">
        <v>1.2</v>
      </c>
      <c r="H14" s="334">
        <v>1164.24</v>
      </c>
      <c r="I14" s="167"/>
    </row>
    <row r="15" spans="1:9" s="168" customFormat="1" ht="29.25" customHeight="1">
      <c r="A15" s="193"/>
      <c r="B15" s="562"/>
      <c r="C15" s="194" t="s">
        <v>327</v>
      </c>
      <c r="D15" s="195">
        <v>4627164652263</v>
      </c>
      <c r="E15" s="196" t="s">
        <v>328</v>
      </c>
      <c r="F15" s="557"/>
      <c r="G15" s="390">
        <v>1.55</v>
      </c>
      <c r="H15" s="334">
        <v>1392.4680000000001</v>
      </c>
      <c r="I15" s="167"/>
    </row>
    <row r="16" spans="1:9" s="168" customFormat="1" ht="29.25" customHeight="1">
      <c r="A16" s="193"/>
      <c r="B16" s="563"/>
      <c r="C16" s="194" t="s">
        <v>329</v>
      </c>
      <c r="D16" s="195">
        <v>4627164652270</v>
      </c>
      <c r="E16" s="196" t="s">
        <v>330</v>
      </c>
      <c r="F16" s="558"/>
      <c r="G16" s="390">
        <v>1.9</v>
      </c>
      <c r="H16" s="334">
        <v>1617.0000000000002</v>
      </c>
      <c r="I16" s="167"/>
    </row>
    <row r="17" spans="1:9" s="168" customFormat="1" ht="29.25" customHeight="1">
      <c r="A17" s="193"/>
      <c r="B17" s="561">
        <f>B13+1</f>
        <v>6</v>
      </c>
      <c r="C17" s="194" t="s">
        <v>331</v>
      </c>
      <c r="D17" s="195">
        <v>4627164652201</v>
      </c>
      <c r="E17" s="196" t="s">
        <v>332</v>
      </c>
      <c r="F17" s="561"/>
      <c r="G17" s="390">
        <v>0.8</v>
      </c>
      <c r="H17" s="334">
        <v>739.20000000000016</v>
      </c>
      <c r="I17" s="167"/>
    </row>
    <row r="18" spans="1:9" s="168" customFormat="1" ht="29.25" customHeight="1">
      <c r="A18" s="193"/>
      <c r="B18" s="562"/>
      <c r="C18" s="194" t="s">
        <v>333</v>
      </c>
      <c r="D18" s="195">
        <v>4627164652218</v>
      </c>
      <c r="E18" s="196" t="s">
        <v>334</v>
      </c>
      <c r="F18" s="562"/>
      <c r="G18" s="390">
        <v>1.5</v>
      </c>
      <c r="H18" s="334">
        <v>1395.2400000000005</v>
      </c>
      <c r="I18" s="167"/>
    </row>
    <row r="19" spans="1:9" s="168" customFormat="1" ht="29.25" customHeight="1">
      <c r="A19" s="193"/>
      <c r="B19" s="562"/>
      <c r="C19" s="194" t="s">
        <v>335</v>
      </c>
      <c r="D19" s="195">
        <v>4627164652225</v>
      </c>
      <c r="E19" s="196" t="s">
        <v>336</v>
      </c>
      <c r="F19" s="562"/>
      <c r="G19" s="390">
        <v>1.77</v>
      </c>
      <c r="H19" s="334">
        <v>1746.3600000000004</v>
      </c>
      <c r="I19" s="167"/>
    </row>
    <row r="20" spans="1:9" s="168" customFormat="1" ht="29.25" customHeight="1">
      <c r="A20" s="193"/>
      <c r="B20" s="563"/>
      <c r="C20" s="194" t="s">
        <v>337</v>
      </c>
      <c r="D20" s="195">
        <v>4627164652232</v>
      </c>
      <c r="E20" s="196" t="s">
        <v>338</v>
      </c>
      <c r="F20" s="562"/>
      <c r="G20" s="390">
        <v>2.25</v>
      </c>
      <c r="H20" s="334">
        <v>1986.6000000000001</v>
      </c>
      <c r="I20" s="167"/>
    </row>
    <row r="21" spans="1:9" s="168" customFormat="1" ht="29.25" customHeight="1">
      <c r="A21" s="197"/>
      <c r="B21" s="587">
        <f>B17+1</f>
        <v>7</v>
      </c>
      <c r="C21" s="194" t="s">
        <v>339</v>
      </c>
      <c r="D21" s="195">
        <v>4627191081166</v>
      </c>
      <c r="E21" s="198" t="s">
        <v>340</v>
      </c>
      <c r="F21" s="562"/>
      <c r="G21" s="390"/>
      <c r="H21" s="334">
        <v>669.90000000000009</v>
      </c>
      <c r="I21" s="167"/>
    </row>
    <row r="22" spans="1:9" s="168" customFormat="1" ht="29.25" customHeight="1">
      <c r="A22" s="197"/>
      <c r="B22" s="587"/>
      <c r="C22" s="194" t="s">
        <v>341</v>
      </c>
      <c r="D22" s="195">
        <v>4627191081173</v>
      </c>
      <c r="E22" s="199" t="s">
        <v>342</v>
      </c>
      <c r="F22" s="562"/>
      <c r="G22" s="390"/>
      <c r="H22" s="334">
        <v>809.42400000000009</v>
      </c>
      <c r="I22" s="167"/>
    </row>
    <row r="23" spans="1:9" s="168" customFormat="1" ht="29.25" customHeight="1">
      <c r="A23" s="197"/>
      <c r="B23" s="587"/>
      <c r="C23" s="194" t="s">
        <v>343</v>
      </c>
      <c r="D23" s="195">
        <v>4627191081180</v>
      </c>
      <c r="E23" s="199" t="s">
        <v>2043</v>
      </c>
      <c r="F23" s="563"/>
      <c r="G23" s="390"/>
      <c r="H23" s="334">
        <v>994.22400000000016</v>
      </c>
      <c r="I23" s="167"/>
    </row>
    <row r="24" spans="1:9" s="169" customFormat="1" ht="28.95" customHeight="1">
      <c r="A24" s="200"/>
      <c r="B24" s="579">
        <f>B21+1</f>
        <v>8</v>
      </c>
      <c r="C24" s="201" t="s">
        <v>344</v>
      </c>
      <c r="D24" s="202">
        <v>4627164654335</v>
      </c>
      <c r="E24" s="203" t="s">
        <v>345</v>
      </c>
      <c r="F24" s="559"/>
      <c r="G24" s="391">
        <v>0.7</v>
      </c>
      <c r="H24" s="334">
        <v>310.46400000000006</v>
      </c>
      <c r="I24" s="167"/>
    </row>
    <row r="25" spans="1:9" s="169" customFormat="1" ht="28.95" customHeight="1">
      <c r="A25" s="200"/>
      <c r="B25" s="598"/>
      <c r="C25" s="201" t="s">
        <v>346</v>
      </c>
      <c r="D25" s="202">
        <v>4627164654342</v>
      </c>
      <c r="E25" s="203" t="s">
        <v>347</v>
      </c>
      <c r="F25" s="565"/>
      <c r="G25" s="391">
        <v>0.9</v>
      </c>
      <c r="H25" s="334">
        <v>388.0800000000001</v>
      </c>
      <c r="I25" s="167"/>
    </row>
    <row r="26" spans="1:9" s="170" customFormat="1" ht="37.200000000000003" customHeight="1">
      <c r="A26" s="205"/>
      <c r="B26" s="204">
        <f>B24+1</f>
        <v>9</v>
      </c>
      <c r="C26" s="201" t="s">
        <v>348</v>
      </c>
      <c r="D26" s="202">
        <v>4627124861391</v>
      </c>
      <c r="E26" s="206" t="s">
        <v>2162</v>
      </c>
      <c r="F26" s="207"/>
      <c r="G26" s="391">
        <v>1.1000000000000001</v>
      </c>
      <c r="H26" s="334">
        <v>443.52</v>
      </c>
      <c r="I26" s="167"/>
    </row>
    <row r="27" spans="1:9" s="170" customFormat="1" ht="37.200000000000003" customHeight="1">
      <c r="A27" s="205"/>
      <c r="B27" s="577">
        <f>B26+1</f>
        <v>10</v>
      </c>
      <c r="C27" s="201" t="s">
        <v>349</v>
      </c>
      <c r="D27" s="202">
        <v>4627191080183</v>
      </c>
      <c r="E27" s="206" t="s">
        <v>350</v>
      </c>
      <c r="F27" s="596"/>
      <c r="G27" s="391">
        <v>0.9</v>
      </c>
      <c r="H27" s="334">
        <v>416.24000000000007</v>
      </c>
      <c r="I27" s="167"/>
    </row>
    <row r="28" spans="1:9" s="170" customFormat="1" ht="37.200000000000003" customHeight="1">
      <c r="A28" s="205"/>
      <c r="B28" s="578"/>
      <c r="C28" s="201" t="s">
        <v>351</v>
      </c>
      <c r="D28" s="202">
        <v>4627191080190</v>
      </c>
      <c r="E28" s="206" t="s">
        <v>352</v>
      </c>
      <c r="F28" s="597"/>
      <c r="G28" s="391">
        <v>1.2</v>
      </c>
      <c r="H28" s="334">
        <v>477.2240000000001</v>
      </c>
      <c r="I28" s="167"/>
    </row>
    <row r="29" spans="1:9" s="169" customFormat="1" ht="36" customHeight="1">
      <c r="A29" s="200"/>
      <c r="B29" s="577">
        <f>B27+1</f>
        <v>11</v>
      </c>
      <c r="C29" s="208" t="s">
        <v>353</v>
      </c>
      <c r="D29" s="195">
        <v>4627191080169</v>
      </c>
      <c r="E29" s="203" t="s">
        <v>2142</v>
      </c>
      <c r="F29" s="209"/>
      <c r="G29" s="391">
        <v>0.9</v>
      </c>
      <c r="H29" s="334">
        <v>616</v>
      </c>
      <c r="I29" s="167"/>
    </row>
    <row r="30" spans="1:9" s="169" customFormat="1" ht="36" customHeight="1">
      <c r="A30" s="200"/>
      <c r="B30" s="578"/>
      <c r="C30" s="208" t="s">
        <v>354</v>
      </c>
      <c r="D30" s="195">
        <v>4627191080176</v>
      </c>
      <c r="E30" s="203" t="s">
        <v>2143</v>
      </c>
      <c r="F30" s="209"/>
      <c r="G30" s="391">
        <v>1.2</v>
      </c>
      <c r="H30" s="334">
        <v>760</v>
      </c>
      <c r="I30" s="167"/>
    </row>
    <row r="31" spans="1:9" s="169" customFormat="1" ht="36" customHeight="1">
      <c r="A31" s="200"/>
      <c r="B31" s="579">
        <f>B29+1</f>
        <v>12</v>
      </c>
      <c r="C31" s="208" t="s">
        <v>355</v>
      </c>
      <c r="D31" s="195">
        <v>4627164654595</v>
      </c>
      <c r="E31" s="203" t="s">
        <v>2136</v>
      </c>
      <c r="F31" s="559"/>
      <c r="G31" s="391">
        <v>0.4</v>
      </c>
      <c r="H31" s="334">
        <v>308</v>
      </c>
      <c r="I31" s="167"/>
    </row>
    <row r="32" spans="1:9" s="169" customFormat="1" ht="31.95" customHeight="1">
      <c r="A32" s="200"/>
      <c r="B32" s="580"/>
      <c r="C32" s="208" t="s">
        <v>356</v>
      </c>
      <c r="D32" s="195">
        <v>4627164654588</v>
      </c>
      <c r="E32" s="203" t="s">
        <v>2137</v>
      </c>
      <c r="F32" s="560"/>
      <c r="G32" s="391">
        <v>0.7</v>
      </c>
      <c r="H32" s="334">
        <v>440</v>
      </c>
      <c r="I32" s="167"/>
    </row>
    <row r="33" spans="1:9" s="169" customFormat="1" ht="31.95" customHeight="1">
      <c r="A33" s="200"/>
      <c r="B33" s="580"/>
      <c r="C33" s="208" t="s">
        <v>357</v>
      </c>
      <c r="D33" s="195">
        <v>4627164657947</v>
      </c>
      <c r="E33" s="203" t="s">
        <v>2138</v>
      </c>
      <c r="F33" s="560"/>
      <c r="G33" s="391">
        <v>0.9</v>
      </c>
      <c r="H33" s="334">
        <v>520</v>
      </c>
      <c r="I33" s="167"/>
    </row>
    <row r="34" spans="1:9" s="169" customFormat="1" ht="28.95" customHeight="1">
      <c r="A34" s="200"/>
      <c r="B34" s="581">
        <f>B31+1</f>
        <v>13</v>
      </c>
      <c r="C34" s="208" t="s">
        <v>358</v>
      </c>
      <c r="D34" s="195">
        <v>4627164657961</v>
      </c>
      <c r="E34" s="203" t="s">
        <v>2139</v>
      </c>
      <c r="F34" s="559"/>
      <c r="G34" s="391">
        <v>0.7</v>
      </c>
      <c r="H34" s="334">
        <v>336</v>
      </c>
      <c r="I34" s="167"/>
    </row>
    <row r="35" spans="1:9" s="169" customFormat="1" ht="33" customHeight="1">
      <c r="A35" s="200"/>
      <c r="B35" s="582"/>
      <c r="C35" s="208" t="s">
        <v>359</v>
      </c>
      <c r="D35" s="195">
        <v>4627164657978</v>
      </c>
      <c r="E35" s="203" t="s">
        <v>2140</v>
      </c>
      <c r="F35" s="560"/>
      <c r="G35" s="391">
        <v>0.9</v>
      </c>
      <c r="H35" s="334">
        <v>484</v>
      </c>
      <c r="I35" s="167"/>
    </row>
    <row r="36" spans="1:9" s="169" customFormat="1" ht="33" customHeight="1">
      <c r="A36" s="200"/>
      <c r="B36" s="583"/>
      <c r="C36" s="208" t="s">
        <v>360</v>
      </c>
      <c r="D36" s="195">
        <v>4627164657985</v>
      </c>
      <c r="E36" s="203" t="s">
        <v>2141</v>
      </c>
      <c r="F36" s="565"/>
      <c r="G36" s="391">
        <v>1.1000000000000001</v>
      </c>
      <c r="H36" s="334">
        <v>576</v>
      </c>
      <c r="I36" s="167"/>
    </row>
    <row r="37" spans="1:9" s="100" customFormat="1" ht="67.2" customHeight="1">
      <c r="A37" s="132"/>
      <c r="B37" s="142">
        <f>B34+1</f>
        <v>14</v>
      </c>
      <c r="C37" s="210" t="s">
        <v>361</v>
      </c>
      <c r="D37" s="136">
        <v>4627124861315</v>
      </c>
      <c r="E37" s="211" t="s">
        <v>362</v>
      </c>
      <c r="F37" s="212"/>
      <c r="G37" s="392">
        <v>1</v>
      </c>
      <c r="H37" s="334">
        <v>734.1840000000002</v>
      </c>
      <c r="I37" s="167"/>
    </row>
    <row r="38" spans="1:9" s="100" customFormat="1" ht="55.2" customHeight="1">
      <c r="A38" s="132"/>
      <c r="B38" s="142">
        <f>B37+1</f>
        <v>15</v>
      </c>
      <c r="C38" s="210" t="s">
        <v>363</v>
      </c>
      <c r="D38" s="136">
        <v>4627124864354</v>
      </c>
      <c r="E38" s="211" t="s">
        <v>364</v>
      </c>
      <c r="F38" s="566"/>
      <c r="G38" s="392">
        <v>1</v>
      </c>
      <c r="H38" s="334">
        <v>734.1840000000002</v>
      </c>
      <c r="I38" s="167"/>
    </row>
    <row r="39" spans="1:9" s="100" customFormat="1" ht="33.75" customHeight="1">
      <c r="A39" s="132"/>
      <c r="B39" s="572">
        <f>B38+1</f>
        <v>16</v>
      </c>
      <c r="C39" s="210" t="s">
        <v>365</v>
      </c>
      <c r="D39" s="136">
        <v>4627124861490</v>
      </c>
      <c r="E39" s="211" t="s">
        <v>366</v>
      </c>
      <c r="F39" s="567"/>
      <c r="G39" s="392">
        <v>1</v>
      </c>
      <c r="H39" s="334">
        <v>809.41520000000014</v>
      </c>
      <c r="I39" s="167"/>
    </row>
    <row r="40" spans="1:9" s="100" customFormat="1" ht="33.75" customHeight="1">
      <c r="A40" s="132"/>
      <c r="B40" s="572"/>
      <c r="C40" s="210" t="s">
        <v>367</v>
      </c>
      <c r="D40" s="136">
        <v>4627124861513</v>
      </c>
      <c r="E40" s="211" t="s">
        <v>368</v>
      </c>
      <c r="F40" s="567"/>
      <c r="G40" s="392">
        <v>1</v>
      </c>
      <c r="H40" s="334">
        <v>809.41520000000014</v>
      </c>
      <c r="I40" s="167"/>
    </row>
    <row r="41" spans="1:9" s="100" customFormat="1" ht="33.75" customHeight="1">
      <c r="A41" s="132"/>
      <c r="B41" s="213">
        <f>B39+1</f>
        <v>17</v>
      </c>
      <c r="C41" s="32" t="s">
        <v>369</v>
      </c>
      <c r="D41" s="33">
        <v>4627124861179</v>
      </c>
      <c r="E41" s="67" t="s">
        <v>370</v>
      </c>
      <c r="F41" s="567"/>
      <c r="G41" s="393">
        <v>2.5</v>
      </c>
      <c r="H41" s="334">
        <v>809.41520000000014</v>
      </c>
      <c r="I41" s="167"/>
    </row>
    <row r="42" spans="1:9" s="384" customFormat="1" ht="40.5" customHeight="1">
      <c r="A42" s="383"/>
      <c r="B42" s="379">
        <f>B41+1</f>
        <v>18</v>
      </c>
      <c r="C42" s="210" t="s">
        <v>371</v>
      </c>
      <c r="D42" s="214">
        <v>4627124861377</v>
      </c>
      <c r="E42" s="382" t="s">
        <v>372</v>
      </c>
      <c r="F42" s="567"/>
      <c r="G42" s="391">
        <v>1.2</v>
      </c>
      <c r="H42" s="334">
        <v>913.31904972000018</v>
      </c>
      <c r="I42" s="167"/>
    </row>
    <row r="43" spans="1:9" s="171" customFormat="1" ht="24" customHeight="1">
      <c r="A43" s="215"/>
      <c r="B43" s="573">
        <f>B42+1</f>
        <v>19</v>
      </c>
      <c r="C43" s="216" t="s">
        <v>373</v>
      </c>
      <c r="D43" s="217">
        <v>4627124864576</v>
      </c>
      <c r="E43" s="218" t="s">
        <v>374</v>
      </c>
      <c r="F43" s="567"/>
      <c r="G43" s="394">
        <v>0.7</v>
      </c>
      <c r="H43" s="334">
        <v>363</v>
      </c>
    </row>
    <row r="44" spans="1:9" s="171" customFormat="1" ht="24" customHeight="1">
      <c r="A44" s="215"/>
      <c r="B44" s="573"/>
      <c r="C44" s="216" t="s">
        <v>375</v>
      </c>
      <c r="D44" s="217">
        <v>4627124864583</v>
      </c>
      <c r="E44" s="218" t="s">
        <v>376</v>
      </c>
      <c r="F44" s="567"/>
      <c r="G44" s="394">
        <v>0.9</v>
      </c>
      <c r="H44" s="334">
        <v>545</v>
      </c>
    </row>
    <row r="45" spans="1:9" s="171" customFormat="1" ht="24" customHeight="1">
      <c r="A45" s="215"/>
      <c r="B45" s="573"/>
      <c r="C45" s="216" t="s">
        <v>377</v>
      </c>
      <c r="D45" s="217">
        <v>4627124864590</v>
      </c>
      <c r="E45" s="218" t="s">
        <v>378</v>
      </c>
      <c r="F45" s="567"/>
      <c r="G45" s="394">
        <v>1.1000000000000001</v>
      </c>
      <c r="H45" s="334">
        <v>780</v>
      </c>
    </row>
    <row r="46" spans="1:9" s="171" customFormat="1" ht="24" customHeight="1">
      <c r="A46" s="215"/>
      <c r="B46" s="573"/>
      <c r="C46" s="216" t="s">
        <v>379</v>
      </c>
      <c r="D46" s="217">
        <v>4627124864606</v>
      </c>
      <c r="E46" s="218" t="s">
        <v>380</v>
      </c>
      <c r="F46" s="568"/>
      <c r="G46" s="394">
        <v>1.3</v>
      </c>
      <c r="H46" s="334">
        <v>993</v>
      </c>
    </row>
    <row r="47" spans="1:9" s="171" customFormat="1" ht="24" customHeight="1">
      <c r="A47" s="215"/>
      <c r="B47" s="573">
        <f>B43+1</f>
        <v>20</v>
      </c>
      <c r="C47" s="216" t="s">
        <v>381</v>
      </c>
      <c r="D47" s="217">
        <v>4627124864613</v>
      </c>
      <c r="E47" s="218" t="s">
        <v>382</v>
      </c>
      <c r="F47" s="590"/>
      <c r="G47" s="394">
        <v>0.7</v>
      </c>
      <c r="H47" s="334">
        <v>363</v>
      </c>
    </row>
    <row r="48" spans="1:9" s="171" customFormat="1" ht="24" customHeight="1">
      <c r="A48" s="215"/>
      <c r="B48" s="573"/>
      <c r="C48" s="216" t="s">
        <v>383</v>
      </c>
      <c r="D48" s="217">
        <v>4627124864620</v>
      </c>
      <c r="E48" s="218" t="s">
        <v>384</v>
      </c>
      <c r="F48" s="590"/>
      <c r="G48" s="394">
        <v>0.9</v>
      </c>
      <c r="H48" s="334">
        <v>545</v>
      </c>
    </row>
    <row r="49" spans="1:8" s="171" customFormat="1" ht="24" customHeight="1">
      <c r="A49" s="215"/>
      <c r="B49" s="573"/>
      <c r="C49" s="216" t="s">
        <v>385</v>
      </c>
      <c r="D49" s="217">
        <v>4627124864637</v>
      </c>
      <c r="E49" s="218" t="s">
        <v>386</v>
      </c>
      <c r="F49" s="590"/>
      <c r="G49" s="394">
        <v>1.1000000000000001</v>
      </c>
      <c r="H49" s="334">
        <v>780</v>
      </c>
    </row>
    <row r="50" spans="1:8" s="171" customFormat="1" ht="25.95" customHeight="1">
      <c r="A50" s="215"/>
      <c r="B50" s="573"/>
      <c r="C50" s="216" t="s">
        <v>387</v>
      </c>
      <c r="D50" s="217">
        <v>4627124864644</v>
      </c>
      <c r="E50" s="218" t="s">
        <v>388</v>
      </c>
      <c r="F50" s="590"/>
      <c r="G50" s="394">
        <v>1.3</v>
      </c>
      <c r="H50" s="334">
        <v>993</v>
      </c>
    </row>
    <row r="51" spans="1:8" s="169" customFormat="1" ht="27.6">
      <c r="A51" s="200"/>
      <c r="B51" s="574">
        <f>B47+1</f>
        <v>21</v>
      </c>
      <c r="C51" s="219" t="s">
        <v>389</v>
      </c>
      <c r="D51" s="220">
        <v>4627124865429</v>
      </c>
      <c r="E51" s="221" t="s">
        <v>390</v>
      </c>
      <c r="F51" s="591"/>
      <c r="G51" s="391">
        <v>0.6</v>
      </c>
      <c r="H51" s="334">
        <v>250</v>
      </c>
    </row>
    <row r="52" spans="1:8" s="169" customFormat="1" ht="27.6">
      <c r="A52" s="200"/>
      <c r="B52" s="574"/>
      <c r="C52" s="219" t="s">
        <v>391</v>
      </c>
      <c r="D52" s="220">
        <v>4627124865436</v>
      </c>
      <c r="E52" s="221" t="s">
        <v>392</v>
      </c>
      <c r="F52" s="591"/>
      <c r="G52" s="391">
        <v>0.8</v>
      </c>
      <c r="H52" s="334">
        <v>330</v>
      </c>
    </row>
    <row r="53" spans="1:8" s="169" customFormat="1" ht="27.6">
      <c r="A53" s="200"/>
      <c r="B53" s="574"/>
      <c r="C53" s="219" t="s">
        <v>393</v>
      </c>
      <c r="D53" s="220">
        <v>4627124865443</v>
      </c>
      <c r="E53" s="221" t="s">
        <v>394</v>
      </c>
      <c r="F53" s="591"/>
      <c r="G53" s="391">
        <v>1</v>
      </c>
      <c r="H53" s="334">
        <v>463</v>
      </c>
    </row>
    <row r="54" spans="1:8" s="169" customFormat="1" ht="27.6">
      <c r="A54" s="200"/>
      <c r="B54" s="574"/>
      <c r="C54" s="219" t="s">
        <v>395</v>
      </c>
      <c r="D54" s="220">
        <v>4627124865450</v>
      </c>
      <c r="E54" s="221" t="s">
        <v>396</v>
      </c>
      <c r="F54" s="591"/>
      <c r="G54" s="391">
        <v>1.2</v>
      </c>
      <c r="H54" s="334">
        <v>572</v>
      </c>
    </row>
    <row r="55" spans="1:8" s="169" customFormat="1" ht="27.6">
      <c r="A55" s="200"/>
      <c r="B55" s="574">
        <f>B51+1</f>
        <v>22</v>
      </c>
      <c r="C55" s="219" t="s">
        <v>397</v>
      </c>
      <c r="D55" s="220">
        <v>4627124865467</v>
      </c>
      <c r="E55" s="221" t="s">
        <v>398</v>
      </c>
      <c r="F55" s="591"/>
      <c r="G55" s="391">
        <v>0.6</v>
      </c>
      <c r="H55" s="334">
        <v>250</v>
      </c>
    </row>
    <row r="56" spans="1:8" s="169" customFormat="1" ht="27.6">
      <c r="A56" s="200"/>
      <c r="B56" s="574"/>
      <c r="C56" s="219" t="s">
        <v>399</v>
      </c>
      <c r="D56" s="220">
        <v>4627124865474</v>
      </c>
      <c r="E56" s="221" t="s">
        <v>400</v>
      </c>
      <c r="F56" s="591"/>
      <c r="G56" s="391">
        <v>0.8</v>
      </c>
      <c r="H56" s="334">
        <v>330</v>
      </c>
    </row>
    <row r="57" spans="1:8" s="169" customFormat="1" ht="31.95" customHeight="1">
      <c r="A57" s="200"/>
      <c r="B57" s="574"/>
      <c r="C57" s="219" t="s">
        <v>401</v>
      </c>
      <c r="D57" s="220">
        <v>4627124865481</v>
      </c>
      <c r="E57" s="221" t="s">
        <v>402</v>
      </c>
      <c r="F57" s="591"/>
      <c r="G57" s="391">
        <v>1</v>
      </c>
      <c r="H57" s="334">
        <v>463</v>
      </c>
    </row>
    <row r="58" spans="1:8" s="169" customFormat="1" ht="27.6">
      <c r="A58" s="200"/>
      <c r="B58" s="574"/>
      <c r="C58" s="219" t="s">
        <v>403</v>
      </c>
      <c r="D58" s="220">
        <v>4627124865498</v>
      </c>
      <c r="E58" s="221" t="s">
        <v>404</v>
      </c>
      <c r="F58" s="591"/>
      <c r="G58" s="391">
        <v>1.2</v>
      </c>
      <c r="H58" s="334">
        <v>572</v>
      </c>
    </row>
    <row r="59" spans="1:8" s="15" customFormat="1" ht="27.6" customHeight="1">
      <c r="B59" s="594" t="s">
        <v>190</v>
      </c>
      <c r="C59" s="594"/>
      <c r="D59" s="594"/>
      <c r="E59" s="594"/>
      <c r="F59" s="594"/>
      <c r="G59" s="595"/>
      <c r="H59" s="402"/>
    </row>
    <row r="60" spans="1:8" s="15" customFormat="1" ht="40.200000000000003" customHeight="1">
      <c r="B60" s="225">
        <f>B55+1</f>
        <v>23</v>
      </c>
      <c r="C60" s="43" t="s">
        <v>405</v>
      </c>
      <c r="D60" s="44">
        <v>4627124861216</v>
      </c>
      <c r="E60" s="67" t="s">
        <v>406</v>
      </c>
      <c r="F60" s="226"/>
      <c r="G60" s="393">
        <v>0.4</v>
      </c>
      <c r="H60" s="334">
        <v>340.03200000000004</v>
      </c>
    </row>
    <row r="61" spans="1:8" s="15" customFormat="1" ht="43.2" customHeight="1">
      <c r="B61" s="225">
        <f t="shared" ref="B61:B68" si="0">B60+1</f>
        <v>24</v>
      </c>
      <c r="C61" s="43" t="s">
        <v>407</v>
      </c>
      <c r="D61" s="44">
        <v>4627124862510</v>
      </c>
      <c r="E61" s="67" t="s">
        <v>408</v>
      </c>
      <c r="F61" s="226"/>
      <c r="G61" s="393">
        <v>0.4</v>
      </c>
      <c r="H61" s="334">
        <v>350.24220000000008</v>
      </c>
    </row>
    <row r="62" spans="1:8" s="15" customFormat="1" ht="31.95" customHeight="1">
      <c r="B62" s="225">
        <f t="shared" si="0"/>
        <v>25</v>
      </c>
      <c r="C62" s="43" t="s">
        <v>409</v>
      </c>
      <c r="D62" s="227">
        <v>4627124861254</v>
      </c>
      <c r="E62" s="228" t="s">
        <v>410</v>
      </c>
      <c r="F62" s="575"/>
      <c r="G62" s="395">
        <v>0.3</v>
      </c>
      <c r="H62" s="334">
        <v>271.65600000000006</v>
      </c>
    </row>
    <row r="63" spans="1:8" s="15" customFormat="1" ht="31.95" customHeight="1">
      <c r="B63" s="225">
        <f t="shared" si="0"/>
        <v>26</v>
      </c>
      <c r="C63" s="43" t="s">
        <v>411</v>
      </c>
      <c r="D63" s="227">
        <v>4627164650597</v>
      </c>
      <c r="E63" s="228" t="s">
        <v>412</v>
      </c>
      <c r="F63" s="576"/>
      <c r="G63" s="395">
        <v>0.3</v>
      </c>
      <c r="H63" s="334">
        <v>364.98000000000008</v>
      </c>
    </row>
    <row r="64" spans="1:8" s="15" customFormat="1" ht="31.95" customHeight="1">
      <c r="B64" s="225">
        <f t="shared" si="0"/>
        <v>27</v>
      </c>
      <c r="C64" s="43" t="s">
        <v>413</v>
      </c>
      <c r="D64" s="44">
        <v>4627124862503</v>
      </c>
      <c r="E64" s="229" t="s">
        <v>414</v>
      </c>
      <c r="F64" s="576"/>
      <c r="G64" s="393">
        <v>0.3</v>
      </c>
      <c r="H64" s="334">
        <v>287.36400000000003</v>
      </c>
    </row>
    <row r="65" spans="2:8" s="15" customFormat="1" ht="31.95" customHeight="1">
      <c r="B65" s="225">
        <f t="shared" si="0"/>
        <v>28</v>
      </c>
      <c r="C65" s="43" t="s">
        <v>415</v>
      </c>
      <c r="D65" s="44">
        <v>4627164650603</v>
      </c>
      <c r="E65" s="67" t="s">
        <v>416</v>
      </c>
      <c r="F65" s="589"/>
      <c r="G65" s="393">
        <v>0.3</v>
      </c>
      <c r="H65" s="334">
        <v>350.19600000000008</v>
      </c>
    </row>
    <row r="66" spans="2:8" s="15" customFormat="1" ht="31.95" customHeight="1">
      <c r="B66" s="225">
        <f t="shared" si="0"/>
        <v>29</v>
      </c>
      <c r="C66" s="152" t="s">
        <v>417</v>
      </c>
      <c r="D66" s="87">
        <v>4627124863531</v>
      </c>
      <c r="E66" s="67" t="s">
        <v>418</v>
      </c>
      <c r="F66" s="230"/>
      <c r="G66" s="395">
        <v>0.65</v>
      </c>
      <c r="H66" s="334">
        <v>391.77600000000007</v>
      </c>
    </row>
    <row r="67" spans="2:8" s="15" customFormat="1" ht="31.95" customHeight="1">
      <c r="B67" s="225">
        <f t="shared" si="0"/>
        <v>30</v>
      </c>
      <c r="C67" s="43" t="s">
        <v>419</v>
      </c>
      <c r="D67" s="44">
        <v>4627124861285</v>
      </c>
      <c r="E67" s="67" t="s">
        <v>420</v>
      </c>
      <c r="F67" s="230"/>
      <c r="G67" s="393">
        <v>0.3</v>
      </c>
      <c r="H67" s="334">
        <v>255.02400000000003</v>
      </c>
    </row>
    <row r="68" spans="2:8" s="15" customFormat="1" ht="31.95" customHeight="1">
      <c r="B68" s="225">
        <f t="shared" si="0"/>
        <v>31</v>
      </c>
      <c r="C68" s="43" t="s">
        <v>421</v>
      </c>
      <c r="D68" s="44">
        <v>4627124862497</v>
      </c>
      <c r="E68" s="67" t="s">
        <v>422</v>
      </c>
      <c r="F68" s="230"/>
      <c r="G68" s="393">
        <v>0.3</v>
      </c>
      <c r="H68" s="334">
        <v>274.42800000000005</v>
      </c>
    </row>
    <row r="69" spans="2:8" s="15" customFormat="1" ht="31.95" customHeight="1">
      <c r="B69" s="569" t="s">
        <v>423</v>
      </c>
      <c r="C69" s="571"/>
      <c r="D69" s="571"/>
      <c r="E69" s="571"/>
      <c r="F69" s="571"/>
      <c r="G69" s="571"/>
      <c r="H69" s="402"/>
    </row>
    <row r="70" spans="2:8" s="15" customFormat="1" ht="16.2" customHeight="1">
      <c r="B70" s="547">
        <f>B68+1</f>
        <v>32</v>
      </c>
      <c r="C70" s="231" t="s">
        <v>424</v>
      </c>
      <c r="D70" s="232">
        <v>4627164650351</v>
      </c>
      <c r="E70" s="233" t="s">
        <v>425</v>
      </c>
      <c r="F70" s="575"/>
      <c r="G70" s="396" t="s">
        <v>426</v>
      </c>
      <c r="H70" s="402">
        <v>462.6</v>
      </c>
    </row>
    <row r="71" spans="2:8" s="15" customFormat="1" ht="16.2" customHeight="1">
      <c r="B71" s="548"/>
      <c r="C71" s="231" t="s">
        <v>427</v>
      </c>
      <c r="D71" s="232">
        <v>4627164650368</v>
      </c>
      <c r="E71" s="233" t="s">
        <v>425</v>
      </c>
      <c r="F71" s="576"/>
      <c r="G71" s="396" t="s">
        <v>428</v>
      </c>
      <c r="H71" s="402">
        <v>505.25625150000013</v>
      </c>
    </row>
    <row r="72" spans="2:8" s="15" customFormat="1" ht="16.2" customHeight="1">
      <c r="B72" s="548"/>
      <c r="C72" s="231" t="s">
        <v>429</v>
      </c>
      <c r="D72" s="232">
        <v>4627164657015</v>
      </c>
      <c r="E72" s="233" t="s">
        <v>425</v>
      </c>
      <c r="F72" s="576"/>
      <c r="G72" s="396" t="s">
        <v>430</v>
      </c>
      <c r="H72" s="402">
        <v>540.23553045000006</v>
      </c>
    </row>
    <row r="73" spans="2:8" s="15" customFormat="1" ht="16.2" customHeight="1">
      <c r="B73" s="548"/>
      <c r="C73" s="231" t="s">
        <v>431</v>
      </c>
      <c r="D73" s="232">
        <v>4627164650375</v>
      </c>
      <c r="E73" s="233" t="s">
        <v>425</v>
      </c>
      <c r="F73" s="576"/>
      <c r="G73" s="396" t="s">
        <v>432</v>
      </c>
      <c r="H73" s="402">
        <v>605.01197295000009</v>
      </c>
    </row>
    <row r="74" spans="2:8" s="15" customFormat="1" ht="16.2" customHeight="1">
      <c r="B74" s="548"/>
      <c r="C74" s="231" t="s">
        <v>433</v>
      </c>
      <c r="D74" s="232">
        <v>4627164650382</v>
      </c>
      <c r="E74" s="233" t="s">
        <v>425</v>
      </c>
      <c r="F74" s="576"/>
      <c r="G74" s="396" t="s">
        <v>434</v>
      </c>
      <c r="H74" s="402">
        <v>642.58230960000014</v>
      </c>
    </row>
    <row r="75" spans="2:8" s="15" customFormat="1" ht="16.2" customHeight="1">
      <c r="B75" s="548"/>
      <c r="C75" s="231" t="s">
        <v>435</v>
      </c>
      <c r="D75" s="232">
        <v>4627164650399</v>
      </c>
      <c r="E75" s="233" t="s">
        <v>425</v>
      </c>
      <c r="F75" s="576"/>
      <c r="G75" s="396" t="s">
        <v>436</v>
      </c>
      <c r="H75" s="402">
        <v>807.1144735500003</v>
      </c>
    </row>
    <row r="76" spans="2:8" s="15" customFormat="1" ht="16.2" customHeight="1">
      <c r="B76" s="548"/>
      <c r="C76" s="231" t="s">
        <v>437</v>
      </c>
      <c r="D76" s="232">
        <v>4627164650405</v>
      </c>
      <c r="E76" s="233" t="s">
        <v>425</v>
      </c>
      <c r="F76" s="576"/>
      <c r="G76" s="396" t="s">
        <v>438</v>
      </c>
      <c r="H76" s="402">
        <v>912.05231040000012</v>
      </c>
    </row>
    <row r="77" spans="2:8" s="15" customFormat="1" ht="16.2" customHeight="1">
      <c r="B77" s="548"/>
      <c r="C77" s="231" t="s">
        <v>439</v>
      </c>
      <c r="D77" s="232">
        <v>4627164650412</v>
      </c>
      <c r="E77" s="233" t="s">
        <v>425</v>
      </c>
      <c r="F77" s="576"/>
      <c r="G77" s="396" t="s">
        <v>440</v>
      </c>
      <c r="H77" s="402">
        <v>1014.3990895500002</v>
      </c>
    </row>
    <row r="78" spans="2:8" s="15" customFormat="1" ht="16.2" customHeight="1">
      <c r="B78" s="548"/>
      <c r="C78" s="231" t="s">
        <v>441</v>
      </c>
      <c r="D78" s="232">
        <v>4627164650429</v>
      </c>
      <c r="E78" s="233" t="s">
        <v>425</v>
      </c>
      <c r="F78" s="576"/>
      <c r="G78" s="396" t="s">
        <v>442</v>
      </c>
      <c r="H78" s="402">
        <v>1116.7458687000003</v>
      </c>
    </row>
    <row r="79" spans="2:8" s="15" customFormat="1" ht="16.2" customHeight="1">
      <c r="B79" s="564"/>
      <c r="C79" s="231" t="s">
        <v>443</v>
      </c>
      <c r="D79" s="232">
        <v>4627164650436</v>
      </c>
      <c r="E79" s="233" t="s">
        <v>425</v>
      </c>
      <c r="F79" s="589"/>
      <c r="G79" s="396" t="s">
        <v>444</v>
      </c>
      <c r="H79" s="402">
        <v>1418.6040907500003</v>
      </c>
    </row>
    <row r="80" spans="2:8" s="15" customFormat="1" ht="16.2" customHeight="1">
      <c r="B80" s="547">
        <f>B70+1</f>
        <v>33</v>
      </c>
      <c r="C80" s="231" t="s">
        <v>445</v>
      </c>
      <c r="D80" s="232">
        <v>4627164650191</v>
      </c>
      <c r="E80" s="233" t="s">
        <v>446</v>
      </c>
      <c r="F80" s="575"/>
      <c r="G80" s="396" t="s">
        <v>426</v>
      </c>
      <c r="H80" s="402">
        <v>492.30096300000014</v>
      </c>
    </row>
    <row r="81" spans="2:8" s="15" customFormat="1" ht="16.2" customHeight="1">
      <c r="B81" s="548"/>
      <c r="C81" s="231" t="s">
        <v>447</v>
      </c>
      <c r="D81" s="232">
        <v>4627164650207</v>
      </c>
      <c r="E81" s="233" t="s">
        <v>446</v>
      </c>
      <c r="F81" s="576"/>
      <c r="G81" s="396" t="s">
        <v>428</v>
      </c>
      <c r="H81" s="402">
        <v>548.00870355000018</v>
      </c>
    </row>
    <row r="82" spans="2:8" s="15" customFormat="1" ht="16.2" customHeight="1">
      <c r="B82" s="548"/>
      <c r="C82" s="231" t="s">
        <v>448</v>
      </c>
      <c r="D82" s="232">
        <v>4627164650214</v>
      </c>
      <c r="E82" s="233" t="s">
        <v>446</v>
      </c>
      <c r="F82" s="576"/>
      <c r="G82" s="396" t="s">
        <v>432</v>
      </c>
      <c r="H82" s="402">
        <v>787.68154080000011</v>
      </c>
    </row>
    <row r="83" spans="2:8" s="15" customFormat="1" ht="16.2" customHeight="1">
      <c r="B83" s="548"/>
      <c r="C83" s="231" t="s">
        <v>449</v>
      </c>
      <c r="D83" s="232">
        <v>4627164650221</v>
      </c>
      <c r="E83" s="233" t="s">
        <v>446</v>
      </c>
      <c r="F83" s="576"/>
      <c r="G83" s="396" t="s">
        <v>434</v>
      </c>
      <c r="H83" s="402">
        <v>862.82221410000022</v>
      </c>
    </row>
    <row r="84" spans="2:8" s="15" customFormat="1" ht="16.2" customHeight="1">
      <c r="B84" s="548"/>
      <c r="C84" s="231" t="s">
        <v>450</v>
      </c>
      <c r="D84" s="232">
        <v>4627164650238</v>
      </c>
      <c r="E84" s="233" t="s">
        <v>446</v>
      </c>
      <c r="F84" s="576"/>
      <c r="G84" s="396" t="s">
        <v>436</v>
      </c>
      <c r="H84" s="402">
        <v>1039.0141377000002</v>
      </c>
    </row>
    <row r="85" spans="2:8" s="15" customFormat="1" ht="16.2" customHeight="1">
      <c r="B85" s="548"/>
      <c r="C85" s="231" t="s">
        <v>451</v>
      </c>
      <c r="D85" s="232">
        <v>4627164650245</v>
      </c>
      <c r="E85" s="233" t="s">
        <v>446</v>
      </c>
      <c r="F85" s="576"/>
      <c r="G85" s="396" t="s">
        <v>438</v>
      </c>
      <c r="H85" s="402">
        <v>1149.1340899500003</v>
      </c>
    </row>
    <row r="86" spans="2:8" s="15" customFormat="1" ht="16.2" customHeight="1">
      <c r="B86" s="548"/>
      <c r="C86" s="231" t="s">
        <v>452</v>
      </c>
      <c r="D86" s="232">
        <v>4627164650252</v>
      </c>
      <c r="E86" s="233" t="s">
        <v>446</v>
      </c>
      <c r="F86" s="576"/>
      <c r="G86" s="396" t="s">
        <v>440</v>
      </c>
      <c r="H86" s="402">
        <v>1255.3674556500005</v>
      </c>
    </row>
    <row r="87" spans="2:8" s="15" customFormat="1" ht="16.2" customHeight="1">
      <c r="B87" s="548"/>
      <c r="C87" s="231" t="s">
        <v>453</v>
      </c>
      <c r="D87" s="232">
        <v>4627164650269</v>
      </c>
      <c r="E87" s="233" t="s">
        <v>446</v>
      </c>
      <c r="F87" s="576"/>
      <c r="G87" s="396" t="s">
        <v>442</v>
      </c>
      <c r="H87" s="402">
        <v>1395.2845714500002</v>
      </c>
    </row>
    <row r="88" spans="2:8" s="15" customFormat="1" ht="16.2" customHeight="1">
      <c r="B88" s="564"/>
      <c r="C88" s="231" t="s">
        <v>454</v>
      </c>
      <c r="D88" s="232">
        <v>4627164650276</v>
      </c>
      <c r="E88" s="233" t="s">
        <v>446</v>
      </c>
      <c r="F88" s="589"/>
      <c r="G88" s="396" t="s">
        <v>444</v>
      </c>
      <c r="H88" s="402">
        <v>1500.2224083000003</v>
      </c>
    </row>
    <row r="89" spans="2:8" s="15" customFormat="1" ht="16.2" customHeight="1">
      <c r="B89" s="547">
        <f>B80+1</f>
        <v>34</v>
      </c>
      <c r="C89" s="231" t="s">
        <v>455</v>
      </c>
      <c r="D89" s="232">
        <v>4627164650115</v>
      </c>
      <c r="E89" s="233" t="s">
        <v>456</v>
      </c>
      <c r="F89" s="575"/>
      <c r="G89" s="396" t="s">
        <v>430</v>
      </c>
      <c r="H89" s="402">
        <v>431.84295000000009</v>
      </c>
    </row>
    <row r="90" spans="2:8" s="15" customFormat="1" ht="16.2" customHeight="1">
      <c r="B90" s="548"/>
      <c r="C90" s="231" t="s">
        <v>457</v>
      </c>
      <c r="D90" s="232">
        <v>4627164650122</v>
      </c>
      <c r="E90" s="233" t="s">
        <v>456</v>
      </c>
      <c r="F90" s="576"/>
      <c r="G90" s="396" t="s">
        <v>432</v>
      </c>
      <c r="H90" s="402">
        <v>462.68887500000011</v>
      </c>
    </row>
    <row r="91" spans="2:8" s="15" customFormat="1" ht="16.2" customHeight="1">
      <c r="B91" s="548"/>
      <c r="C91" s="231" t="s">
        <v>458</v>
      </c>
      <c r="D91" s="232">
        <v>4627164650139</v>
      </c>
      <c r="E91" s="233" t="s">
        <v>456</v>
      </c>
      <c r="F91" s="576"/>
      <c r="G91" s="396" t="s">
        <v>434</v>
      </c>
      <c r="H91" s="402">
        <v>493.53480000000008</v>
      </c>
    </row>
    <row r="92" spans="2:8" s="15" customFormat="1" ht="16.2" customHeight="1">
      <c r="B92" s="548"/>
      <c r="C92" s="231" t="s">
        <v>459</v>
      </c>
      <c r="D92" s="232">
        <v>4627164650146</v>
      </c>
      <c r="E92" s="233" t="s">
        <v>456</v>
      </c>
      <c r="F92" s="576"/>
      <c r="G92" s="396" t="s">
        <v>436</v>
      </c>
      <c r="H92" s="402">
        <v>549.61830000000009</v>
      </c>
    </row>
    <row r="93" spans="2:8" s="15" customFormat="1" ht="16.2" customHeight="1">
      <c r="B93" s="548"/>
      <c r="C93" s="231" t="s">
        <v>460</v>
      </c>
      <c r="D93" s="232">
        <v>4627164650153</v>
      </c>
      <c r="E93" s="233" t="s">
        <v>456</v>
      </c>
      <c r="F93" s="576"/>
      <c r="G93" s="396" t="s">
        <v>438</v>
      </c>
      <c r="H93" s="402">
        <v>647.76442500000019</v>
      </c>
    </row>
    <row r="94" spans="2:8" s="15" customFormat="1" ht="16.2" customHeight="1">
      <c r="B94" s="548"/>
      <c r="C94" s="231" t="s">
        <v>461</v>
      </c>
      <c r="D94" s="232">
        <v>4627164650160</v>
      </c>
      <c r="E94" s="233" t="s">
        <v>456</v>
      </c>
      <c r="F94" s="576"/>
      <c r="G94" s="396" t="s">
        <v>440</v>
      </c>
      <c r="H94" s="402">
        <v>740.30219999999997</v>
      </c>
    </row>
    <row r="95" spans="2:8" s="15" customFormat="1" ht="16.2" customHeight="1">
      <c r="B95" s="548"/>
      <c r="C95" s="231" t="s">
        <v>462</v>
      </c>
      <c r="D95" s="232">
        <v>4627164650177</v>
      </c>
      <c r="E95" s="233" t="s">
        <v>456</v>
      </c>
      <c r="F95" s="576"/>
      <c r="G95" s="396" t="s">
        <v>442</v>
      </c>
      <c r="H95" s="402">
        <v>801.99405000000024</v>
      </c>
    </row>
    <row r="96" spans="2:8" s="15" customFormat="1" ht="16.2" customHeight="1">
      <c r="B96" s="548"/>
      <c r="C96" s="231"/>
      <c r="D96" s="232"/>
      <c r="E96" s="233" t="s">
        <v>456</v>
      </c>
      <c r="F96" s="589"/>
      <c r="G96" s="396" t="s">
        <v>444</v>
      </c>
      <c r="H96" s="402">
        <v>881.10000000000014</v>
      </c>
    </row>
    <row r="97" spans="1:11" s="15" customFormat="1" ht="16.2" customHeight="1">
      <c r="B97" s="520">
        <f>B89+1</f>
        <v>35</v>
      </c>
      <c r="C97" s="231" t="s">
        <v>463</v>
      </c>
      <c r="D97" s="232">
        <v>4627164657022</v>
      </c>
      <c r="E97" s="233" t="s">
        <v>464</v>
      </c>
      <c r="F97" s="575"/>
      <c r="G97" s="396" t="s">
        <v>426</v>
      </c>
      <c r="H97" s="402">
        <v>234.13500000000005</v>
      </c>
    </row>
    <row r="98" spans="1:11" s="15" customFormat="1" ht="16.2" customHeight="1">
      <c r="B98" s="520"/>
      <c r="C98" s="231" t="s">
        <v>465</v>
      </c>
      <c r="D98" s="232">
        <v>4627164654496</v>
      </c>
      <c r="E98" s="233" t="s">
        <v>464</v>
      </c>
      <c r="F98" s="576"/>
      <c r="G98" s="396" t="s">
        <v>428</v>
      </c>
      <c r="H98" s="402">
        <v>312.54300000000012</v>
      </c>
    </row>
    <row r="99" spans="1:11" s="15" customFormat="1" ht="15.6" customHeight="1">
      <c r="B99" s="520"/>
      <c r="C99" s="231" t="s">
        <v>466</v>
      </c>
      <c r="D99" s="232">
        <v>4627164650283</v>
      </c>
      <c r="E99" s="233" t="s">
        <v>464</v>
      </c>
      <c r="F99" s="576"/>
      <c r="G99" s="396" t="s">
        <v>432</v>
      </c>
      <c r="H99" s="402">
        <v>404.01900000000006</v>
      </c>
    </row>
    <row r="100" spans="1:11" s="15" customFormat="1" ht="15.6" customHeight="1">
      <c r="B100" s="520"/>
      <c r="C100" s="231" t="s">
        <v>467</v>
      </c>
      <c r="D100" s="232">
        <v>4627164650290</v>
      </c>
      <c r="E100" s="233" t="s">
        <v>464</v>
      </c>
      <c r="F100" s="576"/>
      <c r="G100" s="396" t="s">
        <v>434</v>
      </c>
      <c r="H100" s="402">
        <v>436.68900000000002</v>
      </c>
    </row>
    <row r="101" spans="1:11" s="15" customFormat="1" ht="15.6" customHeight="1">
      <c r="B101" s="520"/>
      <c r="C101" s="231" t="s">
        <v>468</v>
      </c>
      <c r="D101" s="232">
        <v>4627164650306</v>
      </c>
      <c r="E101" s="233" t="s">
        <v>464</v>
      </c>
      <c r="F101" s="576"/>
      <c r="G101" s="396" t="s">
        <v>436</v>
      </c>
      <c r="H101" s="402">
        <v>545.58900000000006</v>
      </c>
    </row>
    <row r="102" spans="1:11" s="15" customFormat="1" ht="15.6" customHeight="1">
      <c r="B102" s="520"/>
      <c r="C102" s="231" t="s">
        <v>469</v>
      </c>
      <c r="D102" s="232">
        <v>4627164650313</v>
      </c>
      <c r="E102" s="233" t="s">
        <v>464</v>
      </c>
      <c r="F102" s="576"/>
      <c r="G102" s="396" t="s">
        <v>438</v>
      </c>
      <c r="H102" s="402">
        <v>598.95000000000005</v>
      </c>
    </row>
    <row r="103" spans="1:11" s="15" customFormat="1" ht="15.6" customHeight="1">
      <c r="B103" s="520"/>
      <c r="C103" s="231" t="s">
        <v>470</v>
      </c>
      <c r="D103" s="232">
        <v>4627164650320</v>
      </c>
      <c r="E103" s="233" t="s">
        <v>464</v>
      </c>
      <c r="F103" s="576"/>
      <c r="G103" s="396" t="s">
        <v>440</v>
      </c>
      <c r="H103" s="402">
        <v>666.46800000000007</v>
      </c>
    </row>
    <row r="104" spans="1:11" s="15" customFormat="1" ht="15.6" customHeight="1">
      <c r="B104" s="520"/>
      <c r="C104" s="231" t="s">
        <v>471</v>
      </c>
      <c r="D104" s="232">
        <v>4627164650337</v>
      </c>
      <c r="E104" s="233" t="s">
        <v>464</v>
      </c>
      <c r="F104" s="576"/>
      <c r="G104" s="396" t="s">
        <v>442</v>
      </c>
      <c r="H104" s="402">
        <v>729.63000000000011</v>
      </c>
    </row>
    <row r="105" spans="1:11" s="15" customFormat="1" ht="15.6" customHeight="1">
      <c r="B105" s="520"/>
      <c r="C105" s="235" t="s">
        <v>472</v>
      </c>
      <c r="D105" s="236">
        <v>4627164650344</v>
      </c>
      <c r="E105" s="237" t="s">
        <v>464</v>
      </c>
      <c r="F105" s="576"/>
      <c r="G105" s="397" t="s">
        <v>444</v>
      </c>
      <c r="H105" s="402">
        <v>797.14800000000014</v>
      </c>
    </row>
    <row r="106" spans="1:11" ht="28.8">
      <c r="A106" s="182"/>
      <c r="B106" s="569" t="s">
        <v>473</v>
      </c>
      <c r="C106" s="570"/>
      <c r="D106" s="570"/>
      <c r="E106" s="571"/>
      <c r="F106" s="571"/>
      <c r="G106" s="571"/>
      <c r="H106" s="403"/>
      <c r="I106" s="15"/>
    </row>
    <row r="107" spans="1:11" customFormat="1" ht="56.4" customHeight="1">
      <c r="B107" s="358">
        <f>B97+1</f>
        <v>36</v>
      </c>
      <c r="C107" s="380" t="s">
        <v>573</v>
      </c>
      <c r="D107" s="156">
        <v>4627191083115</v>
      </c>
      <c r="E107" s="155" t="s">
        <v>2161</v>
      </c>
      <c r="F107" s="359" t="s">
        <v>574</v>
      </c>
      <c r="G107" s="398">
        <v>0.5</v>
      </c>
      <c r="H107" s="334">
        <v>866.25000000000011</v>
      </c>
      <c r="I107" s="15"/>
      <c r="K107" s="159"/>
    </row>
    <row r="108" spans="1:11" s="15" customFormat="1" ht="65.25" customHeight="1">
      <c r="B108" s="38">
        <f>B107+1</f>
        <v>37</v>
      </c>
      <c r="C108" s="152" t="s">
        <v>474</v>
      </c>
      <c r="D108" s="87">
        <v>4627164654380</v>
      </c>
      <c r="E108" s="88" t="s">
        <v>2220</v>
      </c>
      <c r="F108" s="153"/>
      <c r="G108" s="399">
        <v>0.35</v>
      </c>
      <c r="H108" s="334">
        <v>236</v>
      </c>
    </row>
    <row r="109" spans="1:11" s="15" customFormat="1" ht="65.25" customHeight="1">
      <c r="B109" s="38">
        <f>B108+1</f>
        <v>38</v>
      </c>
      <c r="C109" s="152" t="s">
        <v>475</v>
      </c>
      <c r="D109" s="87">
        <v>4627164654502</v>
      </c>
      <c r="E109" s="88" t="s">
        <v>476</v>
      </c>
      <c r="F109" s="153"/>
      <c r="G109" s="399">
        <v>0.35</v>
      </c>
      <c r="H109" s="334">
        <v>212</v>
      </c>
    </row>
    <row r="110" spans="1:11">
      <c r="A110" s="182"/>
      <c r="B110" s="176"/>
      <c r="C110" s="177"/>
      <c r="D110" s="224"/>
      <c r="E110" s="238"/>
      <c r="F110" s="182"/>
      <c r="G110" s="176"/>
    </row>
    <row r="111" spans="1:11">
      <c r="A111" s="182"/>
      <c r="B111" s="176"/>
      <c r="C111" s="177"/>
      <c r="D111" s="224"/>
      <c r="E111" s="238"/>
      <c r="F111" s="182"/>
      <c r="G111" s="176"/>
    </row>
    <row r="112" spans="1:11">
      <c r="A112" s="182"/>
      <c r="B112" s="176"/>
      <c r="C112" s="177"/>
      <c r="D112" s="224"/>
      <c r="E112" s="238"/>
      <c r="F112" s="182"/>
      <c r="G112" s="176"/>
    </row>
    <row r="113" spans="1:7">
      <c r="A113" s="182"/>
      <c r="B113" s="176"/>
      <c r="C113" s="177"/>
      <c r="D113" s="224"/>
      <c r="E113" s="238"/>
      <c r="F113" s="182"/>
      <c r="G113" s="176"/>
    </row>
    <row r="114" spans="1:7">
      <c r="A114" s="182"/>
      <c r="B114" s="176"/>
      <c r="C114" s="177"/>
      <c r="D114" s="224"/>
      <c r="E114" s="238"/>
      <c r="F114" s="182"/>
      <c r="G114" s="176"/>
    </row>
    <row r="115" spans="1:7">
      <c r="A115" s="182"/>
      <c r="B115" s="176"/>
      <c r="C115" s="177"/>
      <c r="D115" s="224"/>
      <c r="E115" s="238"/>
      <c r="F115" s="182"/>
      <c r="G115" s="176"/>
    </row>
  </sheetData>
  <mergeCells count="42">
    <mergeCell ref="B2:G4"/>
    <mergeCell ref="F62:F65"/>
    <mergeCell ref="F70:F79"/>
    <mergeCell ref="F80:F88"/>
    <mergeCell ref="F89:F96"/>
    <mergeCell ref="F47:F50"/>
    <mergeCell ref="F51:F54"/>
    <mergeCell ref="F55:F58"/>
    <mergeCell ref="F24:F25"/>
    <mergeCell ref="B89:B96"/>
    <mergeCell ref="B6:G6"/>
    <mergeCell ref="B59:G59"/>
    <mergeCell ref="B69:G69"/>
    <mergeCell ref="F27:F28"/>
    <mergeCell ref="B24:B25"/>
    <mergeCell ref="B27:B28"/>
    <mergeCell ref="B29:B30"/>
    <mergeCell ref="B31:B33"/>
    <mergeCell ref="B34:B36"/>
    <mergeCell ref="B7:B9"/>
    <mergeCell ref="B10:B12"/>
    <mergeCell ref="B13:B16"/>
    <mergeCell ref="B17:B20"/>
    <mergeCell ref="B21:B23"/>
    <mergeCell ref="B70:B79"/>
    <mergeCell ref="B80:B88"/>
    <mergeCell ref="F34:F36"/>
    <mergeCell ref="F38:F46"/>
    <mergeCell ref="B106:G106"/>
    <mergeCell ref="B39:B40"/>
    <mergeCell ref="B43:B46"/>
    <mergeCell ref="B47:B50"/>
    <mergeCell ref="B51:B54"/>
    <mergeCell ref="B55:B58"/>
    <mergeCell ref="F97:F105"/>
    <mergeCell ref="B97:B105"/>
    <mergeCell ref="F7:F9"/>
    <mergeCell ref="F10:F12"/>
    <mergeCell ref="F13:F16"/>
    <mergeCell ref="F31:F33"/>
    <mergeCell ref="F17:F20"/>
    <mergeCell ref="F21:F23"/>
  </mergeCells>
  <pageMargins left="0.31496062992125984" right="0.31496062992125984" top="0.15748031496062992" bottom="0.15748031496062992" header="0.31496062992125984" footer="0.31496062992125984"/>
  <pageSetup paperSize="9" scale="58" fitToHeight="0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3"/>
  <sheetViews>
    <sheetView topLeftCell="A37" zoomScale="70" zoomScaleNormal="70" workbookViewId="0">
      <selection activeCell="N57" sqref="N57"/>
    </sheetView>
  </sheetViews>
  <sheetFormatPr defaultColWidth="9" defaultRowHeight="14.4"/>
  <cols>
    <col min="2" max="2" width="6.6640625" style="157" customWidth="1"/>
    <col min="3" max="3" width="14.33203125" style="158" customWidth="1"/>
    <col min="4" max="4" width="19.6640625" customWidth="1"/>
    <col min="5" max="5" width="62" customWidth="1"/>
    <col min="6" max="7" width="20.33203125" customWidth="1"/>
    <col min="8" max="8" width="13.33203125" style="434" hidden="1" customWidth="1"/>
    <col min="9" max="9" width="13.33203125" style="434" customWidth="1"/>
    <col min="10" max="10" width="9.88671875" style="157" bestFit="1" customWidth="1"/>
    <col min="11" max="11" width="16.33203125" customWidth="1"/>
  </cols>
  <sheetData>
    <row r="1" spans="2:10" ht="14.4" customHeight="1">
      <c r="B1" s="622" t="s">
        <v>477</v>
      </c>
      <c r="C1" s="623"/>
      <c r="D1" s="623"/>
      <c r="E1" s="623"/>
      <c r="F1" s="623"/>
      <c r="G1" s="623"/>
      <c r="H1" s="623"/>
      <c r="I1" s="623"/>
      <c r="J1" s="623"/>
    </row>
    <row r="2" spans="2:10">
      <c r="B2" s="622"/>
      <c r="C2" s="623"/>
      <c r="D2" s="623"/>
      <c r="E2" s="623"/>
      <c r="F2" s="623"/>
      <c r="G2" s="623"/>
      <c r="H2" s="623"/>
      <c r="I2" s="623"/>
      <c r="J2" s="623"/>
    </row>
    <row r="3" spans="2:10" ht="60" customHeight="1">
      <c r="B3" s="624"/>
      <c r="C3" s="625"/>
      <c r="D3" s="625"/>
      <c r="E3" s="625"/>
      <c r="F3" s="625"/>
      <c r="G3" s="625"/>
      <c r="H3" s="625"/>
      <c r="I3" s="625"/>
      <c r="J3" s="625"/>
    </row>
    <row r="4" spans="2:10" ht="27" customHeight="1">
      <c r="B4" s="160" t="s">
        <v>1</v>
      </c>
      <c r="C4" s="161" t="s">
        <v>2</v>
      </c>
      <c r="D4" s="277" t="s">
        <v>3</v>
      </c>
      <c r="E4" s="162" t="s">
        <v>478</v>
      </c>
      <c r="F4" s="160" t="s">
        <v>479</v>
      </c>
      <c r="G4" s="160" t="s">
        <v>5</v>
      </c>
      <c r="H4" s="404" t="s">
        <v>2156</v>
      </c>
      <c r="I4" s="404" t="s">
        <v>2331</v>
      </c>
      <c r="J4" s="432" t="s">
        <v>2332</v>
      </c>
    </row>
    <row r="5" spans="2:10" ht="24" customHeight="1">
      <c r="B5" s="603" t="s">
        <v>2398</v>
      </c>
      <c r="C5" s="604"/>
      <c r="D5" s="604"/>
      <c r="E5" s="604"/>
      <c r="F5" s="604"/>
      <c r="G5" s="604"/>
      <c r="H5" s="604"/>
      <c r="I5" s="604"/>
      <c r="J5" s="605"/>
    </row>
    <row r="6" spans="2:10" ht="22.95" customHeight="1">
      <c r="B6" s="432">
        <v>1</v>
      </c>
      <c r="C6" s="322" t="s">
        <v>495</v>
      </c>
      <c r="D6" s="144">
        <v>4627164650511</v>
      </c>
      <c r="E6" s="164" t="s">
        <v>496</v>
      </c>
      <c r="F6" s="432" t="s">
        <v>497</v>
      </c>
      <c r="G6" s="432"/>
      <c r="H6" s="404"/>
      <c r="I6" s="435">
        <v>2040.1568000000007</v>
      </c>
      <c r="J6" s="433">
        <v>23.722753488372099</v>
      </c>
    </row>
    <row r="7" spans="2:10" ht="22.95" customHeight="1">
      <c r="B7" s="432">
        <v>2</v>
      </c>
      <c r="C7" s="143" t="s">
        <v>498</v>
      </c>
      <c r="D7" s="144">
        <v>4627164650443</v>
      </c>
      <c r="E7" s="164" t="s">
        <v>499</v>
      </c>
      <c r="F7" s="432" t="s">
        <v>500</v>
      </c>
      <c r="G7" s="432"/>
      <c r="H7" s="404"/>
      <c r="I7" s="435">
        <v>1820.8080000000007</v>
      </c>
      <c r="J7" s="433">
        <v>21.172186046511637</v>
      </c>
    </row>
    <row r="8" spans="2:10" ht="22.95" customHeight="1">
      <c r="B8" s="432">
        <v>3</v>
      </c>
      <c r="C8" s="143" t="s">
        <v>510</v>
      </c>
      <c r="D8" s="144">
        <v>4627164652409</v>
      </c>
      <c r="E8" s="164" t="s">
        <v>511</v>
      </c>
      <c r="F8" s="432" t="s">
        <v>512</v>
      </c>
      <c r="G8" s="432"/>
      <c r="H8" s="404"/>
      <c r="I8" s="435">
        <v>1346.9720000000002</v>
      </c>
      <c r="J8" s="433">
        <v>15.662465116279073</v>
      </c>
    </row>
    <row r="9" spans="2:10" ht="22.95" customHeight="1">
      <c r="B9" s="432">
        <v>4</v>
      </c>
      <c r="C9" s="352" t="s">
        <v>517</v>
      </c>
      <c r="D9" s="144">
        <v>4627164652416</v>
      </c>
      <c r="E9" s="164" t="s">
        <v>518</v>
      </c>
      <c r="F9" s="432" t="s">
        <v>519</v>
      </c>
      <c r="G9" s="432"/>
      <c r="H9" s="404"/>
      <c r="I9" s="404">
        <v>1384.2400000000007</v>
      </c>
      <c r="J9" s="477">
        <v>16.095813953488381</v>
      </c>
    </row>
    <row r="10" spans="2:10" ht="22.95" customHeight="1">
      <c r="B10" s="432">
        <v>5</v>
      </c>
      <c r="C10" s="143" t="s">
        <v>522</v>
      </c>
      <c r="D10" s="144">
        <v>4627164650450</v>
      </c>
      <c r="E10" s="164" t="s">
        <v>523</v>
      </c>
      <c r="F10" s="432" t="s">
        <v>480</v>
      </c>
      <c r="G10" s="432"/>
      <c r="H10" s="404"/>
      <c r="I10" s="404">
        <v>1810.1600000000008</v>
      </c>
      <c r="J10" s="477">
        <v>21.048372093023264</v>
      </c>
    </row>
    <row r="11" spans="2:10" ht="22.95" customHeight="1">
      <c r="B11" s="432">
        <v>6</v>
      </c>
      <c r="C11" s="143" t="s">
        <v>529</v>
      </c>
      <c r="D11" s="144">
        <v>4627164650528</v>
      </c>
      <c r="E11" s="164" t="s">
        <v>530</v>
      </c>
      <c r="F11" s="432" t="s">
        <v>531</v>
      </c>
      <c r="G11" s="432"/>
      <c r="H11" s="404"/>
      <c r="I11" s="404">
        <v>1756.9200000000005</v>
      </c>
      <c r="J11" s="477">
        <v>20.4293023255814</v>
      </c>
    </row>
    <row r="12" spans="2:10" ht="22.95" customHeight="1">
      <c r="B12" s="432">
        <v>7</v>
      </c>
      <c r="C12" s="322" t="s">
        <v>536</v>
      </c>
      <c r="D12" s="144">
        <v>4627164652423</v>
      </c>
      <c r="E12" s="164" t="s">
        <v>2066</v>
      </c>
      <c r="F12" s="321" t="s">
        <v>537</v>
      </c>
      <c r="G12" s="12"/>
      <c r="H12" s="435">
        <v>2435.7300000000009</v>
      </c>
      <c r="I12" s="435">
        <f t="shared" ref="I12:I13" si="0">H12*0.8</f>
        <v>1948.5840000000007</v>
      </c>
      <c r="J12" s="475">
        <f t="shared" ref="J12:J17" si="1">I12/86</f>
        <v>22.657953488372101</v>
      </c>
    </row>
    <row r="13" spans="2:10" ht="22.95" customHeight="1">
      <c r="B13" s="432">
        <v>8</v>
      </c>
      <c r="C13" s="143" t="s">
        <v>538</v>
      </c>
      <c r="D13" s="144">
        <v>4627164652430</v>
      </c>
      <c r="E13" s="164" t="s">
        <v>539</v>
      </c>
      <c r="F13" s="357" t="s">
        <v>540</v>
      </c>
      <c r="G13" s="12"/>
      <c r="H13" s="435">
        <v>2229.4250000000006</v>
      </c>
      <c r="I13" s="435">
        <f t="shared" si="0"/>
        <v>1783.5400000000006</v>
      </c>
      <c r="J13" s="475">
        <f t="shared" si="1"/>
        <v>20.738837209302332</v>
      </c>
    </row>
    <row r="14" spans="2:10" ht="22.95" customHeight="1">
      <c r="B14" s="432">
        <v>9</v>
      </c>
      <c r="C14" s="352" t="s">
        <v>541</v>
      </c>
      <c r="D14" s="144">
        <v>4627164650535</v>
      </c>
      <c r="E14" s="164" t="s">
        <v>542</v>
      </c>
      <c r="F14" s="357" t="s">
        <v>543</v>
      </c>
      <c r="G14" s="12"/>
      <c r="H14" s="435">
        <v>1231.1750000000004</v>
      </c>
      <c r="I14" s="435">
        <f>H14*0.85</f>
        <v>1046.4987500000004</v>
      </c>
      <c r="J14" s="475">
        <f t="shared" si="1"/>
        <v>12.168590116279075</v>
      </c>
    </row>
    <row r="15" spans="2:10" ht="22.95" customHeight="1">
      <c r="B15" s="432">
        <v>10</v>
      </c>
      <c r="C15" s="352" t="s">
        <v>544</v>
      </c>
      <c r="D15" s="144">
        <v>4627164650542</v>
      </c>
      <c r="E15" s="164" t="s">
        <v>545</v>
      </c>
      <c r="F15" s="357" t="s">
        <v>546</v>
      </c>
      <c r="G15" s="12"/>
      <c r="H15" s="435">
        <v>1464.1000000000001</v>
      </c>
      <c r="I15" s="435">
        <f t="shared" ref="I15:I16" si="2">H15*0.8</f>
        <v>1171.2800000000002</v>
      </c>
      <c r="J15" s="475">
        <f t="shared" si="1"/>
        <v>13.619534883720933</v>
      </c>
    </row>
    <row r="16" spans="2:10" ht="22.95" customHeight="1">
      <c r="B16" s="432">
        <v>11</v>
      </c>
      <c r="C16" s="352" t="s">
        <v>547</v>
      </c>
      <c r="D16" s="144">
        <v>4627164652454</v>
      </c>
      <c r="E16" s="164" t="s">
        <v>548</v>
      </c>
      <c r="F16" s="357" t="s">
        <v>549</v>
      </c>
      <c r="G16" s="12"/>
      <c r="H16" s="435">
        <v>1810.1600000000005</v>
      </c>
      <c r="I16" s="435">
        <f t="shared" si="2"/>
        <v>1448.1280000000006</v>
      </c>
      <c r="J16" s="475">
        <f t="shared" si="1"/>
        <v>16.838697674418611</v>
      </c>
    </row>
    <row r="17" spans="2:10" ht="22.95" customHeight="1">
      <c r="B17" s="432">
        <v>12</v>
      </c>
      <c r="C17" s="352" t="s">
        <v>550</v>
      </c>
      <c r="D17" s="144">
        <v>4627164652461</v>
      </c>
      <c r="E17" s="164" t="s">
        <v>551</v>
      </c>
      <c r="F17" s="166" t="s">
        <v>552</v>
      </c>
      <c r="G17" s="12"/>
      <c r="H17" s="435">
        <v>1530.65</v>
      </c>
      <c r="I17" s="435">
        <f>H17*0.9</f>
        <v>1377.585</v>
      </c>
      <c r="J17" s="475">
        <f t="shared" si="1"/>
        <v>16.018430232558138</v>
      </c>
    </row>
    <row r="18" spans="2:10" ht="46.2" customHeight="1">
      <c r="B18" s="432">
        <v>13</v>
      </c>
      <c r="C18" s="143" t="s">
        <v>490</v>
      </c>
      <c r="D18" s="144">
        <v>4627191080404</v>
      </c>
      <c r="E18" s="431" t="s">
        <v>2144</v>
      </c>
      <c r="F18" s="357" t="s">
        <v>491</v>
      </c>
      <c r="G18" s="12"/>
      <c r="H18" s="435"/>
      <c r="I18" s="435">
        <v>1650.4400000000005</v>
      </c>
      <c r="J18" s="475">
        <v>19.191162790697682</v>
      </c>
    </row>
    <row r="19" spans="2:10" ht="58.2" customHeight="1">
      <c r="B19" s="432">
        <v>14</v>
      </c>
      <c r="C19" s="143" t="s">
        <v>492</v>
      </c>
      <c r="D19" s="144">
        <v>4627191080398</v>
      </c>
      <c r="E19" s="431" t="s">
        <v>493</v>
      </c>
      <c r="F19" s="357" t="s">
        <v>494</v>
      </c>
      <c r="G19" s="12"/>
      <c r="H19" s="435">
        <v>1497.3750000000002</v>
      </c>
      <c r="I19" s="435">
        <v>1197.9000000000003</v>
      </c>
      <c r="J19" s="475">
        <v>13.929069767441865</v>
      </c>
    </row>
    <row r="20" spans="2:10" ht="22.95" customHeight="1">
      <c r="B20" s="603" t="s">
        <v>2397</v>
      </c>
      <c r="C20" s="604"/>
      <c r="D20" s="604"/>
      <c r="E20" s="604"/>
      <c r="F20" s="604"/>
      <c r="G20" s="604"/>
      <c r="H20" s="604"/>
      <c r="I20" s="604"/>
      <c r="J20" s="605"/>
    </row>
    <row r="21" spans="2:10" ht="22.95" customHeight="1">
      <c r="B21" s="432">
        <f>B19+1</f>
        <v>15</v>
      </c>
      <c r="C21" s="143" t="s">
        <v>505</v>
      </c>
      <c r="D21" s="278">
        <v>4627164652676</v>
      </c>
      <c r="E21" s="164" t="s">
        <v>506</v>
      </c>
      <c r="F21" s="432" t="s">
        <v>500</v>
      </c>
      <c r="G21" s="432"/>
      <c r="H21" s="404"/>
      <c r="I21" s="404">
        <v>1961.3616000000006</v>
      </c>
      <c r="J21" s="432">
        <v>22.806530232558146</v>
      </c>
    </row>
    <row r="22" spans="2:10" ht="22.95" customHeight="1">
      <c r="B22" s="432">
        <f>B21+1</f>
        <v>16</v>
      </c>
      <c r="C22" s="143" t="s">
        <v>508</v>
      </c>
      <c r="D22" s="165">
        <v>4627164652683</v>
      </c>
      <c r="E22" s="164" t="s">
        <v>509</v>
      </c>
      <c r="F22" s="14" t="s">
        <v>507</v>
      </c>
      <c r="G22" s="432"/>
      <c r="H22" s="404"/>
      <c r="I22" s="404">
        <v>1469.4240000000007</v>
      </c>
      <c r="J22" s="432">
        <v>17.086325581395357</v>
      </c>
    </row>
    <row r="23" spans="2:10" ht="22.95" customHeight="1">
      <c r="B23" s="432">
        <f t="shared" ref="B23:B26" si="3">B22+1</f>
        <v>17</v>
      </c>
      <c r="C23" s="143" t="s">
        <v>515</v>
      </c>
      <c r="D23" s="165">
        <v>4627164652706</v>
      </c>
      <c r="E23" s="164" t="s">
        <v>516</v>
      </c>
      <c r="F23" s="432" t="s">
        <v>512</v>
      </c>
      <c r="G23" s="432"/>
      <c r="H23" s="404"/>
      <c r="I23" s="404">
        <v>1498.1736000000003</v>
      </c>
      <c r="J23" s="432">
        <v>17.420623255813958</v>
      </c>
    </row>
    <row r="24" spans="2:10" ht="22.95" customHeight="1">
      <c r="B24" s="432">
        <f t="shared" si="3"/>
        <v>18</v>
      </c>
      <c r="C24" s="143" t="s">
        <v>520</v>
      </c>
      <c r="D24" s="165">
        <v>4627164652713</v>
      </c>
      <c r="E24" s="164" t="s">
        <v>521</v>
      </c>
      <c r="F24" s="432" t="s">
        <v>519</v>
      </c>
      <c r="G24" s="432"/>
      <c r="H24" s="404"/>
      <c r="I24" s="404">
        <v>1474.7480000000005</v>
      </c>
      <c r="J24" s="432">
        <v>17.14823255813954</v>
      </c>
    </row>
    <row r="25" spans="2:10" ht="22.95" customHeight="1">
      <c r="B25" s="432">
        <f t="shared" si="3"/>
        <v>19</v>
      </c>
      <c r="C25" s="143" t="s">
        <v>527</v>
      </c>
      <c r="D25" s="165">
        <v>4627164652546</v>
      </c>
      <c r="E25" s="164" t="s">
        <v>528</v>
      </c>
      <c r="F25" s="432" t="s">
        <v>480</v>
      </c>
      <c r="G25" s="432"/>
      <c r="H25" s="404"/>
      <c r="I25" s="404">
        <v>1948.5840000000007</v>
      </c>
      <c r="J25" s="432">
        <v>22.657953488372101</v>
      </c>
    </row>
    <row r="26" spans="2:10" ht="22.95" customHeight="1">
      <c r="B26" s="432">
        <f t="shared" si="3"/>
        <v>20</v>
      </c>
      <c r="C26" s="143" t="s">
        <v>534</v>
      </c>
      <c r="D26" s="165">
        <v>4627164652720</v>
      </c>
      <c r="E26" s="164" t="s">
        <v>535</v>
      </c>
      <c r="F26" s="432" t="s">
        <v>531</v>
      </c>
      <c r="G26" s="432"/>
      <c r="H26" s="404"/>
      <c r="I26" s="404">
        <v>1881.5016000000005</v>
      </c>
      <c r="J26" s="432">
        <v>21.877925581395356</v>
      </c>
    </row>
    <row r="27" spans="2:10" ht="22.95" customHeight="1">
      <c r="B27" s="603" t="s">
        <v>2394</v>
      </c>
      <c r="C27" s="604"/>
      <c r="D27" s="604"/>
      <c r="E27" s="604"/>
      <c r="F27" s="604"/>
      <c r="G27" s="604"/>
      <c r="H27" s="604"/>
      <c r="I27" s="604"/>
      <c r="J27" s="605"/>
    </row>
    <row r="28" spans="2:10" ht="22.95" customHeight="1">
      <c r="B28" s="432">
        <f>B26+1</f>
        <v>21</v>
      </c>
      <c r="C28" s="165" t="s">
        <v>503</v>
      </c>
      <c r="D28" s="144">
        <v>4627164652638</v>
      </c>
      <c r="E28" s="164" t="s">
        <v>504</v>
      </c>
      <c r="F28" s="432" t="s">
        <v>512</v>
      </c>
      <c r="G28" s="432"/>
      <c r="H28" s="404"/>
      <c r="I28" s="404">
        <v>2496.9560000000006</v>
      </c>
      <c r="J28" s="432">
        <v>29.034372093023261</v>
      </c>
    </row>
    <row r="29" spans="2:10" ht="22.95" customHeight="1">
      <c r="B29" s="432">
        <f>B28+1</f>
        <v>22</v>
      </c>
      <c r="C29" s="165" t="s">
        <v>525</v>
      </c>
      <c r="D29" s="143">
        <v>4627164652539</v>
      </c>
      <c r="E29" s="164" t="s">
        <v>526</v>
      </c>
      <c r="F29" s="432" t="s">
        <v>480</v>
      </c>
      <c r="G29" s="432"/>
      <c r="H29" s="404"/>
      <c r="I29" s="404">
        <v>2479.9192000000003</v>
      </c>
      <c r="J29" s="432">
        <v>28.836269767441863</v>
      </c>
    </row>
    <row r="30" spans="2:10" ht="22.95" customHeight="1">
      <c r="B30" s="432">
        <f>B28+1</f>
        <v>22</v>
      </c>
      <c r="C30" s="143" t="s">
        <v>532</v>
      </c>
      <c r="D30" s="143">
        <v>4627164652652</v>
      </c>
      <c r="E30" s="164" t="s">
        <v>533</v>
      </c>
      <c r="F30" s="432" t="s">
        <v>531</v>
      </c>
      <c r="G30" s="432"/>
      <c r="H30" s="404"/>
      <c r="I30" s="404">
        <v>2433.0680000000007</v>
      </c>
      <c r="J30" s="432">
        <v>28.291488372093031</v>
      </c>
    </row>
    <row r="31" spans="2:10" ht="22.95" customHeight="1">
      <c r="B31" s="603" t="s">
        <v>2396</v>
      </c>
      <c r="C31" s="604"/>
      <c r="D31" s="604"/>
      <c r="E31" s="604"/>
      <c r="F31" s="604"/>
      <c r="G31" s="604"/>
      <c r="H31" s="604"/>
      <c r="I31" s="604"/>
      <c r="J31" s="605"/>
    </row>
    <row r="32" spans="2:10" ht="22.95" customHeight="1">
      <c r="B32" s="432">
        <f>B30+1</f>
        <v>23</v>
      </c>
      <c r="C32" s="322" t="s">
        <v>501</v>
      </c>
      <c r="D32" s="278">
        <v>4627164650474</v>
      </c>
      <c r="E32" s="164" t="s">
        <v>502</v>
      </c>
      <c r="F32" s="432" t="s">
        <v>512</v>
      </c>
      <c r="G32" s="432"/>
      <c r="H32" s="404"/>
      <c r="I32" s="404">
        <v>2886.6728000000012</v>
      </c>
      <c r="J32" s="432">
        <v>33.565962790697689</v>
      </c>
    </row>
    <row r="33" spans="1:11" ht="22.95" customHeight="1">
      <c r="B33" s="432">
        <f>B32+1</f>
        <v>24</v>
      </c>
      <c r="C33" s="323" t="s">
        <v>524</v>
      </c>
      <c r="D33" s="165">
        <v>4627164652591</v>
      </c>
      <c r="E33" s="164" t="s">
        <v>2067</v>
      </c>
      <c r="F33" s="432" t="s">
        <v>480</v>
      </c>
      <c r="G33" s="432"/>
      <c r="H33" s="404"/>
      <c r="I33" s="404">
        <v>2994.2176000000009</v>
      </c>
      <c r="J33" s="432">
        <v>34.816483720930243</v>
      </c>
    </row>
    <row r="34" spans="1:11" ht="22.95" customHeight="1">
      <c r="B34" s="432">
        <f>B32+1</f>
        <v>24</v>
      </c>
      <c r="C34" s="323" t="s">
        <v>513</v>
      </c>
      <c r="D34" s="165">
        <v>4627164652577</v>
      </c>
      <c r="E34" s="164" t="s">
        <v>514</v>
      </c>
      <c r="F34" s="432" t="s">
        <v>512</v>
      </c>
      <c r="G34" s="432"/>
      <c r="H34" s="404"/>
      <c r="I34" s="404">
        <v>2737.6008000000011</v>
      </c>
      <c r="J34" s="432">
        <v>31.832567441860476</v>
      </c>
    </row>
    <row r="35" spans="1:11" ht="22.95" customHeight="1">
      <c r="B35" s="606" t="s">
        <v>2395</v>
      </c>
      <c r="C35" s="607"/>
      <c r="D35" s="607"/>
      <c r="E35" s="607"/>
      <c r="F35" s="607"/>
      <c r="G35" s="607"/>
      <c r="H35" s="607"/>
      <c r="I35" s="607"/>
      <c r="J35" s="608"/>
    </row>
    <row r="36" spans="1:11" ht="57" customHeight="1">
      <c r="B36" s="601">
        <f>B34+1</f>
        <v>25</v>
      </c>
      <c r="C36" s="352" t="s">
        <v>481</v>
      </c>
      <c r="D36" s="144">
        <v>4627164659118</v>
      </c>
      <c r="E36" s="163" t="s">
        <v>482</v>
      </c>
      <c r="F36" s="357" t="s">
        <v>483</v>
      </c>
      <c r="G36" s="357"/>
      <c r="H36" s="435">
        <v>2262.7000000000007</v>
      </c>
      <c r="I36" s="476">
        <v>1448.1280000000006</v>
      </c>
      <c r="J36" s="433">
        <f>I36/86</f>
        <v>16.838697674418611</v>
      </c>
      <c r="K36" s="15" t="s">
        <v>2346</v>
      </c>
    </row>
    <row r="37" spans="1:11" ht="55.95" customHeight="1">
      <c r="B37" s="602"/>
      <c r="C37" s="143" t="s">
        <v>484</v>
      </c>
      <c r="D37" s="144">
        <v>4627164659125</v>
      </c>
      <c r="E37" s="163" t="s">
        <v>485</v>
      </c>
      <c r="F37" s="357" t="s">
        <v>486</v>
      </c>
      <c r="G37" s="357"/>
      <c r="H37" s="435">
        <v>2928.2000000000003</v>
      </c>
      <c r="I37" s="476">
        <v>1874.0480000000005</v>
      </c>
      <c r="J37" s="433">
        <f t="shared" ref="J37:J38" si="4">I37/86</f>
        <v>21.791255813953494</v>
      </c>
      <c r="K37" s="15" t="s">
        <v>2346</v>
      </c>
    </row>
    <row r="38" spans="1:11" ht="55.2" customHeight="1">
      <c r="B38" s="357">
        <f>B36+1</f>
        <v>26</v>
      </c>
      <c r="C38" s="352" t="s">
        <v>487</v>
      </c>
      <c r="D38" s="144">
        <v>4627164659132</v>
      </c>
      <c r="E38" s="163" t="s">
        <v>488</v>
      </c>
      <c r="F38" s="357" t="s">
        <v>489</v>
      </c>
      <c r="G38" s="357"/>
      <c r="H38" s="435">
        <v>2129.6000000000008</v>
      </c>
      <c r="I38" s="476">
        <v>1362.9440000000006</v>
      </c>
      <c r="J38" s="433">
        <f t="shared" si="4"/>
        <v>15.848186046511636</v>
      </c>
      <c r="K38" s="15" t="s">
        <v>2346</v>
      </c>
    </row>
    <row r="39" spans="1:11" s="100" customFormat="1" ht="31.2">
      <c r="A39" s="132"/>
      <c r="B39" s="609" t="s">
        <v>553</v>
      </c>
      <c r="C39" s="610"/>
      <c r="D39" s="610"/>
      <c r="E39" s="610"/>
      <c r="F39" s="610"/>
      <c r="G39" s="610"/>
      <c r="H39" s="610"/>
      <c r="I39" s="610"/>
      <c r="J39" s="610"/>
      <c r="K39" s="436"/>
    </row>
    <row r="40" spans="1:11" s="100" customFormat="1" ht="13.95" customHeight="1">
      <c r="A40" s="132"/>
      <c r="B40" s="600">
        <f>B38+1</f>
        <v>27</v>
      </c>
      <c r="C40" s="611" t="s">
        <v>554</v>
      </c>
      <c r="D40" s="611">
        <v>4627164653956</v>
      </c>
      <c r="E40" s="599" t="s">
        <v>555</v>
      </c>
      <c r="F40" s="600" t="s">
        <v>2414</v>
      </c>
      <c r="G40" s="616"/>
      <c r="H40" s="619">
        <v>671</v>
      </c>
      <c r="I40" s="613">
        <v>700</v>
      </c>
      <c r="J40" s="436"/>
      <c r="K40" s="436"/>
    </row>
    <row r="41" spans="1:11" s="100" customFormat="1" ht="13.95" customHeight="1">
      <c r="A41" s="132"/>
      <c r="B41" s="600"/>
      <c r="C41" s="611"/>
      <c r="D41" s="611"/>
      <c r="E41" s="599"/>
      <c r="F41" s="600"/>
      <c r="G41" s="617"/>
      <c r="H41" s="620"/>
      <c r="I41" s="614"/>
      <c r="J41" s="436"/>
      <c r="K41" s="436"/>
    </row>
    <row r="42" spans="1:11" s="100" customFormat="1" ht="13.95" customHeight="1">
      <c r="A42" s="132"/>
      <c r="B42" s="600"/>
      <c r="C42" s="611"/>
      <c r="D42" s="611"/>
      <c r="E42" s="599"/>
      <c r="F42" s="600"/>
      <c r="G42" s="617"/>
      <c r="H42" s="621"/>
      <c r="I42" s="615"/>
      <c r="J42" s="513">
        <v>43990</v>
      </c>
      <c r="K42" s="436"/>
    </row>
    <row r="43" spans="1:11" s="100" customFormat="1" ht="13.95" customHeight="1">
      <c r="A43" s="132"/>
      <c r="B43" s="600">
        <f>B40+1</f>
        <v>28</v>
      </c>
      <c r="C43" s="612" t="s">
        <v>556</v>
      </c>
      <c r="D43" s="611">
        <v>4627164654571</v>
      </c>
      <c r="E43" s="599" t="s">
        <v>557</v>
      </c>
      <c r="F43" s="600" t="s">
        <v>2415</v>
      </c>
      <c r="G43" s="617"/>
      <c r="H43" s="619">
        <v>1958.0000000000002</v>
      </c>
      <c r="I43" s="613">
        <v>1300</v>
      </c>
      <c r="J43" s="436"/>
      <c r="K43" s="436"/>
    </row>
    <row r="44" spans="1:11" s="100" customFormat="1" ht="13.95" customHeight="1">
      <c r="A44" s="132"/>
      <c r="B44" s="600"/>
      <c r="C44" s="612"/>
      <c r="D44" s="611"/>
      <c r="E44" s="599"/>
      <c r="F44" s="600"/>
      <c r="G44" s="617"/>
      <c r="H44" s="620"/>
      <c r="I44" s="614"/>
      <c r="J44" s="436"/>
      <c r="K44" s="436"/>
    </row>
    <row r="45" spans="1:11" s="100" customFormat="1" ht="13.95" customHeight="1">
      <c r="A45" s="132"/>
      <c r="B45" s="600"/>
      <c r="C45" s="612"/>
      <c r="D45" s="611"/>
      <c r="E45" s="599"/>
      <c r="F45" s="600"/>
      <c r="G45" s="617"/>
      <c r="H45" s="621"/>
      <c r="I45" s="615"/>
      <c r="J45" s="513">
        <v>43990</v>
      </c>
      <c r="K45" s="436"/>
    </row>
    <row r="46" spans="1:11" s="100" customFormat="1" ht="13.95" customHeight="1">
      <c r="A46" s="132"/>
      <c r="B46" s="600">
        <f>B43+1</f>
        <v>29</v>
      </c>
      <c r="C46" s="612" t="s">
        <v>558</v>
      </c>
      <c r="D46" s="611">
        <v>4627164654564</v>
      </c>
      <c r="E46" s="599" t="s">
        <v>559</v>
      </c>
      <c r="F46" s="600" t="s">
        <v>2416</v>
      </c>
      <c r="G46" s="617"/>
      <c r="H46" s="619">
        <v>1276</v>
      </c>
      <c r="I46" s="613">
        <v>870</v>
      </c>
      <c r="J46" s="436"/>
      <c r="K46" s="436"/>
    </row>
    <row r="47" spans="1:11" s="100" customFormat="1" ht="13.95" customHeight="1">
      <c r="A47" s="132"/>
      <c r="B47" s="600"/>
      <c r="C47" s="612"/>
      <c r="D47" s="611"/>
      <c r="E47" s="599"/>
      <c r="F47" s="600"/>
      <c r="G47" s="617"/>
      <c r="H47" s="620"/>
      <c r="I47" s="614"/>
      <c r="J47" s="436"/>
      <c r="K47" s="436"/>
    </row>
    <row r="48" spans="1:11" s="100" customFormat="1" ht="13.95" customHeight="1">
      <c r="A48" s="132"/>
      <c r="B48" s="600"/>
      <c r="C48" s="612"/>
      <c r="D48" s="611"/>
      <c r="E48" s="599"/>
      <c r="F48" s="600"/>
      <c r="G48" s="617"/>
      <c r="H48" s="621"/>
      <c r="I48" s="615"/>
      <c r="J48" s="513">
        <v>43990</v>
      </c>
      <c r="K48" s="436"/>
    </row>
    <row r="49" spans="1:11" s="100" customFormat="1" ht="13.95" customHeight="1">
      <c r="A49" s="132"/>
      <c r="B49" s="600">
        <f>B46+1</f>
        <v>30</v>
      </c>
      <c r="C49" s="612" t="s">
        <v>560</v>
      </c>
      <c r="D49" s="611">
        <v>4627164654557</v>
      </c>
      <c r="E49" s="599" t="s">
        <v>561</v>
      </c>
      <c r="F49" s="600" t="s">
        <v>2417</v>
      </c>
      <c r="G49" s="617"/>
      <c r="H49" s="619">
        <v>1650.0000000000002</v>
      </c>
      <c r="I49" s="613">
        <v>1100</v>
      </c>
      <c r="J49" s="436"/>
      <c r="K49" s="436"/>
    </row>
    <row r="50" spans="1:11" s="100" customFormat="1" ht="13.95" customHeight="1">
      <c r="A50" s="132"/>
      <c r="B50" s="600"/>
      <c r="C50" s="612"/>
      <c r="D50" s="611"/>
      <c r="E50" s="599"/>
      <c r="F50" s="600"/>
      <c r="G50" s="617"/>
      <c r="H50" s="620"/>
      <c r="I50" s="614"/>
      <c r="J50" s="436"/>
      <c r="K50" s="436"/>
    </row>
    <row r="51" spans="1:11" s="100" customFormat="1" ht="13.95" customHeight="1">
      <c r="A51" s="132"/>
      <c r="B51" s="600"/>
      <c r="C51" s="612"/>
      <c r="D51" s="611"/>
      <c r="E51" s="599"/>
      <c r="F51" s="600"/>
      <c r="G51" s="617"/>
      <c r="H51" s="621"/>
      <c r="I51" s="615"/>
      <c r="J51" s="513">
        <v>43990</v>
      </c>
      <c r="K51" s="436"/>
    </row>
    <row r="52" spans="1:11" s="100" customFormat="1" ht="13.95" customHeight="1">
      <c r="A52" s="132"/>
      <c r="B52" s="600">
        <f>B49+1</f>
        <v>31</v>
      </c>
      <c r="C52" s="612" t="s">
        <v>562</v>
      </c>
      <c r="D52" s="611">
        <v>4627164654540</v>
      </c>
      <c r="E52" s="599" t="s">
        <v>563</v>
      </c>
      <c r="F52" s="600" t="s">
        <v>2418</v>
      </c>
      <c r="G52" s="617"/>
      <c r="H52" s="619">
        <v>2178</v>
      </c>
      <c r="I52" s="613">
        <v>1470</v>
      </c>
      <c r="J52" s="436"/>
      <c r="K52" s="436"/>
    </row>
    <row r="53" spans="1:11" s="100" customFormat="1" ht="13.95" customHeight="1">
      <c r="A53" s="132"/>
      <c r="B53" s="600"/>
      <c r="C53" s="612"/>
      <c r="D53" s="611"/>
      <c r="E53" s="599"/>
      <c r="F53" s="600"/>
      <c r="G53" s="617"/>
      <c r="H53" s="620"/>
      <c r="I53" s="614"/>
      <c r="J53" s="436"/>
      <c r="K53" s="436"/>
    </row>
    <row r="54" spans="1:11" s="100" customFormat="1" ht="13.95" customHeight="1">
      <c r="A54" s="132"/>
      <c r="B54" s="600"/>
      <c r="C54" s="612"/>
      <c r="D54" s="611"/>
      <c r="E54" s="599"/>
      <c r="F54" s="600"/>
      <c r="G54" s="617"/>
      <c r="H54" s="621"/>
      <c r="I54" s="615"/>
      <c r="J54" s="513">
        <v>43990</v>
      </c>
      <c r="K54" s="436"/>
    </row>
    <row r="55" spans="1:11" s="100" customFormat="1" ht="13.95" customHeight="1">
      <c r="A55" s="132"/>
      <c r="B55" s="600">
        <f>B52+1</f>
        <v>32</v>
      </c>
      <c r="C55" s="612" t="s">
        <v>564</v>
      </c>
      <c r="D55" s="611">
        <v>4627164654533</v>
      </c>
      <c r="E55" s="599" t="s">
        <v>565</v>
      </c>
      <c r="F55" s="600" t="s">
        <v>574</v>
      </c>
      <c r="G55" s="617"/>
      <c r="H55" s="619">
        <v>748.00000000000011</v>
      </c>
      <c r="I55" s="613">
        <v>600</v>
      </c>
      <c r="J55" s="436"/>
      <c r="K55" s="436"/>
    </row>
    <row r="56" spans="1:11" s="100" customFormat="1" ht="13.95" customHeight="1">
      <c r="A56" s="132"/>
      <c r="B56" s="600"/>
      <c r="C56" s="612"/>
      <c r="D56" s="611"/>
      <c r="E56" s="599"/>
      <c r="F56" s="600"/>
      <c r="G56" s="617"/>
      <c r="H56" s="620"/>
      <c r="I56" s="614"/>
      <c r="J56" s="436"/>
      <c r="K56" s="436"/>
    </row>
    <row r="57" spans="1:11" s="100" customFormat="1" ht="13.95" customHeight="1">
      <c r="A57" s="132"/>
      <c r="B57" s="600"/>
      <c r="C57" s="612"/>
      <c r="D57" s="611"/>
      <c r="E57" s="599"/>
      <c r="F57" s="600"/>
      <c r="G57" s="617"/>
      <c r="H57" s="621"/>
      <c r="I57" s="615"/>
      <c r="J57" s="513">
        <v>43990</v>
      </c>
      <c r="K57" s="436"/>
    </row>
    <row r="58" spans="1:11" s="100" customFormat="1" ht="13.95" customHeight="1">
      <c r="A58" s="132"/>
      <c r="B58" s="600">
        <f>B55+1</f>
        <v>33</v>
      </c>
      <c r="C58" s="612" t="s">
        <v>566</v>
      </c>
      <c r="D58" s="611">
        <v>4627164654526</v>
      </c>
      <c r="E58" s="599" t="s">
        <v>567</v>
      </c>
      <c r="F58" s="600" t="s">
        <v>790</v>
      </c>
      <c r="G58" s="617"/>
      <c r="H58" s="619">
        <v>1023.0000000000001</v>
      </c>
      <c r="I58" s="613">
        <v>730</v>
      </c>
      <c r="J58" s="436"/>
      <c r="K58" s="436"/>
    </row>
    <row r="59" spans="1:11" s="100" customFormat="1" ht="13.95" customHeight="1">
      <c r="A59" s="132"/>
      <c r="B59" s="600"/>
      <c r="C59" s="612"/>
      <c r="D59" s="611"/>
      <c r="E59" s="599"/>
      <c r="F59" s="600"/>
      <c r="G59" s="617"/>
      <c r="H59" s="620"/>
      <c r="I59" s="614"/>
      <c r="J59" s="436"/>
      <c r="K59" s="436"/>
    </row>
    <row r="60" spans="1:11" s="100" customFormat="1" ht="13.95" customHeight="1">
      <c r="A60" s="132"/>
      <c r="B60" s="600"/>
      <c r="C60" s="612"/>
      <c r="D60" s="611"/>
      <c r="E60" s="599"/>
      <c r="F60" s="600"/>
      <c r="G60" s="617"/>
      <c r="H60" s="621"/>
      <c r="I60" s="615"/>
      <c r="J60" s="513">
        <v>43990</v>
      </c>
      <c r="K60" s="436"/>
    </row>
    <row r="61" spans="1:11" s="100" customFormat="1" ht="13.95" customHeight="1">
      <c r="A61" s="132"/>
      <c r="B61" s="600">
        <f>B58+1</f>
        <v>34</v>
      </c>
      <c r="C61" s="612" t="s">
        <v>568</v>
      </c>
      <c r="D61" s="611">
        <v>4627164654519</v>
      </c>
      <c r="E61" s="599" t="s">
        <v>569</v>
      </c>
      <c r="F61" s="600" t="s">
        <v>2419</v>
      </c>
      <c r="G61" s="617"/>
      <c r="H61" s="619">
        <v>1408</v>
      </c>
      <c r="I61" s="613">
        <v>970</v>
      </c>
      <c r="J61" s="436"/>
      <c r="K61" s="436"/>
    </row>
    <row r="62" spans="1:11" s="100" customFormat="1" ht="13.95" customHeight="1">
      <c r="A62" s="132"/>
      <c r="B62" s="600"/>
      <c r="C62" s="612"/>
      <c r="D62" s="611"/>
      <c r="E62" s="599"/>
      <c r="F62" s="600"/>
      <c r="G62" s="617"/>
      <c r="H62" s="620"/>
      <c r="I62" s="614"/>
      <c r="J62" s="436"/>
      <c r="K62" s="436"/>
    </row>
    <row r="63" spans="1:11" s="100" customFormat="1" ht="13.95" customHeight="1">
      <c r="A63" s="132"/>
      <c r="B63" s="600"/>
      <c r="C63" s="612"/>
      <c r="D63" s="611"/>
      <c r="E63" s="599"/>
      <c r="F63" s="600"/>
      <c r="G63" s="618"/>
      <c r="H63" s="621"/>
      <c r="I63" s="615"/>
      <c r="J63" s="513">
        <v>43990</v>
      </c>
      <c r="K63" s="436"/>
    </row>
  </sheetData>
  <mergeCells count="65">
    <mergeCell ref="B1:J3"/>
    <mergeCell ref="D58:D60"/>
    <mergeCell ref="B55:B57"/>
    <mergeCell ref="C55:C57"/>
    <mergeCell ref="D55:D57"/>
    <mergeCell ref="B52:B54"/>
    <mergeCell ref="C52:C54"/>
    <mergeCell ref="D52:D54"/>
    <mergeCell ref="H40:H42"/>
    <mergeCell ref="H43:H45"/>
    <mergeCell ref="E52:E54"/>
    <mergeCell ref="F52:F54"/>
    <mergeCell ref="E49:E51"/>
    <mergeCell ref="F49:F51"/>
    <mergeCell ref="E46:E48"/>
    <mergeCell ref="B58:B60"/>
    <mergeCell ref="I61:I63"/>
    <mergeCell ref="H46:H48"/>
    <mergeCell ref="H49:H51"/>
    <mergeCell ref="H52:H54"/>
    <mergeCell ref="H55:H57"/>
    <mergeCell ref="H58:H60"/>
    <mergeCell ref="H61:H63"/>
    <mergeCell ref="C58:C60"/>
    <mergeCell ref="I40:I42"/>
    <mergeCell ref="I43:I45"/>
    <mergeCell ref="I46:I48"/>
    <mergeCell ref="I49:I51"/>
    <mergeCell ref="I52:I54"/>
    <mergeCell ref="F46:F48"/>
    <mergeCell ref="I55:I57"/>
    <mergeCell ref="I58:I60"/>
    <mergeCell ref="G40:G63"/>
    <mergeCell ref="E58:E60"/>
    <mergeCell ref="F58:F60"/>
    <mergeCell ref="E55:E57"/>
    <mergeCell ref="F55:F57"/>
    <mergeCell ref="E40:E42"/>
    <mergeCell ref="F40:F42"/>
    <mergeCell ref="B61:B63"/>
    <mergeCell ref="C61:C63"/>
    <mergeCell ref="D61:D63"/>
    <mergeCell ref="E61:E63"/>
    <mergeCell ref="F61:F63"/>
    <mergeCell ref="B49:B51"/>
    <mergeCell ref="C49:C51"/>
    <mergeCell ref="D49:D51"/>
    <mergeCell ref="D46:D48"/>
    <mergeCell ref="B46:B48"/>
    <mergeCell ref="C46:C48"/>
    <mergeCell ref="E43:E45"/>
    <mergeCell ref="F43:F45"/>
    <mergeCell ref="B36:B37"/>
    <mergeCell ref="B5:J5"/>
    <mergeCell ref="B20:J20"/>
    <mergeCell ref="B27:J27"/>
    <mergeCell ref="B31:J31"/>
    <mergeCell ref="B35:J35"/>
    <mergeCell ref="B39:J39"/>
    <mergeCell ref="B40:B42"/>
    <mergeCell ref="C40:C42"/>
    <mergeCell ref="D40:D42"/>
    <mergeCell ref="B43:B45"/>
    <mergeCell ref="C43:C45"/>
    <mergeCell ref="D43:D45"/>
  </mergeCells>
  <conditionalFormatting sqref="C21">
    <cfRule type="duplicateValues" dxfId="3" priority="4"/>
  </conditionalFormatting>
  <conditionalFormatting sqref="C22">
    <cfRule type="duplicateValues" dxfId="2" priority="3"/>
  </conditionalFormatting>
  <conditionalFormatting sqref="C28">
    <cfRule type="duplicateValues" dxfId="1" priority="2"/>
  </conditionalFormatting>
  <conditionalFormatting sqref="C32">
    <cfRule type="duplicateValues" dxfId="0" priority="1"/>
  </conditionalFormatting>
  <pageMargins left="0.7" right="0.7" top="0.75" bottom="0.75" header="0.3" footer="0.3"/>
  <pageSetup paperSize="9" scale="36" orientation="portrait" verticalDpi="0" r:id="rId1"/>
  <rowBreaks count="1" manualBreakCount="1">
    <brk id="3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127"/>
  <sheetViews>
    <sheetView zoomScale="70" zoomScaleNormal="70" zoomScaleSheetLayoutView="85" workbookViewId="0">
      <selection activeCell="J121" sqref="J121"/>
    </sheetView>
  </sheetViews>
  <sheetFormatPr defaultColWidth="15.109375" defaultRowHeight="15" customHeight="1"/>
  <cols>
    <col min="1" max="1" width="8.33203125" style="15" customWidth="1"/>
    <col min="2" max="2" width="5.33203125" style="20" customWidth="1"/>
    <col min="3" max="3" width="12" style="17" customWidth="1"/>
    <col min="4" max="4" width="17.44140625" style="104" customWidth="1"/>
    <col min="5" max="5" width="69.88671875" style="105" customWidth="1"/>
    <col min="6" max="6" width="20.44140625" style="15" customWidth="1"/>
    <col min="7" max="7" width="12.5546875" style="106" customWidth="1"/>
    <col min="8" max="8" width="12.109375" style="405" customWidth="1"/>
    <col min="9" max="16384" width="15.109375" style="15"/>
  </cols>
  <sheetData>
    <row r="1" spans="2:8" ht="26.25" customHeight="1">
      <c r="B1" s="49"/>
      <c r="C1" s="25"/>
      <c r="D1" s="107"/>
      <c r="E1" s="108" t="e">
        <f>#REF!-(#REF!/100*#REF!)</f>
        <v>#REF!</v>
      </c>
      <c r="F1" s="28"/>
      <c r="G1" s="109"/>
    </row>
    <row r="2" spans="2:8" ht="18.75" customHeight="1">
      <c r="B2" s="516" t="s">
        <v>0</v>
      </c>
      <c r="C2" s="516"/>
      <c r="D2" s="516"/>
      <c r="E2" s="516"/>
      <c r="F2" s="516"/>
      <c r="G2" s="516"/>
    </row>
    <row r="3" spans="2:8" ht="18.75" customHeight="1">
      <c r="B3" s="516"/>
      <c r="C3" s="516"/>
      <c r="D3" s="516"/>
      <c r="E3" s="516"/>
      <c r="F3" s="516"/>
      <c r="G3" s="516"/>
    </row>
    <row r="4" spans="2:8" ht="26.25" customHeight="1">
      <c r="B4" s="516"/>
      <c r="C4" s="516"/>
      <c r="D4" s="516"/>
      <c r="E4" s="516"/>
      <c r="F4" s="516"/>
      <c r="G4" s="516"/>
    </row>
    <row r="5" spans="2:8" ht="30" customHeight="1">
      <c r="B5" s="35" t="s">
        <v>1</v>
      </c>
      <c r="C5" s="32" t="s">
        <v>2</v>
      </c>
      <c r="D5" s="33" t="s">
        <v>3</v>
      </c>
      <c r="E5" s="110" t="s">
        <v>4</v>
      </c>
      <c r="F5" s="31" t="s">
        <v>5</v>
      </c>
      <c r="G5" s="111" t="s">
        <v>6</v>
      </c>
    </row>
    <row r="6" spans="2:8" ht="26.25" customHeight="1">
      <c r="B6" s="514" t="s">
        <v>575</v>
      </c>
      <c r="C6" s="514"/>
      <c r="D6" s="514"/>
      <c r="E6" s="514"/>
      <c r="F6" s="514"/>
      <c r="G6" s="514"/>
      <c r="H6" s="388" t="s">
        <v>2157</v>
      </c>
    </row>
    <row r="7" spans="2:8" ht="49.95" customHeight="1">
      <c r="B7" s="112">
        <v>5</v>
      </c>
      <c r="C7" s="32" t="s">
        <v>576</v>
      </c>
      <c r="D7" s="33">
        <v>4627124861032</v>
      </c>
      <c r="E7" s="113" t="s">
        <v>577</v>
      </c>
      <c r="F7" s="114"/>
      <c r="G7" s="111">
        <v>1.5</v>
      </c>
      <c r="H7" s="371">
        <v>517.09350000000006</v>
      </c>
    </row>
    <row r="8" spans="2:8" ht="43.2" customHeight="1">
      <c r="B8" s="112">
        <v>6</v>
      </c>
      <c r="C8" s="115" t="s">
        <v>578</v>
      </c>
      <c r="D8" s="116">
        <v>4627124864262</v>
      </c>
      <c r="E8" s="113" t="s">
        <v>579</v>
      </c>
      <c r="F8" s="114"/>
      <c r="G8" s="111">
        <v>1.5</v>
      </c>
      <c r="H8" s="371">
        <v>517.09350000000006</v>
      </c>
    </row>
    <row r="9" spans="2:8" ht="39" customHeight="1">
      <c r="B9" s="112">
        <v>7</v>
      </c>
      <c r="C9" s="32" t="s">
        <v>580</v>
      </c>
      <c r="D9" s="33">
        <v>4627124861056</v>
      </c>
      <c r="E9" s="117" t="s">
        <v>581</v>
      </c>
      <c r="F9" s="114"/>
      <c r="G9" s="111">
        <v>1</v>
      </c>
      <c r="H9" s="371">
        <v>572.99549999999999</v>
      </c>
    </row>
    <row r="10" spans="2:8" ht="39" customHeight="1">
      <c r="B10" s="112">
        <v>8</v>
      </c>
      <c r="C10" s="115" t="s">
        <v>582</v>
      </c>
      <c r="D10" s="116">
        <v>4627124864279</v>
      </c>
      <c r="E10" s="117" t="s">
        <v>583</v>
      </c>
      <c r="F10" s="114"/>
      <c r="G10" s="111">
        <v>1</v>
      </c>
      <c r="H10" s="371">
        <v>572.99549999999999</v>
      </c>
    </row>
    <row r="11" spans="2:8" ht="34.5" customHeight="1">
      <c r="B11" s="112">
        <v>9</v>
      </c>
      <c r="C11" s="115" t="s">
        <v>584</v>
      </c>
      <c r="D11" s="116">
        <v>4627191080503</v>
      </c>
      <c r="E11" s="117" t="s">
        <v>585</v>
      </c>
      <c r="F11" s="118"/>
      <c r="G11" s="111">
        <v>1</v>
      </c>
      <c r="H11" s="371">
        <v>572.99549999999999</v>
      </c>
    </row>
    <row r="12" spans="2:8" ht="34.5" customHeight="1">
      <c r="B12" s="112">
        <v>10</v>
      </c>
      <c r="C12" s="115" t="s">
        <v>586</v>
      </c>
      <c r="D12" s="116">
        <v>4627191080510</v>
      </c>
      <c r="E12" s="117" t="s">
        <v>587</v>
      </c>
      <c r="F12" s="119"/>
      <c r="G12" s="111">
        <v>1</v>
      </c>
      <c r="H12" s="371">
        <v>572.99549999999999</v>
      </c>
    </row>
    <row r="13" spans="2:8" ht="34.5" customHeight="1">
      <c r="B13" s="112">
        <v>11</v>
      </c>
      <c r="C13" s="115" t="s">
        <v>588</v>
      </c>
      <c r="D13" s="116">
        <v>4627191080527</v>
      </c>
      <c r="E13" s="117" t="s">
        <v>589</v>
      </c>
      <c r="F13" s="119"/>
      <c r="G13" s="111">
        <v>1</v>
      </c>
      <c r="H13" s="371">
        <v>572.99549999999999</v>
      </c>
    </row>
    <row r="14" spans="2:8" ht="34.5" customHeight="1">
      <c r="B14" s="112">
        <v>12</v>
      </c>
      <c r="C14" s="115" t="s">
        <v>590</v>
      </c>
      <c r="D14" s="116">
        <v>4627191080534</v>
      </c>
      <c r="E14" s="117" t="s">
        <v>591</v>
      </c>
      <c r="F14" s="119"/>
      <c r="G14" s="111">
        <v>1</v>
      </c>
      <c r="H14" s="371">
        <v>572.99549999999999</v>
      </c>
    </row>
    <row r="15" spans="2:8" ht="34.5" customHeight="1">
      <c r="B15" s="112">
        <v>13</v>
      </c>
      <c r="C15" s="115" t="s">
        <v>592</v>
      </c>
      <c r="D15" s="116">
        <v>4627191080541</v>
      </c>
      <c r="E15" s="117" t="s">
        <v>593</v>
      </c>
      <c r="F15" s="120"/>
      <c r="G15" s="111">
        <v>1</v>
      </c>
      <c r="H15" s="371">
        <v>572.99549999999999</v>
      </c>
    </row>
    <row r="16" spans="2:8" ht="34.5" customHeight="1">
      <c r="B16" s="112">
        <v>14</v>
      </c>
      <c r="C16" s="115" t="s">
        <v>594</v>
      </c>
      <c r="D16" s="121">
        <v>4627191080763</v>
      </c>
      <c r="E16" s="122" t="s">
        <v>595</v>
      </c>
      <c r="F16" s="123"/>
      <c r="G16" s="124">
        <v>1</v>
      </c>
      <c r="H16" s="371">
        <v>517</v>
      </c>
    </row>
    <row r="17" spans="2:8" ht="34.5" customHeight="1">
      <c r="B17" s="112">
        <v>15</v>
      </c>
      <c r="C17" s="115" t="s">
        <v>596</v>
      </c>
      <c r="D17" s="121">
        <v>4627191080770</v>
      </c>
      <c r="E17" s="122" t="s">
        <v>597</v>
      </c>
      <c r="F17" s="125"/>
      <c r="G17" s="124">
        <v>1</v>
      </c>
      <c r="H17" s="371">
        <v>517</v>
      </c>
    </row>
    <row r="18" spans="2:8" ht="34.5" customHeight="1">
      <c r="B18" s="112">
        <v>16</v>
      </c>
      <c r="C18" s="115" t="s">
        <v>598</v>
      </c>
      <c r="D18" s="121">
        <v>4627191080787</v>
      </c>
      <c r="E18" s="122" t="s">
        <v>599</v>
      </c>
      <c r="F18" s="125"/>
      <c r="G18" s="124">
        <v>1</v>
      </c>
      <c r="H18" s="371">
        <v>517</v>
      </c>
    </row>
    <row r="19" spans="2:8" ht="34.5" customHeight="1">
      <c r="B19" s="112">
        <v>17</v>
      </c>
      <c r="C19" s="115" t="s">
        <v>600</v>
      </c>
      <c r="D19" s="121">
        <v>4627191080794</v>
      </c>
      <c r="E19" s="122" t="s">
        <v>601</v>
      </c>
      <c r="F19" s="125"/>
      <c r="G19" s="124">
        <v>1</v>
      </c>
      <c r="H19" s="371">
        <v>517</v>
      </c>
    </row>
    <row r="20" spans="2:8" ht="34.5" customHeight="1">
      <c r="B20" s="112">
        <v>18</v>
      </c>
      <c r="C20" s="115" t="s">
        <v>602</v>
      </c>
      <c r="D20" s="121">
        <v>4627191080800</v>
      </c>
      <c r="E20" s="122" t="s">
        <v>603</v>
      </c>
      <c r="F20" s="126"/>
      <c r="G20" s="124">
        <v>1</v>
      </c>
      <c r="H20" s="371">
        <v>517</v>
      </c>
    </row>
    <row r="21" spans="2:8" ht="55.2" customHeight="1">
      <c r="B21" s="112">
        <f t="shared" ref="B21:B31" si="0">B20+1</f>
        <v>19</v>
      </c>
      <c r="C21" s="32" t="s">
        <v>604</v>
      </c>
      <c r="D21" s="33">
        <v>4627124861094</v>
      </c>
      <c r="E21" s="117" t="s">
        <v>605</v>
      </c>
      <c r="F21" s="414"/>
      <c r="G21" s="111">
        <v>0.3</v>
      </c>
      <c r="H21" s="371">
        <v>291.5</v>
      </c>
    </row>
    <row r="22" spans="2:8" ht="37.200000000000003" customHeight="1">
      <c r="B22" s="112">
        <f t="shared" si="0"/>
        <v>20</v>
      </c>
      <c r="C22" s="32" t="s">
        <v>606</v>
      </c>
      <c r="D22" s="33">
        <v>4627191080480</v>
      </c>
      <c r="E22" s="117" t="s">
        <v>2175</v>
      </c>
      <c r="F22" s="545"/>
      <c r="G22" s="111">
        <v>0.3</v>
      </c>
      <c r="H22" s="371">
        <v>291.5</v>
      </c>
    </row>
    <row r="23" spans="2:8" ht="37.200000000000003" customHeight="1">
      <c r="B23" s="112">
        <f t="shared" si="0"/>
        <v>21</v>
      </c>
      <c r="C23" s="32" t="s">
        <v>607</v>
      </c>
      <c r="D23" s="33">
        <v>4627191080466</v>
      </c>
      <c r="E23" s="117" t="s">
        <v>2174</v>
      </c>
      <c r="F23" s="546"/>
      <c r="G23" s="111">
        <v>0.3</v>
      </c>
      <c r="H23" s="371">
        <v>291.5</v>
      </c>
    </row>
    <row r="24" spans="2:8" ht="37.200000000000003" customHeight="1">
      <c r="B24" s="112">
        <f t="shared" si="0"/>
        <v>22</v>
      </c>
      <c r="C24" s="32" t="s">
        <v>608</v>
      </c>
      <c r="D24" s="33">
        <v>4627191080497</v>
      </c>
      <c r="E24" s="117" t="s">
        <v>2173</v>
      </c>
      <c r="F24" s="546"/>
      <c r="G24" s="111">
        <v>0.3</v>
      </c>
      <c r="H24" s="371">
        <v>291.5</v>
      </c>
    </row>
    <row r="25" spans="2:8" ht="37.200000000000003" customHeight="1">
      <c r="B25" s="112">
        <f t="shared" si="0"/>
        <v>23</v>
      </c>
      <c r="C25" s="32" t="s">
        <v>609</v>
      </c>
      <c r="D25" s="33">
        <v>4627191080459</v>
      </c>
      <c r="E25" s="117" t="s">
        <v>2172</v>
      </c>
      <c r="F25" s="546"/>
      <c r="G25" s="111">
        <v>0.3</v>
      </c>
      <c r="H25" s="371">
        <v>291.5</v>
      </c>
    </row>
    <row r="26" spans="2:8" ht="37.200000000000003" customHeight="1">
      <c r="B26" s="112">
        <f t="shared" si="0"/>
        <v>24</v>
      </c>
      <c r="C26" s="32" t="s">
        <v>610</v>
      </c>
      <c r="D26" s="33">
        <v>4627191080473</v>
      </c>
      <c r="E26" s="117" t="s">
        <v>2171</v>
      </c>
      <c r="F26" s="546"/>
      <c r="G26" s="111">
        <v>0.3</v>
      </c>
      <c r="H26" s="371">
        <v>291.5</v>
      </c>
    </row>
    <row r="27" spans="2:8" ht="37.200000000000003" customHeight="1">
      <c r="B27" s="112">
        <f t="shared" si="0"/>
        <v>25</v>
      </c>
      <c r="C27" s="32" t="s">
        <v>2145</v>
      </c>
      <c r="D27" s="33">
        <v>4627191084617</v>
      </c>
      <c r="E27" s="117" t="s">
        <v>2170</v>
      </c>
      <c r="F27" s="546"/>
      <c r="G27" s="111">
        <v>0.3</v>
      </c>
      <c r="H27" s="406">
        <v>292</v>
      </c>
    </row>
    <row r="28" spans="2:8" ht="37.200000000000003" customHeight="1">
      <c r="B28" s="112">
        <f t="shared" si="0"/>
        <v>26</v>
      </c>
      <c r="C28" s="32" t="s">
        <v>2146</v>
      </c>
      <c r="D28" s="33">
        <v>4627191084624</v>
      </c>
      <c r="E28" s="117" t="s">
        <v>2169</v>
      </c>
      <c r="F28" s="546"/>
      <c r="G28" s="111">
        <v>0.3</v>
      </c>
      <c r="H28" s="406">
        <v>292</v>
      </c>
    </row>
    <row r="29" spans="2:8" ht="37.200000000000003" customHeight="1">
      <c r="B29" s="112">
        <f t="shared" si="0"/>
        <v>27</v>
      </c>
      <c r="C29" s="32" t="s">
        <v>2147</v>
      </c>
      <c r="D29" s="33">
        <v>4627191084631</v>
      </c>
      <c r="E29" s="117" t="s">
        <v>2168</v>
      </c>
      <c r="F29" s="546"/>
      <c r="G29" s="111">
        <v>0.3</v>
      </c>
      <c r="H29" s="406">
        <v>292</v>
      </c>
    </row>
    <row r="30" spans="2:8" ht="37.200000000000003" customHeight="1">
      <c r="B30" s="112">
        <f t="shared" si="0"/>
        <v>28</v>
      </c>
      <c r="C30" s="32" t="s">
        <v>2148</v>
      </c>
      <c r="D30" s="33">
        <v>4627191084648</v>
      </c>
      <c r="E30" s="117" t="s">
        <v>2167</v>
      </c>
      <c r="F30" s="546"/>
      <c r="G30" s="111">
        <v>0.3</v>
      </c>
      <c r="H30" s="406">
        <v>292</v>
      </c>
    </row>
    <row r="31" spans="2:8" ht="37.200000000000003" customHeight="1">
      <c r="B31" s="112">
        <f t="shared" si="0"/>
        <v>29</v>
      </c>
      <c r="C31" s="32" t="s">
        <v>2149</v>
      </c>
      <c r="D31" s="33">
        <v>4627191084655</v>
      </c>
      <c r="E31" s="117" t="s">
        <v>2166</v>
      </c>
      <c r="F31" s="546"/>
      <c r="G31" s="111">
        <v>0.3</v>
      </c>
      <c r="H31" s="406">
        <v>292</v>
      </c>
    </row>
    <row r="32" spans="2:8" ht="36.6" customHeight="1">
      <c r="B32" s="112">
        <v>30</v>
      </c>
      <c r="C32" s="32" t="s">
        <v>2150</v>
      </c>
      <c r="D32" s="33">
        <v>4627191084662</v>
      </c>
      <c r="E32" s="117" t="s">
        <v>2165</v>
      </c>
      <c r="F32" s="549"/>
      <c r="G32" s="111">
        <v>0.3</v>
      </c>
      <c r="H32" s="406">
        <v>292</v>
      </c>
    </row>
    <row r="33" spans="2:8" ht="36.6" customHeight="1">
      <c r="B33" s="112">
        <f t="shared" ref="B33:B42" si="1">B32+1</f>
        <v>31</v>
      </c>
      <c r="C33" s="32" t="s">
        <v>2180</v>
      </c>
      <c r="D33" s="33">
        <v>4627191084822</v>
      </c>
      <c r="E33" s="117" t="s">
        <v>2177</v>
      </c>
      <c r="F33" s="378"/>
      <c r="G33" s="111">
        <v>0.3</v>
      </c>
      <c r="H33" s="406">
        <v>292</v>
      </c>
    </row>
    <row r="34" spans="2:8" ht="36.6" customHeight="1">
      <c r="B34" s="112">
        <f t="shared" si="1"/>
        <v>32</v>
      </c>
      <c r="C34" s="32" t="s">
        <v>2181</v>
      </c>
      <c r="D34" s="33">
        <v>4627191084839</v>
      </c>
      <c r="E34" s="117" t="s">
        <v>2178</v>
      </c>
      <c r="F34" s="378"/>
      <c r="G34" s="111">
        <v>0.3</v>
      </c>
      <c r="H34" s="406">
        <v>292</v>
      </c>
    </row>
    <row r="35" spans="2:8" ht="36.6" customHeight="1">
      <c r="B35" s="112">
        <f t="shared" si="1"/>
        <v>33</v>
      </c>
      <c r="C35" s="32" t="s">
        <v>2182</v>
      </c>
      <c r="D35" s="33">
        <v>4627191084846</v>
      </c>
      <c r="E35" s="117" t="s">
        <v>2164</v>
      </c>
      <c r="F35" s="378"/>
      <c r="G35" s="111">
        <v>0.3</v>
      </c>
      <c r="H35" s="406">
        <v>292</v>
      </c>
    </row>
    <row r="36" spans="2:8" ht="36.6" customHeight="1">
      <c r="B36" s="112">
        <f t="shared" si="1"/>
        <v>34</v>
      </c>
      <c r="C36" s="32" t="s">
        <v>2183</v>
      </c>
      <c r="D36" s="33">
        <v>4627191084853</v>
      </c>
      <c r="E36" s="117" t="s">
        <v>2163</v>
      </c>
      <c r="F36" s="378"/>
      <c r="G36" s="111">
        <v>0.3</v>
      </c>
      <c r="H36" s="406">
        <v>292</v>
      </c>
    </row>
    <row r="37" spans="2:8" ht="36.6" customHeight="1">
      <c r="B37" s="112">
        <f t="shared" si="1"/>
        <v>35</v>
      </c>
      <c r="C37" s="32" t="s">
        <v>2184</v>
      </c>
      <c r="D37" s="33">
        <v>4627191084860</v>
      </c>
      <c r="E37" s="117" t="s">
        <v>2179</v>
      </c>
      <c r="F37" s="378"/>
      <c r="G37" s="111">
        <v>0.3</v>
      </c>
      <c r="H37" s="406">
        <v>292</v>
      </c>
    </row>
    <row r="38" spans="2:8" ht="36.6" customHeight="1">
      <c r="B38" s="112">
        <f t="shared" si="1"/>
        <v>36</v>
      </c>
      <c r="C38" s="32" t="s">
        <v>2185</v>
      </c>
      <c r="D38" s="33">
        <v>4627191084877</v>
      </c>
      <c r="E38" s="117" t="s">
        <v>2176</v>
      </c>
      <c r="F38" s="378"/>
      <c r="G38" s="111">
        <v>0.3</v>
      </c>
      <c r="H38" s="406">
        <v>292</v>
      </c>
    </row>
    <row r="39" spans="2:8" ht="36.6" customHeight="1">
      <c r="B39" s="112">
        <f t="shared" si="1"/>
        <v>37</v>
      </c>
      <c r="C39" s="32" t="s">
        <v>2186</v>
      </c>
      <c r="D39" s="33">
        <v>4627191084884</v>
      </c>
      <c r="E39" s="117" t="s">
        <v>2190</v>
      </c>
      <c r="F39" s="378"/>
      <c r="G39" s="111">
        <v>0.3</v>
      </c>
      <c r="H39" s="406">
        <v>321</v>
      </c>
    </row>
    <row r="40" spans="2:8" ht="36.6" customHeight="1">
      <c r="B40" s="112">
        <f t="shared" si="1"/>
        <v>38</v>
      </c>
      <c r="C40" s="32" t="s">
        <v>2187</v>
      </c>
      <c r="D40" s="33">
        <v>4627191084891</v>
      </c>
      <c r="E40" s="117" t="s">
        <v>2191</v>
      </c>
      <c r="F40" s="378"/>
      <c r="G40" s="111">
        <v>0.3</v>
      </c>
      <c r="H40" s="406">
        <v>321</v>
      </c>
    </row>
    <row r="41" spans="2:8" ht="36.6" customHeight="1">
      <c r="B41" s="112">
        <f t="shared" si="1"/>
        <v>39</v>
      </c>
      <c r="C41" s="32" t="s">
        <v>2188</v>
      </c>
      <c r="D41" s="33">
        <v>4627191084907</v>
      </c>
      <c r="E41" s="117" t="s">
        <v>2192</v>
      </c>
      <c r="F41" s="378"/>
      <c r="G41" s="111">
        <v>0.3</v>
      </c>
      <c r="H41" s="406">
        <v>321</v>
      </c>
    </row>
    <row r="42" spans="2:8" ht="36.6" customHeight="1">
      <c r="B42" s="112">
        <f t="shared" si="1"/>
        <v>40</v>
      </c>
      <c r="C42" s="32" t="s">
        <v>2189</v>
      </c>
      <c r="D42" s="33">
        <v>4627191084914</v>
      </c>
      <c r="E42" s="117" t="s">
        <v>2193</v>
      </c>
      <c r="F42" s="378"/>
      <c r="G42" s="111">
        <v>0.3</v>
      </c>
      <c r="H42" s="406">
        <v>321</v>
      </c>
    </row>
    <row r="43" spans="2:8" ht="30" customHeight="1">
      <c r="B43" s="112">
        <f>B32+1</f>
        <v>31</v>
      </c>
      <c r="C43" s="112" t="s">
        <v>611</v>
      </c>
      <c r="D43" s="128">
        <v>4627164659255</v>
      </c>
      <c r="E43" s="129" t="s">
        <v>612</v>
      </c>
      <c r="F43" s="632"/>
      <c r="G43" s="112">
        <v>0.25</v>
      </c>
      <c r="H43" s="371">
        <v>630.30000000000007</v>
      </c>
    </row>
    <row r="44" spans="2:8" ht="30" customHeight="1">
      <c r="B44" s="112">
        <f>B43+1</f>
        <v>32</v>
      </c>
      <c r="C44" s="112" t="s">
        <v>613</v>
      </c>
      <c r="D44" s="128">
        <v>4627164659262</v>
      </c>
      <c r="E44" s="129" t="s">
        <v>614</v>
      </c>
      <c r="F44" s="633"/>
      <c r="G44" s="112">
        <v>0.25</v>
      </c>
      <c r="H44" s="371">
        <v>630.30000000000007</v>
      </c>
    </row>
    <row r="45" spans="2:8" ht="30" customHeight="1">
      <c r="B45" s="112">
        <f>B44+1</f>
        <v>33</v>
      </c>
      <c r="C45" s="112" t="s">
        <v>615</v>
      </c>
      <c r="D45" s="128">
        <v>4627164659279</v>
      </c>
      <c r="E45" s="129" t="s">
        <v>616</v>
      </c>
      <c r="F45" s="634"/>
      <c r="G45" s="112">
        <v>0.25</v>
      </c>
      <c r="H45" s="371">
        <v>630.30000000000007</v>
      </c>
    </row>
    <row r="46" spans="2:8" ht="43.95" customHeight="1">
      <c r="B46" s="112">
        <v>35</v>
      </c>
      <c r="C46" s="32" t="s">
        <v>617</v>
      </c>
      <c r="D46" s="33">
        <v>4627164655691</v>
      </c>
      <c r="E46" s="130" t="s">
        <v>618</v>
      </c>
      <c r="F46" s="131"/>
      <c r="G46" s="111">
        <v>0.2</v>
      </c>
      <c r="H46" s="371">
        <v>330</v>
      </c>
    </row>
    <row r="47" spans="2:8" ht="43.95" customHeight="1">
      <c r="B47" s="112">
        <v>36</v>
      </c>
      <c r="C47" s="32" t="s">
        <v>619</v>
      </c>
      <c r="D47" s="33">
        <v>4627164655707</v>
      </c>
      <c r="E47" s="130" t="s">
        <v>620</v>
      </c>
      <c r="F47" s="131"/>
      <c r="G47" s="111">
        <v>0.25</v>
      </c>
      <c r="H47" s="371">
        <v>272.8</v>
      </c>
    </row>
    <row r="48" spans="2:8" ht="43.95" customHeight="1">
      <c r="B48" s="112">
        <v>37</v>
      </c>
      <c r="C48" s="32" t="s">
        <v>621</v>
      </c>
      <c r="D48" s="33">
        <v>4627164655714</v>
      </c>
      <c r="E48" s="130" t="s">
        <v>622</v>
      </c>
      <c r="F48" s="131"/>
      <c r="G48" s="111">
        <v>0.2</v>
      </c>
      <c r="H48" s="371">
        <v>409.20000000000005</v>
      </c>
    </row>
    <row r="49" spans="1:8" ht="43.95" customHeight="1">
      <c r="B49" s="112">
        <v>38</v>
      </c>
      <c r="C49" s="32" t="s">
        <v>623</v>
      </c>
      <c r="D49" s="33">
        <v>4627164655721</v>
      </c>
      <c r="E49" s="130" t="s">
        <v>624</v>
      </c>
      <c r="F49" s="131"/>
      <c r="G49" s="111">
        <v>0.2</v>
      </c>
      <c r="H49" s="371">
        <v>409.20000000000005</v>
      </c>
    </row>
    <row r="50" spans="1:8" ht="43.95" customHeight="1">
      <c r="B50" s="112">
        <f>B49+1</f>
        <v>39</v>
      </c>
      <c r="C50" s="32" t="s">
        <v>2152</v>
      </c>
      <c r="D50" s="33">
        <v>4627191084778</v>
      </c>
      <c r="E50" s="361" t="s">
        <v>2151</v>
      </c>
      <c r="F50" s="360"/>
      <c r="G50" s="111">
        <v>0.5</v>
      </c>
      <c r="H50" s="371">
        <v>330</v>
      </c>
    </row>
    <row r="51" spans="1:8" s="100" customFormat="1" ht="26.25" customHeight="1">
      <c r="A51" s="132"/>
      <c r="B51" s="629" t="s">
        <v>625</v>
      </c>
      <c r="C51" s="629"/>
      <c r="D51" s="629"/>
      <c r="E51" s="629"/>
      <c r="F51" s="629"/>
      <c r="G51" s="629"/>
      <c r="H51" s="334"/>
    </row>
    <row r="52" spans="1:8" s="101" customFormat="1" ht="41.4">
      <c r="A52" s="133"/>
      <c r="B52" s="134">
        <f>B50+1</f>
        <v>40</v>
      </c>
      <c r="C52" s="135" t="s">
        <v>626</v>
      </c>
      <c r="D52" s="136">
        <v>4627124861810</v>
      </c>
      <c r="E52" s="137" t="s">
        <v>2018</v>
      </c>
      <c r="F52" s="635"/>
      <c r="G52" s="138">
        <v>3.5</v>
      </c>
      <c r="H52" s="372">
        <v>1697</v>
      </c>
    </row>
    <row r="53" spans="1:8" s="101" customFormat="1" ht="27.6">
      <c r="A53" s="133"/>
      <c r="B53" s="134">
        <v>40</v>
      </c>
      <c r="C53" s="135" t="s">
        <v>627</v>
      </c>
      <c r="D53" s="139">
        <v>4627191080206</v>
      </c>
      <c r="E53" s="137" t="s">
        <v>2019</v>
      </c>
      <c r="F53" s="636"/>
      <c r="G53" s="138">
        <v>2.5</v>
      </c>
      <c r="H53" s="473">
        <v>1755</v>
      </c>
    </row>
    <row r="54" spans="1:8" s="101" customFormat="1" ht="27.6">
      <c r="A54" s="133"/>
      <c r="B54" s="134">
        <v>41</v>
      </c>
      <c r="C54" s="135" t="s">
        <v>628</v>
      </c>
      <c r="D54" s="136">
        <v>4627191080213</v>
      </c>
      <c r="E54" s="137" t="s">
        <v>2020</v>
      </c>
      <c r="F54" s="636"/>
      <c r="G54" s="138">
        <v>2.5</v>
      </c>
      <c r="H54" s="473">
        <v>1755</v>
      </c>
    </row>
    <row r="55" spans="1:8" s="101" customFormat="1" ht="27.6">
      <c r="A55" s="133"/>
      <c r="B55" s="134">
        <v>42</v>
      </c>
      <c r="C55" s="135" t="s">
        <v>629</v>
      </c>
      <c r="D55" s="136">
        <v>4627191080220</v>
      </c>
      <c r="E55" s="137" t="s">
        <v>2021</v>
      </c>
      <c r="F55" s="636"/>
      <c r="G55" s="138">
        <v>2.5</v>
      </c>
      <c r="H55" s="473">
        <v>1755</v>
      </c>
    </row>
    <row r="56" spans="1:8" s="101" customFormat="1" ht="27.6">
      <c r="A56" s="133"/>
      <c r="B56" s="134">
        <f t="shared" ref="B56" si="2">B54+1</f>
        <v>42</v>
      </c>
      <c r="C56" s="135" t="s">
        <v>630</v>
      </c>
      <c r="D56" s="136">
        <v>4627191080237</v>
      </c>
      <c r="E56" s="137" t="s">
        <v>2022</v>
      </c>
      <c r="F56" s="636"/>
      <c r="G56" s="138">
        <v>2.5</v>
      </c>
      <c r="H56" s="473">
        <v>1755</v>
      </c>
    </row>
    <row r="57" spans="1:8" s="101" customFormat="1" ht="27.6">
      <c r="A57" s="133"/>
      <c r="B57" s="134">
        <v>43</v>
      </c>
      <c r="C57" s="135" t="s">
        <v>631</v>
      </c>
      <c r="D57" s="136">
        <v>4627191080244</v>
      </c>
      <c r="E57" s="137" t="s">
        <v>2023</v>
      </c>
      <c r="F57" s="636"/>
      <c r="G57" s="138">
        <v>2.5</v>
      </c>
      <c r="H57" s="473">
        <v>1755</v>
      </c>
    </row>
    <row r="58" spans="1:8" s="101" customFormat="1" ht="27.6">
      <c r="A58" s="133"/>
      <c r="B58" s="134">
        <v>44</v>
      </c>
      <c r="C58" s="135" t="s">
        <v>632</v>
      </c>
      <c r="D58" s="136">
        <v>4627191080251</v>
      </c>
      <c r="E58" s="137" t="s">
        <v>2024</v>
      </c>
      <c r="F58" s="636"/>
      <c r="G58" s="138">
        <v>2.5</v>
      </c>
      <c r="H58" s="473">
        <v>1755</v>
      </c>
    </row>
    <row r="59" spans="1:8" s="101" customFormat="1" ht="27.6">
      <c r="A59" s="133"/>
      <c r="B59" s="134">
        <v>45</v>
      </c>
      <c r="C59" s="135" t="s">
        <v>633</v>
      </c>
      <c r="D59" s="136">
        <v>4627191080268</v>
      </c>
      <c r="E59" s="137" t="s">
        <v>2025</v>
      </c>
      <c r="F59" s="636"/>
      <c r="G59" s="138">
        <v>2.5</v>
      </c>
      <c r="H59" s="473">
        <v>1755</v>
      </c>
    </row>
    <row r="60" spans="1:8" s="101" customFormat="1" ht="27.6">
      <c r="A60" s="133"/>
      <c r="B60" s="134">
        <f t="shared" ref="B60" si="3">B58+1</f>
        <v>45</v>
      </c>
      <c r="C60" s="135" t="s">
        <v>634</v>
      </c>
      <c r="D60" s="136">
        <v>4627191080275</v>
      </c>
      <c r="E60" s="137" t="s">
        <v>2026</v>
      </c>
      <c r="F60" s="636"/>
      <c r="G60" s="138">
        <v>2.5</v>
      </c>
      <c r="H60" s="473">
        <v>1755</v>
      </c>
    </row>
    <row r="61" spans="1:8" s="101" customFormat="1" ht="27.6">
      <c r="A61" s="133"/>
      <c r="B61" s="134">
        <v>46</v>
      </c>
      <c r="C61" s="135" t="s">
        <v>635</v>
      </c>
      <c r="D61" s="136">
        <v>4627191080282</v>
      </c>
      <c r="E61" s="137" t="s">
        <v>2027</v>
      </c>
      <c r="F61" s="636"/>
      <c r="G61" s="138">
        <v>2.5</v>
      </c>
      <c r="H61" s="473">
        <v>1755</v>
      </c>
    </row>
    <row r="62" spans="1:8" s="101" customFormat="1" ht="27.6">
      <c r="A62" s="133"/>
      <c r="B62" s="134">
        <v>47</v>
      </c>
      <c r="C62" s="135" t="s">
        <v>636</v>
      </c>
      <c r="D62" s="136">
        <v>4627191080299</v>
      </c>
      <c r="E62" s="137" t="s">
        <v>2028</v>
      </c>
      <c r="F62" s="636"/>
      <c r="G62" s="138">
        <v>2.5</v>
      </c>
      <c r="H62" s="473">
        <v>1755</v>
      </c>
    </row>
    <row r="63" spans="1:8" s="101" customFormat="1" ht="27.6">
      <c r="A63" s="133"/>
      <c r="B63" s="134">
        <v>48</v>
      </c>
      <c r="C63" s="135" t="s">
        <v>637</v>
      </c>
      <c r="D63" s="136">
        <v>4627191080305</v>
      </c>
      <c r="E63" s="137" t="s">
        <v>2029</v>
      </c>
      <c r="F63" s="636"/>
      <c r="G63" s="138">
        <v>2.5</v>
      </c>
      <c r="H63" s="473">
        <v>1755</v>
      </c>
    </row>
    <row r="64" spans="1:8" s="101" customFormat="1" ht="27.6">
      <c r="A64" s="133"/>
      <c r="B64" s="134">
        <f t="shared" ref="B64" si="4">B62+1</f>
        <v>48</v>
      </c>
      <c r="C64" s="135" t="s">
        <v>638</v>
      </c>
      <c r="D64" s="136">
        <v>4627191080312</v>
      </c>
      <c r="E64" s="137" t="s">
        <v>2030</v>
      </c>
      <c r="F64" s="636"/>
      <c r="G64" s="138">
        <v>2.5</v>
      </c>
      <c r="H64" s="473">
        <v>1755</v>
      </c>
    </row>
    <row r="65" spans="1:8" s="101" customFormat="1" ht="27.6">
      <c r="A65" s="133"/>
      <c r="B65" s="134">
        <v>49</v>
      </c>
      <c r="C65" s="135" t="s">
        <v>639</v>
      </c>
      <c r="D65" s="136">
        <v>4627191080329</v>
      </c>
      <c r="E65" s="137" t="s">
        <v>2031</v>
      </c>
      <c r="F65" s="636"/>
      <c r="G65" s="138">
        <v>2.5</v>
      </c>
      <c r="H65" s="473">
        <v>1755</v>
      </c>
    </row>
    <row r="66" spans="1:8" s="101" customFormat="1" ht="27.6">
      <c r="A66" s="133"/>
      <c r="B66" s="134">
        <v>50</v>
      </c>
      <c r="C66" s="135" t="s">
        <v>640</v>
      </c>
      <c r="D66" s="136">
        <v>4627191080336</v>
      </c>
      <c r="E66" s="137" t="s">
        <v>2032</v>
      </c>
      <c r="F66" s="637"/>
      <c r="G66" s="138">
        <v>2.5</v>
      </c>
      <c r="H66" s="473">
        <v>1755</v>
      </c>
    </row>
    <row r="67" spans="1:8" s="101" customFormat="1" ht="41.4">
      <c r="A67" s="133"/>
      <c r="B67" s="134">
        <v>51</v>
      </c>
      <c r="C67" s="135" t="s">
        <v>641</v>
      </c>
      <c r="D67" s="136">
        <v>4627124861858</v>
      </c>
      <c r="E67" s="137" t="s">
        <v>642</v>
      </c>
      <c r="F67" s="140"/>
      <c r="G67" s="138">
        <v>2.5</v>
      </c>
      <c r="H67" s="385">
        <v>1235</v>
      </c>
    </row>
    <row r="68" spans="1:8" s="101" customFormat="1" ht="41.4">
      <c r="A68" s="133"/>
      <c r="B68" s="134">
        <f t="shared" ref="B68" si="5">B66+1</f>
        <v>51</v>
      </c>
      <c r="C68" s="135" t="s">
        <v>643</v>
      </c>
      <c r="D68" s="136">
        <v>4627124861896</v>
      </c>
      <c r="E68" s="137" t="s">
        <v>644</v>
      </c>
      <c r="F68" s="140"/>
      <c r="G68" s="138">
        <v>1.5</v>
      </c>
      <c r="H68" s="385">
        <v>1009</v>
      </c>
    </row>
    <row r="69" spans="1:8" s="101" customFormat="1" ht="39" customHeight="1">
      <c r="A69" s="133"/>
      <c r="B69" s="134">
        <v>52</v>
      </c>
      <c r="C69" s="135" t="s">
        <v>645</v>
      </c>
      <c r="D69" s="136">
        <v>4627124862800</v>
      </c>
      <c r="E69" s="137" t="s">
        <v>646</v>
      </c>
      <c r="F69" s="140"/>
      <c r="G69" s="138">
        <v>2</v>
      </c>
      <c r="H69" s="385">
        <v>1234</v>
      </c>
    </row>
    <row r="70" spans="1:8" s="102" customFormat="1" ht="39" customHeight="1">
      <c r="B70" s="134">
        <f>B69+1</f>
        <v>53</v>
      </c>
      <c r="C70" s="141" t="s">
        <v>2105</v>
      </c>
      <c r="D70" s="39">
        <v>4627191084365</v>
      </c>
      <c r="E70" s="122" t="s">
        <v>2100</v>
      </c>
      <c r="F70" s="639"/>
      <c r="G70" s="124">
        <v>2.5</v>
      </c>
      <c r="H70" s="473">
        <v>2080</v>
      </c>
    </row>
    <row r="71" spans="1:8" s="102" customFormat="1" ht="39" customHeight="1">
      <c r="B71" s="134">
        <f>B70+1</f>
        <v>54</v>
      </c>
      <c r="C71" s="141" t="s">
        <v>2107</v>
      </c>
      <c r="D71" s="351" t="s">
        <v>2106</v>
      </c>
      <c r="E71" s="122" t="s">
        <v>2101</v>
      </c>
      <c r="F71" s="640"/>
      <c r="G71" s="124">
        <v>2.5</v>
      </c>
      <c r="H71" s="473">
        <v>2080</v>
      </c>
    </row>
    <row r="72" spans="1:8" s="102" customFormat="1" ht="39" customHeight="1">
      <c r="B72" s="134">
        <f>B71+1</f>
        <v>55</v>
      </c>
      <c r="C72" s="141" t="s">
        <v>2108</v>
      </c>
      <c r="D72" s="39">
        <v>4627191084389</v>
      </c>
      <c r="E72" s="122" t="s">
        <v>2102</v>
      </c>
      <c r="F72" s="640"/>
      <c r="G72" s="124">
        <v>2.5</v>
      </c>
      <c r="H72" s="473">
        <v>2080</v>
      </c>
    </row>
    <row r="73" spans="1:8" s="102" customFormat="1" ht="39" customHeight="1">
      <c r="B73" s="134">
        <f>B72+1</f>
        <v>56</v>
      </c>
      <c r="C73" s="141" t="s">
        <v>2109</v>
      </c>
      <c r="D73" s="39">
        <v>4627191084396</v>
      </c>
      <c r="E73" s="122" t="s">
        <v>2103</v>
      </c>
      <c r="F73" s="640"/>
      <c r="G73" s="124">
        <v>2.5</v>
      </c>
      <c r="H73" s="473">
        <v>2080</v>
      </c>
    </row>
    <row r="74" spans="1:8" s="102" customFormat="1" ht="39" customHeight="1">
      <c r="B74" s="134">
        <f>B73+1</f>
        <v>57</v>
      </c>
      <c r="C74" s="141" t="s">
        <v>2110</v>
      </c>
      <c r="D74" s="39">
        <v>4627191084402</v>
      </c>
      <c r="E74" s="122" t="s">
        <v>2104</v>
      </c>
      <c r="F74" s="641"/>
      <c r="G74" s="124">
        <v>2.5</v>
      </c>
      <c r="H74" s="473">
        <v>2080</v>
      </c>
    </row>
    <row r="75" spans="1:8" s="101" customFormat="1" ht="15" customHeight="1">
      <c r="A75" s="133"/>
      <c r="B75" s="134">
        <v>54</v>
      </c>
      <c r="C75" s="135" t="s">
        <v>647</v>
      </c>
      <c r="D75" s="136">
        <v>4627124861834</v>
      </c>
      <c r="E75" s="137" t="s">
        <v>648</v>
      </c>
      <c r="F75" s="140"/>
      <c r="G75" s="138">
        <v>0.3</v>
      </c>
      <c r="H75" s="334">
        <v>575.79060000000004</v>
      </c>
    </row>
    <row r="76" spans="1:8" s="101" customFormat="1" ht="15" customHeight="1">
      <c r="A76" s="133"/>
      <c r="B76" s="134" t="e">
        <f>#REF!+1</f>
        <v>#REF!</v>
      </c>
      <c r="C76" s="135" t="s">
        <v>649</v>
      </c>
      <c r="D76" s="136">
        <v>4627124861872</v>
      </c>
      <c r="E76" s="137" t="s">
        <v>650</v>
      </c>
      <c r="F76" s="140"/>
      <c r="G76" s="138">
        <v>0.25</v>
      </c>
      <c r="H76" s="334">
        <v>222.46455</v>
      </c>
    </row>
    <row r="77" spans="1:8" s="101" customFormat="1" ht="15" customHeight="1">
      <c r="A77" s="133"/>
      <c r="B77" s="134">
        <v>55</v>
      </c>
      <c r="C77" s="135" t="s">
        <v>651</v>
      </c>
      <c r="D77" s="136">
        <v>4627124861919</v>
      </c>
      <c r="E77" s="137" t="s">
        <v>652</v>
      </c>
      <c r="F77" s="140"/>
      <c r="G77" s="138">
        <v>0.2</v>
      </c>
      <c r="H77" s="334">
        <v>196.29225</v>
      </c>
    </row>
    <row r="78" spans="1:8" s="101" customFormat="1" ht="15" customHeight="1">
      <c r="A78" s="133"/>
      <c r="B78" s="134">
        <v>56</v>
      </c>
      <c r="C78" s="135" t="s">
        <v>653</v>
      </c>
      <c r="D78" s="136">
        <v>4627124862824</v>
      </c>
      <c r="E78" s="137" t="s">
        <v>654</v>
      </c>
      <c r="F78" s="140"/>
      <c r="G78" s="138">
        <v>0.25</v>
      </c>
      <c r="H78" s="334">
        <v>345.47436000000005</v>
      </c>
    </row>
    <row r="79" spans="1:8" s="101" customFormat="1" ht="26.4" customHeight="1">
      <c r="A79" s="133"/>
      <c r="B79" s="630" t="s">
        <v>655</v>
      </c>
      <c r="C79" s="631"/>
      <c r="D79" s="631"/>
      <c r="E79" s="631"/>
      <c r="F79" s="631"/>
      <c r="G79" s="631"/>
      <c r="H79" s="334"/>
    </row>
    <row r="80" spans="1:8" s="101" customFormat="1" ht="71.400000000000006" customHeight="1">
      <c r="A80" s="133"/>
      <c r="B80" s="142">
        <f>B78+1</f>
        <v>57</v>
      </c>
      <c r="C80" s="143" t="s">
        <v>656</v>
      </c>
      <c r="D80" s="144">
        <v>4627164652447</v>
      </c>
      <c r="E80" s="145" t="s">
        <v>2206</v>
      </c>
      <c r="F80" s="146"/>
      <c r="G80" s="147">
        <v>1.5</v>
      </c>
      <c r="H80" s="474">
        <v>2520</v>
      </c>
    </row>
    <row r="81" spans="1:8" s="101" customFormat="1" ht="48" customHeight="1">
      <c r="A81" s="133"/>
      <c r="B81" s="142">
        <f t="shared" ref="B81:B86" si="6">B80+1</f>
        <v>58</v>
      </c>
      <c r="C81" s="143" t="s">
        <v>657</v>
      </c>
      <c r="D81" s="144">
        <v>4627191081692</v>
      </c>
      <c r="E81" s="145" t="s">
        <v>2199</v>
      </c>
      <c r="F81" s="146"/>
      <c r="G81" s="147">
        <v>1.5</v>
      </c>
      <c r="H81" s="474">
        <v>2125</v>
      </c>
    </row>
    <row r="82" spans="1:8" s="101" customFormat="1" ht="48" customHeight="1">
      <c r="A82" s="133"/>
      <c r="B82" s="142">
        <f t="shared" si="6"/>
        <v>59</v>
      </c>
      <c r="C82" s="143" t="s">
        <v>658</v>
      </c>
      <c r="D82" s="144" t="s">
        <v>659</v>
      </c>
      <c r="E82" s="145" t="s">
        <v>2200</v>
      </c>
      <c r="F82" s="146"/>
      <c r="G82" s="147">
        <v>1.5</v>
      </c>
      <c r="H82" s="474">
        <v>2125</v>
      </c>
    </row>
    <row r="83" spans="1:8" s="101" customFormat="1" ht="48" customHeight="1">
      <c r="A83" s="133"/>
      <c r="B83" s="142">
        <f t="shared" si="6"/>
        <v>60</v>
      </c>
      <c r="C83" s="143" t="s">
        <v>660</v>
      </c>
      <c r="D83" s="144">
        <v>4627191081715</v>
      </c>
      <c r="E83" s="145" t="s">
        <v>2201</v>
      </c>
      <c r="F83" s="146"/>
      <c r="G83" s="147">
        <v>1.5</v>
      </c>
      <c r="H83" s="474">
        <v>2125</v>
      </c>
    </row>
    <row r="84" spans="1:8" s="101" customFormat="1" ht="48" customHeight="1">
      <c r="A84" s="133"/>
      <c r="B84" s="142">
        <f t="shared" si="6"/>
        <v>61</v>
      </c>
      <c r="C84" s="143" t="s">
        <v>661</v>
      </c>
      <c r="D84" s="144">
        <v>4627191081722</v>
      </c>
      <c r="E84" s="145" t="s">
        <v>2198</v>
      </c>
      <c r="F84" s="146"/>
      <c r="G84" s="147">
        <v>1.5</v>
      </c>
      <c r="H84" s="474">
        <v>2125</v>
      </c>
    </row>
    <row r="85" spans="1:8" s="101" customFormat="1" ht="48" customHeight="1">
      <c r="A85" s="133"/>
      <c r="B85" s="142">
        <f t="shared" si="6"/>
        <v>62</v>
      </c>
      <c r="C85" s="143" t="s">
        <v>662</v>
      </c>
      <c r="D85" s="148">
        <v>4627191082262</v>
      </c>
      <c r="E85" s="145" t="s">
        <v>2343</v>
      </c>
      <c r="F85" s="146"/>
      <c r="G85" s="147">
        <v>0.3</v>
      </c>
      <c r="H85" s="334">
        <v>484.00000000000006</v>
      </c>
    </row>
    <row r="86" spans="1:8" s="101" customFormat="1" ht="38.4" customHeight="1">
      <c r="A86" s="133"/>
      <c r="B86" s="142">
        <f t="shared" si="6"/>
        <v>63</v>
      </c>
      <c r="C86" s="143" t="s">
        <v>663</v>
      </c>
      <c r="D86" s="149">
        <v>4627191082279</v>
      </c>
      <c r="E86" s="145" t="s">
        <v>2202</v>
      </c>
      <c r="F86" s="601"/>
      <c r="G86" s="147">
        <v>1.8</v>
      </c>
      <c r="H86" s="334"/>
    </row>
    <row r="87" spans="1:8" s="101" customFormat="1" ht="38.4" customHeight="1">
      <c r="A87" s="133"/>
      <c r="B87" s="142">
        <f>B85+1</f>
        <v>63</v>
      </c>
      <c r="C87" s="143" t="s">
        <v>664</v>
      </c>
      <c r="D87" s="149">
        <v>4627191082286</v>
      </c>
      <c r="E87" s="145" t="s">
        <v>2203</v>
      </c>
      <c r="F87" s="638"/>
      <c r="G87" s="147">
        <v>1.8</v>
      </c>
      <c r="H87" s="334"/>
    </row>
    <row r="88" spans="1:8" s="101" customFormat="1" ht="38.4" customHeight="1">
      <c r="A88" s="133"/>
      <c r="B88" s="142">
        <f t="shared" ref="B88:B102" si="7">B87+1</f>
        <v>64</v>
      </c>
      <c r="C88" s="143" t="s">
        <v>665</v>
      </c>
      <c r="D88" s="149">
        <v>4627191082293</v>
      </c>
      <c r="E88" s="145" t="s">
        <v>2204</v>
      </c>
      <c r="F88" s="638"/>
      <c r="G88" s="147">
        <v>1.8</v>
      </c>
      <c r="H88" s="334"/>
    </row>
    <row r="89" spans="1:8" s="101" customFormat="1" ht="38.4" customHeight="1">
      <c r="A89" s="133"/>
      <c r="B89" s="142">
        <f t="shared" si="7"/>
        <v>65</v>
      </c>
      <c r="C89" s="143" t="s">
        <v>666</v>
      </c>
      <c r="D89" s="149">
        <v>4627191082309</v>
      </c>
      <c r="E89" s="145" t="s">
        <v>2205</v>
      </c>
      <c r="F89" s="638"/>
      <c r="G89" s="147">
        <v>1.8</v>
      </c>
      <c r="H89" s="334"/>
    </row>
    <row r="90" spans="1:8" s="101" customFormat="1" ht="16.2" customHeight="1">
      <c r="A90" s="133"/>
      <c r="B90" s="142">
        <f t="shared" si="7"/>
        <v>66</v>
      </c>
      <c r="C90" s="143" t="s">
        <v>667</v>
      </c>
      <c r="D90" s="149">
        <v>4627191082316</v>
      </c>
      <c r="E90" s="145" t="s">
        <v>668</v>
      </c>
      <c r="F90" s="602"/>
      <c r="G90" s="147">
        <v>1.8</v>
      </c>
      <c r="H90" s="334"/>
    </row>
    <row r="91" spans="1:8" s="101" customFormat="1" ht="57.6" customHeight="1">
      <c r="A91" s="133"/>
      <c r="B91" s="112">
        <f t="shared" si="7"/>
        <v>67</v>
      </c>
      <c r="C91" s="112" t="s">
        <v>669</v>
      </c>
      <c r="D91" s="128">
        <v>4627191082187</v>
      </c>
      <c r="E91" s="129" t="s">
        <v>670</v>
      </c>
      <c r="F91" s="112"/>
      <c r="G91" s="112">
        <v>0.55000000000000004</v>
      </c>
      <c r="H91" s="334">
        <v>392</v>
      </c>
    </row>
    <row r="92" spans="1:8" s="101" customFormat="1" ht="57.6" customHeight="1">
      <c r="A92" s="133"/>
      <c r="B92" s="112">
        <f t="shared" si="7"/>
        <v>68</v>
      </c>
      <c r="C92" s="112" t="s">
        <v>671</v>
      </c>
      <c r="D92" s="128">
        <v>4627191082194</v>
      </c>
      <c r="E92" s="129" t="s">
        <v>672</v>
      </c>
      <c r="F92" s="112"/>
      <c r="G92" s="112">
        <v>0.55000000000000004</v>
      </c>
      <c r="H92" s="334">
        <v>392</v>
      </c>
    </row>
    <row r="93" spans="1:8" s="101" customFormat="1" ht="57.6" customHeight="1">
      <c r="A93" s="133"/>
      <c r="B93" s="112">
        <f t="shared" si="7"/>
        <v>69</v>
      </c>
      <c r="C93" s="112" t="s">
        <v>673</v>
      </c>
      <c r="D93" s="128">
        <v>4627191082200</v>
      </c>
      <c r="E93" s="129" t="s">
        <v>674</v>
      </c>
      <c r="F93" s="112"/>
      <c r="G93" s="112">
        <v>0.55000000000000004</v>
      </c>
      <c r="H93" s="334">
        <v>392</v>
      </c>
    </row>
    <row r="94" spans="1:8" s="103" customFormat="1" ht="67.2" customHeight="1">
      <c r="B94" s="112">
        <f t="shared" si="7"/>
        <v>70</v>
      </c>
      <c r="C94" s="112" t="s">
        <v>675</v>
      </c>
      <c r="D94" s="128">
        <v>4627191082217</v>
      </c>
      <c r="E94" s="129" t="s">
        <v>676</v>
      </c>
      <c r="F94" s="112"/>
      <c r="G94" s="112">
        <v>0.55000000000000004</v>
      </c>
      <c r="H94" s="334">
        <v>1159</v>
      </c>
    </row>
    <row r="95" spans="1:8" s="103" customFormat="1" ht="67.2" customHeight="1">
      <c r="B95" s="112">
        <f t="shared" si="7"/>
        <v>71</v>
      </c>
      <c r="C95" s="112" t="s">
        <v>677</v>
      </c>
      <c r="D95" s="128">
        <v>4627191082224</v>
      </c>
      <c r="E95" s="129" t="s">
        <v>678</v>
      </c>
      <c r="F95" s="112"/>
      <c r="G95" s="112">
        <v>0.55000000000000004</v>
      </c>
      <c r="H95" s="334">
        <v>1159</v>
      </c>
    </row>
    <row r="96" spans="1:8" s="103" customFormat="1" ht="67.2" customHeight="1">
      <c r="B96" s="112">
        <f t="shared" si="7"/>
        <v>72</v>
      </c>
      <c r="C96" s="112" t="s">
        <v>679</v>
      </c>
      <c r="D96" s="128">
        <v>4627191082231</v>
      </c>
      <c r="E96" s="129" t="s">
        <v>680</v>
      </c>
      <c r="F96" s="112"/>
      <c r="G96" s="112">
        <v>0.55000000000000004</v>
      </c>
      <c r="H96" s="334">
        <v>1159</v>
      </c>
    </row>
    <row r="97" spans="2:8" s="103" customFormat="1" ht="67.2" customHeight="1">
      <c r="B97" s="112">
        <f t="shared" si="7"/>
        <v>73</v>
      </c>
      <c r="C97" s="112" t="s">
        <v>681</v>
      </c>
      <c r="D97" s="128">
        <v>4627191082248</v>
      </c>
      <c r="E97" s="129" t="s">
        <v>682</v>
      </c>
      <c r="F97" s="112"/>
      <c r="G97" s="112">
        <v>0.55000000000000004</v>
      </c>
      <c r="H97" s="334">
        <v>1159</v>
      </c>
    </row>
    <row r="98" spans="2:8" s="103" customFormat="1" ht="67.2" customHeight="1">
      <c r="B98" s="112">
        <f t="shared" si="7"/>
        <v>74</v>
      </c>
      <c r="C98" s="112" t="s">
        <v>683</v>
      </c>
      <c r="D98" s="128">
        <v>4627191082675</v>
      </c>
      <c r="E98" s="129" t="s">
        <v>684</v>
      </c>
      <c r="F98" s="112"/>
      <c r="G98" s="112">
        <v>0.6</v>
      </c>
      <c r="H98" s="334">
        <v>203.50000000000003</v>
      </c>
    </row>
    <row r="99" spans="2:8" s="103" customFormat="1" ht="67.2" customHeight="1">
      <c r="B99" s="112">
        <f t="shared" si="7"/>
        <v>75</v>
      </c>
      <c r="C99" s="112" t="s">
        <v>685</v>
      </c>
      <c r="D99" s="128">
        <v>4627191082682</v>
      </c>
      <c r="E99" s="129" t="s">
        <v>686</v>
      </c>
      <c r="F99" s="112"/>
      <c r="G99" s="112">
        <v>0.6</v>
      </c>
      <c r="H99" s="334">
        <v>610.5</v>
      </c>
    </row>
    <row r="100" spans="2:8" s="103" customFormat="1" ht="67.2" customHeight="1">
      <c r="B100" s="112">
        <f t="shared" si="7"/>
        <v>76</v>
      </c>
      <c r="C100" s="112" t="s">
        <v>687</v>
      </c>
      <c r="D100" s="128">
        <v>4627191082699</v>
      </c>
      <c r="E100" s="129" t="s">
        <v>688</v>
      </c>
      <c r="F100" s="112"/>
      <c r="G100" s="112">
        <v>0.6</v>
      </c>
      <c r="H100" s="334">
        <v>610.5</v>
      </c>
    </row>
    <row r="101" spans="2:8" s="103" customFormat="1" ht="67.2" customHeight="1">
      <c r="B101" s="112">
        <f t="shared" si="7"/>
        <v>77</v>
      </c>
      <c r="C101" s="112" t="s">
        <v>689</v>
      </c>
      <c r="D101" s="128">
        <v>4627191082705</v>
      </c>
      <c r="E101" s="129" t="s">
        <v>690</v>
      </c>
      <c r="F101" s="112"/>
      <c r="G101" s="112">
        <v>0.6</v>
      </c>
      <c r="H101" s="334">
        <v>610.5</v>
      </c>
    </row>
    <row r="102" spans="2:8" s="103" customFormat="1" ht="67.2" customHeight="1">
      <c r="B102" s="112">
        <f t="shared" si="7"/>
        <v>78</v>
      </c>
      <c r="C102" s="112" t="s">
        <v>691</v>
      </c>
      <c r="D102" s="128">
        <v>4627191082712</v>
      </c>
      <c r="E102" s="150" t="s">
        <v>692</v>
      </c>
      <c r="F102" s="112"/>
      <c r="G102" s="112">
        <v>0.6</v>
      </c>
      <c r="H102" s="334">
        <v>610.5</v>
      </c>
    </row>
    <row r="103" spans="2:8" ht="28.8">
      <c r="B103" s="514" t="s">
        <v>693</v>
      </c>
      <c r="C103" s="514"/>
      <c r="D103" s="514"/>
      <c r="E103" s="514"/>
      <c r="F103" s="514"/>
      <c r="G103" s="514"/>
      <c r="H103" s="334">
        <v>0</v>
      </c>
    </row>
    <row r="104" spans="2:8" ht="17.399999999999999" customHeight="1">
      <c r="B104" s="151">
        <f>B102+1</f>
        <v>79</v>
      </c>
      <c r="C104" s="152" t="s">
        <v>95</v>
      </c>
      <c r="D104" s="87">
        <v>4627191080817</v>
      </c>
      <c r="E104" s="88" t="s">
        <v>694</v>
      </c>
      <c r="F104" s="626"/>
      <c r="G104" s="153">
        <v>1</v>
      </c>
      <c r="H104" s="334">
        <v>374</v>
      </c>
    </row>
    <row r="105" spans="2:8" ht="14.4">
      <c r="B105" s="151">
        <f>B104+1</f>
        <v>80</v>
      </c>
      <c r="C105" s="152"/>
      <c r="D105" s="87"/>
      <c r="E105" s="88" t="s">
        <v>695</v>
      </c>
      <c r="F105" s="627"/>
      <c r="G105" s="153">
        <v>1.2</v>
      </c>
      <c r="H105" s="334">
        <f>(H104+H106)*0.95</f>
        <v>512.04999999999995</v>
      </c>
    </row>
    <row r="106" spans="2:8" ht="17.399999999999999" customHeight="1">
      <c r="B106" s="151">
        <f>B105+1</f>
        <v>81</v>
      </c>
      <c r="C106" s="152" t="s">
        <v>696</v>
      </c>
      <c r="D106" s="87">
        <v>4627191082798</v>
      </c>
      <c r="E106" s="88" t="s">
        <v>697</v>
      </c>
      <c r="F106" s="627"/>
      <c r="G106" s="153">
        <v>0.2</v>
      </c>
      <c r="H106" s="334">
        <v>165</v>
      </c>
    </row>
    <row r="107" spans="2:8" ht="17.399999999999999" customHeight="1">
      <c r="B107" s="151">
        <f>B106+1</f>
        <v>82</v>
      </c>
      <c r="C107" s="152" t="s">
        <v>97</v>
      </c>
      <c r="D107" s="87">
        <v>4627191080824</v>
      </c>
      <c r="E107" s="88" t="s">
        <v>698</v>
      </c>
      <c r="F107" s="627"/>
      <c r="G107" s="153">
        <v>1</v>
      </c>
      <c r="H107" s="334">
        <v>374</v>
      </c>
    </row>
    <row r="108" spans="2:8" ht="28.8">
      <c r="B108" s="151">
        <f>B107+1</f>
        <v>83</v>
      </c>
      <c r="C108" s="152"/>
      <c r="D108" s="87"/>
      <c r="E108" s="88" t="s">
        <v>699</v>
      </c>
      <c r="F108" s="627"/>
      <c r="G108" s="153">
        <v>1.2</v>
      </c>
      <c r="H108" s="334">
        <f>(H107+H109)*0.95</f>
        <v>512.04999999999995</v>
      </c>
    </row>
    <row r="109" spans="2:8" ht="17.399999999999999" customHeight="1">
      <c r="B109" s="151">
        <f t="shared" ref="B109" si="8">B108+1</f>
        <v>84</v>
      </c>
      <c r="C109" s="152" t="s">
        <v>700</v>
      </c>
      <c r="D109" s="87">
        <v>4627191082774</v>
      </c>
      <c r="E109" s="88" t="s">
        <v>701</v>
      </c>
      <c r="F109" s="627"/>
      <c r="G109" s="153">
        <v>0.2</v>
      </c>
      <c r="H109" s="334">
        <v>165</v>
      </c>
    </row>
    <row r="110" spans="2:8" ht="17.399999999999999" customHeight="1">
      <c r="B110" s="151">
        <f t="shared" ref="B110:B118" si="9">B109+1</f>
        <v>85</v>
      </c>
      <c r="C110" s="152" t="s">
        <v>99</v>
      </c>
      <c r="D110" s="87">
        <v>4627191080831</v>
      </c>
      <c r="E110" s="88" t="s">
        <v>702</v>
      </c>
      <c r="F110" s="627"/>
      <c r="G110" s="153">
        <v>1</v>
      </c>
      <c r="H110" s="334">
        <v>374</v>
      </c>
    </row>
    <row r="111" spans="2:8" ht="17.399999999999999" customHeight="1">
      <c r="B111" s="151">
        <f t="shared" si="9"/>
        <v>86</v>
      </c>
      <c r="C111" s="152"/>
      <c r="D111" s="87"/>
      <c r="E111" s="88" t="s">
        <v>703</v>
      </c>
      <c r="F111" s="627"/>
      <c r="G111" s="153">
        <v>1.2</v>
      </c>
      <c r="H111" s="334">
        <f>(H110+H112)*0.95</f>
        <v>512.04999999999995</v>
      </c>
    </row>
    <row r="112" spans="2:8" ht="17.399999999999999" customHeight="1">
      <c r="B112" s="151">
        <f t="shared" si="9"/>
        <v>87</v>
      </c>
      <c r="C112" s="152" t="s">
        <v>704</v>
      </c>
      <c r="D112" s="87">
        <v>4627191082729</v>
      </c>
      <c r="E112" s="88" t="s">
        <v>705</v>
      </c>
      <c r="F112" s="627"/>
      <c r="G112" s="153">
        <v>0.2</v>
      </c>
      <c r="H112" s="334">
        <v>165</v>
      </c>
    </row>
    <row r="113" spans="2:8" ht="17.399999999999999" customHeight="1">
      <c r="B113" s="151">
        <f t="shared" si="9"/>
        <v>88</v>
      </c>
      <c r="C113" s="152" t="s">
        <v>101</v>
      </c>
      <c r="D113" s="87">
        <v>4627191080848</v>
      </c>
      <c r="E113" s="88" t="s">
        <v>706</v>
      </c>
      <c r="F113" s="627"/>
      <c r="G113" s="153">
        <v>1</v>
      </c>
      <c r="H113" s="334">
        <v>374</v>
      </c>
    </row>
    <row r="114" spans="2:8" ht="17.399999999999999" customHeight="1">
      <c r="B114" s="151">
        <f t="shared" si="9"/>
        <v>89</v>
      </c>
      <c r="C114" s="152"/>
      <c r="D114" s="87"/>
      <c r="E114" s="88" t="s">
        <v>707</v>
      </c>
      <c r="F114" s="627"/>
      <c r="G114" s="153">
        <v>1.2</v>
      </c>
      <c r="H114" s="334">
        <f>(H113+H115)*0.95</f>
        <v>512.04999999999995</v>
      </c>
    </row>
    <row r="115" spans="2:8" ht="17.399999999999999" customHeight="1">
      <c r="B115" s="151">
        <f t="shared" si="9"/>
        <v>90</v>
      </c>
      <c r="C115" s="152" t="s">
        <v>708</v>
      </c>
      <c r="D115" s="87">
        <v>4627191082750</v>
      </c>
      <c r="E115" s="88" t="s">
        <v>709</v>
      </c>
      <c r="F115" s="627"/>
      <c r="G115" s="153">
        <v>0.2</v>
      </c>
      <c r="H115" s="334">
        <v>165</v>
      </c>
    </row>
    <row r="116" spans="2:8" ht="20.399999999999999" customHeight="1">
      <c r="B116" s="151">
        <f t="shared" si="9"/>
        <v>91</v>
      </c>
      <c r="C116" s="152" t="s">
        <v>103</v>
      </c>
      <c r="D116" s="87">
        <v>4627191080855</v>
      </c>
      <c r="E116" s="88" t="s">
        <v>710</v>
      </c>
      <c r="F116" s="627"/>
      <c r="G116" s="153">
        <v>1</v>
      </c>
      <c r="H116" s="334">
        <v>374</v>
      </c>
    </row>
    <row r="117" spans="2:8" ht="14.4">
      <c r="B117" s="151">
        <f t="shared" si="9"/>
        <v>92</v>
      </c>
      <c r="C117" s="152"/>
      <c r="D117" s="87"/>
      <c r="E117" s="154" t="s">
        <v>711</v>
      </c>
      <c r="F117" s="627"/>
      <c r="G117" s="153">
        <v>1.2</v>
      </c>
      <c r="H117" s="334">
        <f>(H116+H118)*0.95</f>
        <v>512.04999999999995</v>
      </c>
    </row>
    <row r="118" spans="2:8" ht="20.399999999999999" customHeight="1">
      <c r="B118" s="151">
        <f t="shared" si="9"/>
        <v>93</v>
      </c>
      <c r="C118" s="152" t="s">
        <v>712</v>
      </c>
      <c r="D118" s="87">
        <v>4627191082736</v>
      </c>
      <c r="E118" s="88" t="s">
        <v>713</v>
      </c>
      <c r="F118" s="627"/>
      <c r="G118" s="153">
        <v>0.2</v>
      </c>
      <c r="H118" s="334">
        <v>165</v>
      </c>
    </row>
    <row r="119" spans="2:8" ht="14.4">
      <c r="B119" s="151">
        <f>B116+1</f>
        <v>92</v>
      </c>
      <c r="C119" s="152" t="s">
        <v>105</v>
      </c>
      <c r="D119" s="87">
        <v>4627191080862</v>
      </c>
      <c r="E119" s="88" t="s">
        <v>714</v>
      </c>
      <c r="F119" s="627"/>
      <c r="G119" s="153">
        <v>1</v>
      </c>
      <c r="H119" s="334">
        <v>374</v>
      </c>
    </row>
    <row r="120" spans="2:8" ht="14.4">
      <c r="B120" s="151">
        <f t="shared" ref="B120:B127" si="10">B119+1</f>
        <v>93</v>
      </c>
      <c r="C120" s="152"/>
      <c r="D120" s="87"/>
      <c r="E120" s="88" t="s">
        <v>715</v>
      </c>
      <c r="F120" s="627"/>
      <c r="G120" s="153">
        <v>1.2</v>
      </c>
      <c r="H120" s="334">
        <f>(H119+H121)*0.95</f>
        <v>512.04999999999995</v>
      </c>
    </row>
    <row r="121" spans="2:8" ht="14.4">
      <c r="B121" s="151">
        <f t="shared" si="10"/>
        <v>94</v>
      </c>
      <c r="C121" s="152" t="s">
        <v>716</v>
      </c>
      <c r="D121" s="87">
        <v>4627191082767</v>
      </c>
      <c r="E121" s="88" t="s">
        <v>717</v>
      </c>
      <c r="F121" s="627"/>
      <c r="G121" s="153">
        <v>0.2</v>
      </c>
      <c r="H121" s="334">
        <v>165</v>
      </c>
    </row>
    <row r="122" spans="2:8" ht="14.4">
      <c r="B122" s="151">
        <f t="shared" si="10"/>
        <v>95</v>
      </c>
      <c r="C122" s="152" t="s">
        <v>107</v>
      </c>
      <c r="D122" s="87">
        <v>4627191082651</v>
      </c>
      <c r="E122" s="88" t="s">
        <v>718</v>
      </c>
      <c r="F122" s="627"/>
      <c r="G122" s="153">
        <v>1</v>
      </c>
      <c r="H122" s="334">
        <v>374</v>
      </c>
    </row>
    <row r="123" spans="2:8" ht="28.8">
      <c r="B123" s="151">
        <f t="shared" si="10"/>
        <v>96</v>
      </c>
      <c r="C123" s="152"/>
      <c r="D123" s="87"/>
      <c r="E123" s="88" t="s">
        <v>719</v>
      </c>
      <c r="F123" s="627"/>
      <c r="G123" s="153">
        <v>1.2</v>
      </c>
      <c r="H123" s="334">
        <f>(H122+H124)*0.95</f>
        <v>512.04999999999995</v>
      </c>
    </row>
    <row r="124" spans="2:8" ht="14.4">
      <c r="B124" s="151">
        <f t="shared" si="10"/>
        <v>97</v>
      </c>
      <c r="C124" s="152" t="s">
        <v>720</v>
      </c>
      <c r="D124" s="87">
        <v>4627191082781</v>
      </c>
      <c r="E124" s="88" t="s">
        <v>721</v>
      </c>
      <c r="F124" s="627"/>
      <c r="G124" s="153">
        <v>0.2</v>
      </c>
      <c r="H124" s="334">
        <v>165</v>
      </c>
    </row>
    <row r="125" spans="2:8" ht="14.4">
      <c r="B125" s="151">
        <f t="shared" si="10"/>
        <v>98</v>
      </c>
      <c r="C125" s="152" t="s">
        <v>109</v>
      </c>
      <c r="D125" s="87">
        <v>4627191082668</v>
      </c>
      <c r="E125" s="88" t="s">
        <v>722</v>
      </c>
      <c r="F125" s="627"/>
      <c r="G125" s="153">
        <v>1</v>
      </c>
      <c r="H125" s="334">
        <v>374</v>
      </c>
    </row>
    <row r="126" spans="2:8" ht="28.8">
      <c r="B126" s="151">
        <f t="shared" si="10"/>
        <v>99</v>
      </c>
      <c r="C126" s="152"/>
      <c r="D126" s="87"/>
      <c r="E126" s="88" t="s">
        <v>723</v>
      </c>
      <c r="F126" s="627"/>
      <c r="G126" s="153">
        <v>1.2</v>
      </c>
      <c r="H126" s="334">
        <f>(H125+H127)*0.95</f>
        <v>512.04999999999995</v>
      </c>
    </row>
    <row r="127" spans="2:8" ht="14.4">
      <c r="B127" s="151">
        <f t="shared" si="10"/>
        <v>100</v>
      </c>
      <c r="C127" s="152" t="s">
        <v>724</v>
      </c>
      <c r="D127" s="87">
        <v>4627191082743</v>
      </c>
      <c r="E127" s="88" t="s">
        <v>725</v>
      </c>
      <c r="F127" s="628"/>
      <c r="G127" s="153">
        <v>0.2</v>
      </c>
      <c r="H127" s="334">
        <v>165</v>
      </c>
    </row>
  </sheetData>
  <mergeCells count="11">
    <mergeCell ref="F104:F127"/>
    <mergeCell ref="B2:G4"/>
    <mergeCell ref="B6:G6"/>
    <mergeCell ref="B51:G51"/>
    <mergeCell ref="B79:G79"/>
    <mergeCell ref="B103:G103"/>
    <mergeCell ref="F43:F45"/>
    <mergeCell ref="F52:F66"/>
    <mergeCell ref="F86:F90"/>
    <mergeCell ref="F70:F74"/>
    <mergeCell ref="F22:F32"/>
  </mergeCells>
  <phoneticPr fontId="81" type="noConversion"/>
  <hyperlinks>
    <hyperlink ref="D53" r:id="rId1" display="4627191080206" xr:uid="{00000000-0004-0000-0500-000000000000}"/>
  </hyperlinks>
  <pageMargins left="0.31496062992125984" right="0.31496062992125984" top="0.15748031496062992" bottom="0.15748031496062992" header="0.31496062992125984" footer="0.31496062992125984"/>
  <pageSetup paperSize="9" scale="54" fitToHeight="0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56"/>
  <sheetViews>
    <sheetView topLeftCell="A13" zoomScale="55" zoomScaleNormal="55" zoomScaleSheetLayoutView="59" workbookViewId="0">
      <selection activeCell="B35" sqref="B35:G35"/>
    </sheetView>
  </sheetViews>
  <sheetFormatPr defaultColWidth="15.109375" defaultRowHeight="15" customHeight="1"/>
  <cols>
    <col min="1" max="1" width="6.33203125" style="75" customWidth="1"/>
    <col min="2" max="2" width="5.33203125" style="76" customWidth="1"/>
    <col min="3" max="3" width="12" style="77" customWidth="1"/>
    <col min="4" max="4" width="17.44140625" style="78" customWidth="1"/>
    <col min="5" max="5" width="92.6640625" style="79" customWidth="1"/>
    <col min="6" max="6" width="27.44140625" style="79" customWidth="1"/>
    <col min="7" max="7" width="13.6640625" style="79" customWidth="1"/>
    <col min="8" max="8" width="15.109375" style="364"/>
    <col min="9" max="16384" width="15.109375" style="79"/>
  </cols>
  <sheetData>
    <row r="1" spans="2:8" ht="18.75" customHeight="1">
      <c r="B1" s="657"/>
      <c r="C1" s="657"/>
      <c r="D1" s="657"/>
      <c r="E1" s="659" t="s">
        <v>726</v>
      </c>
      <c r="F1" s="658" t="s">
        <v>727</v>
      </c>
      <c r="G1" s="658"/>
    </row>
    <row r="2" spans="2:8" ht="35.4" customHeight="1">
      <c r="B2" s="657"/>
      <c r="C2" s="657"/>
      <c r="D2" s="657"/>
      <c r="E2" s="660"/>
      <c r="F2" s="658"/>
      <c r="G2" s="658"/>
    </row>
    <row r="3" spans="2:8" ht="35.4" customHeight="1">
      <c r="B3" s="657"/>
      <c r="C3" s="657"/>
      <c r="D3" s="657"/>
      <c r="E3" s="661"/>
      <c r="F3" s="658"/>
      <c r="G3" s="658"/>
    </row>
    <row r="4" spans="2:8" ht="26.25" customHeight="1">
      <c r="B4" s="655" t="s">
        <v>728</v>
      </c>
      <c r="C4" s="655"/>
      <c r="D4" s="655"/>
      <c r="E4" s="655"/>
      <c r="F4" s="655"/>
      <c r="G4" s="655"/>
    </row>
    <row r="5" spans="2:8" ht="26.25" customHeight="1">
      <c r="B5" s="80"/>
      <c r="C5" s="81" t="s">
        <v>729</v>
      </c>
      <c r="D5" s="81" t="s">
        <v>3</v>
      </c>
      <c r="E5" s="81" t="s">
        <v>730</v>
      </c>
      <c r="F5" s="81" t="s">
        <v>731</v>
      </c>
      <c r="G5" s="82" t="s">
        <v>732</v>
      </c>
      <c r="H5" s="365" t="s">
        <v>2153</v>
      </c>
    </row>
    <row r="6" spans="2:8" s="71" customFormat="1" ht="23.4" customHeight="1">
      <c r="B6" s="647">
        <v>1</v>
      </c>
      <c r="C6" s="648" t="s">
        <v>733</v>
      </c>
      <c r="D6" s="656">
        <v>4627124868536</v>
      </c>
      <c r="E6" s="650" t="s">
        <v>734</v>
      </c>
      <c r="F6" s="652" t="s">
        <v>735</v>
      </c>
      <c r="G6" s="654">
        <v>0.6</v>
      </c>
      <c r="H6" s="366">
        <v>440.00000000000006</v>
      </c>
    </row>
    <row r="7" spans="2:8" s="71" customFormat="1" ht="23.4" customHeight="1">
      <c r="B7" s="647"/>
      <c r="C7" s="648"/>
      <c r="D7" s="656"/>
      <c r="E7" s="650"/>
      <c r="F7" s="653"/>
      <c r="G7" s="654"/>
      <c r="H7" s="366">
        <v>0</v>
      </c>
    </row>
    <row r="8" spans="2:8" s="71" customFormat="1" ht="23.4" customHeight="1">
      <c r="B8" s="647"/>
      <c r="C8" s="648" t="s">
        <v>736</v>
      </c>
      <c r="D8" s="656">
        <v>4627124868543</v>
      </c>
      <c r="E8" s="650" t="s">
        <v>737</v>
      </c>
      <c r="F8" s="653"/>
      <c r="G8" s="654">
        <v>0.6</v>
      </c>
      <c r="H8" s="366">
        <v>440.00000000000006</v>
      </c>
    </row>
    <row r="9" spans="2:8" s="71" customFormat="1" ht="23.4" customHeight="1">
      <c r="B9" s="647"/>
      <c r="C9" s="648"/>
      <c r="D9" s="656"/>
      <c r="E9" s="650"/>
      <c r="F9" s="653"/>
      <c r="G9" s="654"/>
      <c r="H9" s="366">
        <v>0</v>
      </c>
    </row>
    <row r="10" spans="2:8" s="71" customFormat="1" ht="23.4" customHeight="1">
      <c r="B10" s="647">
        <f>B6+1</f>
        <v>2</v>
      </c>
      <c r="C10" s="648" t="s">
        <v>738</v>
      </c>
      <c r="D10" s="656">
        <v>4627124868512</v>
      </c>
      <c r="E10" s="650" t="s">
        <v>739</v>
      </c>
      <c r="F10" s="652"/>
      <c r="G10" s="654">
        <v>0.7</v>
      </c>
      <c r="H10" s="366">
        <v>517</v>
      </c>
    </row>
    <row r="11" spans="2:8" s="71" customFormat="1" ht="23.4" customHeight="1">
      <c r="B11" s="647"/>
      <c r="C11" s="648"/>
      <c r="D11" s="656"/>
      <c r="E11" s="650"/>
      <c r="F11" s="653"/>
      <c r="G11" s="654"/>
      <c r="H11" s="366">
        <v>0</v>
      </c>
    </row>
    <row r="12" spans="2:8" s="71" customFormat="1" ht="23.4" customHeight="1">
      <c r="B12" s="647"/>
      <c r="C12" s="648"/>
      <c r="D12" s="656"/>
      <c r="E12" s="650"/>
      <c r="F12" s="653"/>
      <c r="G12" s="654"/>
      <c r="H12" s="366">
        <v>0</v>
      </c>
    </row>
    <row r="13" spans="2:8" s="71" customFormat="1" ht="23.4" customHeight="1">
      <c r="B13" s="647">
        <f>B10+1</f>
        <v>3</v>
      </c>
      <c r="C13" s="648" t="s">
        <v>740</v>
      </c>
      <c r="D13" s="656">
        <v>4627124868529</v>
      </c>
      <c r="E13" s="650" t="s">
        <v>741</v>
      </c>
      <c r="F13" s="652"/>
      <c r="G13" s="654">
        <v>0.4</v>
      </c>
      <c r="H13" s="366">
        <v>407.00000000000006</v>
      </c>
    </row>
    <row r="14" spans="2:8" s="71" customFormat="1" ht="23.4" customHeight="1">
      <c r="B14" s="647"/>
      <c r="C14" s="648"/>
      <c r="D14" s="656"/>
      <c r="E14" s="650"/>
      <c r="F14" s="653"/>
      <c r="G14" s="654"/>
      <c r="H14" s="366">
        <v>0</v>
      </c>
    </row>
    <row r="15" spans="2:8" s="71" customFormat="1" ht="23.4" customHeight="1">
      <c r="B15" s="647"/>
      <c r="C15" s="648"/>
      <c r="D15" s="656"/>
      <c r="E15" s="650"/>
      <c r="F15" s="653"/>
      <c r="G15" s="654"/>
      <c r="H15" s="366">
        <v>0</v>
      </c>
    </row>
    <row r="16" spans="2:8" s="71" customFormat="1" ht="23.4" customHeight="1">
      <c r="B16" s="647">
        <f>B13+1</f>
        <v>4</v>
      </c>
      <c r="C16" s="648" t="s">
        <v>742</v>
      </c>
      <c r="D16" s="656">
        <v>4627124868253</v>
      </c>
      <c r="E16" s="650" t="s">
        <v>743</v>
      </c>
      <c r="F16" s="652"/>
      <c r="G16" s="654">
        <v>1</v>
      </c>
      <c r="H16" s="366">
        <v>759.00000000000011</v>
      </c>
    </row>
    <row r="17" spans="2:9" s="71" customFormat="1" ht="23.4" customHeight="1">
      <c r="B17" s="647"/>
      <c r="C17" s="648"/>
      <c r="D17" s="656"/>
      <c r="E17" s="650"/>
      <c r="F17" s="653"/>
      <c r="G17" s="654"/>
      <c r="H17" s="366">
        <v>0</v>
      </c>
    </row>
    <row r="18" spans="2:9" s="71" customFormat="1" ht="23.4" customHeight="1">
      <c r="B18" s="647"/>
      <c r="C18" s="648"/>
      <c r="D18" s="656"/>
      <c r="E18" s="650"/>
      <c r="F18" s="653"/>
      <c r="G18" s="654"/>
      <c r="H18" s="366">
        <v>0</v>
      </c>
    </row>
    <row r="19" spans="2:9" ht="28.8">
      <c r="B19" s="655" t="s">
        <v>744</v>
      </c>
      <c r="C19" s="655"/>
      <c r="D19" s="655"/>
      <c r="E19" s="655"/>
      <c r="F19" s="655"/>
      <c r="G19" s="655"/>
      <c r="H19" s="367"/>
    </row>
    <row r="20" spans="2:9" ht="20.399999999999999" customHeight="1">
      <c r="B20" s="647">
        <v>1</v>
      </c>
      <c r="C20" s="656" t="s">
        <v>745</v>
      </c>
      <c r="D20" s="656">
        <v>4627164653321</v>
      </c>
      <c r="E20" s="651" t="s">
        <v>746</v>
      </c>
      <c r="F20" s="647"/>
      <c r="G20" s="654">
        <v>0.33</v>
      </c>
      <c r="H20" s="642">
        <v>820</v>
      </c>
    </row>
    <row r="21" spans="2:9" ht="20.399999999999999" customHeight="1">
      <c r="B21" s="647"/>
      <c r="C21" s="656"/>
      <c r="D21" s="656"/>
      <c r="E21" s="651"/>
      <c r="F21" s="649"/>
      <c r="G21" s="654"/>
      <c r="H21" s="643"/>
      <c r="I21" s="513">
        <v>43990</v>
      </c>
    </row>
    <row r="22" spans="2:9" ht="20.399999999999999" customHeight="1">
      <c r="B22" s="647"/>
      <c r="C22" s="656"/>
      <c r="D22" s="656"/>
      <c r="E22" s="651"/>
      <c r="F22" s="649"/>
      <c r="G22" s="654"/>
      <c r="H22" s="644"/>
    </row>
    <row r="23" spans="2:9" ht="20.399999999999999" customHeight="1">
      <c r="B23" s="647">
        <v>2</v>
      </c>
      <c r="C23" s="648" t="s">
        <v>747</v>
      </c>
      <c r="D23" s="656">
        <v>4627164653314</v>
      </c>
      <c r="E23" s="651" t="s">
        <v>748</v>
      </c>
      <c r="F23" s="647"/>
      <c r="G23" s="654">
        <v>0.36</v>
      </c>
      <c r="H23" s="642">
        <v>940</v>
      </c>
    </row>
    <row r="24" spans="2:9" ht="20.399999999999999" customHeight="1">
      <c r="B24" s="647"/>
      <c r="C24" s="648"/>
      <c r="D24" s="656"/>
      <c r="E24" s="651"/>
      <c r="F24" s="649"/>
      <c r="G24" s="654"/>
      <c r="H24" s="643"/>
    </row>
    <row r="25" spans="2:9" ht="20.399999999999999" customHeight="1">
      <c r="B25" s="647"/>
      <c r="C25" s="648"/>
      <c r="D25" s="656"/>
      <c r="E25" s="651"/>
      <c r="F25" s="649"/>
      <c r="G25" s="654"/>
      <c r="H25" s="644"/>
      <c r="I25" s="513">
        <v>43990</v>
      </c>
    </row>
    <row r="26" spans="2:9" ht="20.399999999999999" customHeight="1">
      <c r="B26" s="647">
        <v>3</v>
      </c>
      <c r="C26" s="648" t="s">
        <v>749</v>
      </c>
      <c r="D26" s="656">
        <v>4627164653291</v>
      </c>
      <c r="E26" s="651" t="s">
        <v>750</v>
      </c>
      <c r="F26" s="647"/>
      <c r="G26" s="654">
        <v>0.3</v>
      </c>
      <c r="H26" s="642">
        <v>1020</v>
      </c>
    </row>
    <row r="27" spans="2:9" ht="20.399999999999999" customHeight="1">
      <c r="B27" s="647"/>
      <c r="C27" s="648"/>
      <c r="D27" s="656"/>
      <c r="E27" s="651"/>
      <c r="F27" s="649"/>
      <c r="G27" s="654"/>
      <c r="H27" s="643"/>
    </row>
    <row r="28" spans="2:9" ht="20.399999999999999" customHeight="1">
      <c r="B28" s="647"/>
      <c r="C28" s="648"/>
      <c r="D28" s="656"/>
      <c r="E28" s="651"/>
      <c r="F28" s="649"/>
      <c r="G28" s="654"/>
      <c r="H28" s="644"/>
      <c r="I28" s="513">
        <v>43990</v>
      </c>
    </row>
    <row r="29" spans="2:9" ht="20.399999999999999" customHeight="1">
      <c r="B29" s="647">
        <v>4</v>
      </c>
      <c r="C29" s="648" t="s">
        <v>751</v>
      </c>
      <c r="D29" s="656">
        <v>4627164653277</v>
      </c>
      <c r="E29" s="651" t="s">
        <v>752</v>
      </c>
      <c r="F29" s="647"/>
      <c r="G29" s="654">
        <v>0.26</v>
      </c>
      <c r="H29" s="642">
        <v>690</v>
      </c>
    </row>
    <row r="30" spans="2:9" ht="20.399999999999999" customHeight="1">
      <c r="B30" s="647"/>
      <c r="C30" s="648"/>
      <c r="D30" s="656"/>
      <c r="E30" s="651"/>
      <c r="F30" s="649"/>
      <c r="G30" s="654"/>
      <c r="H30" s="643"/>
    </row>
    <row r="31" spans="2:9" ht="20.399999999999999" customHeight="1">
      <c r="B31" s="647"/>
      <c r="C31" s="648"/>
      <c r="D31" s="656"/>
      <c r="E31" s="651"/>
      <c r="F31" s="649"/>
      <c r="G31" s="654"/>
      <c r="H31" s="644"/>
      <c r="I31" s="513">
        <v>43990</v>
      </c>
    </row>
    <row r="32" spans="2:9" ht="20.399999999999999" customHeight="1">
      <c r="B32" s="647">
        <v>5</v>
      </c>
      <c r="C32" s="648" t="s">
        <v>753</v>
      </c>
      <c r="D32" s="656">
        <v>4627164653949</v>
      </c>
      <c r="E32" s="651" t="s">
        <v>754</v>
      </c>
      <c r="F32" s="647"/>
      <c r="G32" s="654">
        <v>0.8</v>
      </c>
      <c r="H32" s="642">
        <v>910</v>
      </c>
    </row>
    <row r="33" spans="2:9" ht="20.399999999999999" customHeight="1">
      <c r="B33" s="647"/>
      <c r="C33" s="648"/>
      <c r="D33" s="656"/>
      <c r="E33" s="651"/>
      <c r="F33" s="649"/>
      <c r="G33" s="654"/>
      <c r="H33" s="643"/>
    </row>
    <row r="34" spans="2:9" ht="20.399999999999999" customHeight="1">
      <c r="B34" s="647"/>
      <c r="C34" s="648"/>
      <c r="D34" s="656"/>
      <c r="E34" s="651"/>
      <c r="F34" s="649"/>
      <c r="G34" s="654"/>
      <c r="H34" s="644"/>
      <c r="I34" s="513">
        <v>43990</v>
      </c>
    </row>
    <row r="35" spans="2:9" ht="76.95" customHeight="1">
      <c r="B35" s="645"/>
      <c r="C35" s="645"/>
      <c r="D35" s="645"/>
      <c r="E35" s="645"/>
      <c r="F35" s="645"/>
      <c r="G35" s="645"/>
      <c r="H35" s="367"/>
    </row>
    <row r="36" spans="2:9" s="15" customFormat="1" ht="28.8">
      <c r="B36" s="519" t="s">
        <v>755</v>
      </c>
      <c r="C36" s="519"/>
      <c r="D36" s="519"/>
      <c r="E36" s="519"/>
      <c r="F36" s="519"/>
      <c r="G36" s="519"/>
      <c r="H36" s="368"/>
    </row>
    <row r="37" spans="2:9" s="375" customFormat="1" ht="69" customHeight="1">
      <c r="B37" s="83">
        <v>1</v>
      </c>
      <c r="C37" s="84" t="s">
        <v>756</v>
      </c>
      <c r="D37" s="84">
        <v>4627164650559</v>
      </c>
      <c r="E37" s="373" t="s">
        <v>757</v>
      </c>
      <c r="F37" s="83"/>
      <c r="G37" s="86">
        <v>0.3</v>
      </c>
      <c r="H37" s="374">
        <v>1012.0000000000001</v>
      </c>
    </row>
    <row r="38" spans="2:9" s="72" customFormat="1" ht="64.95" customHeight="1">
      <c r="B38" s="83">
        <f>B37+1</f>
        <v>2</v>
      </c>
      <c r="C38" s="84" t="s">
        <v>758</v>
      </c>
      <c r="D38" s="84">
        <v>4627191080602</v>
      </c>
      <c r="E38" s="85" t="s">
        <v>759</v>
      </c>
      <c r="F38" s="83"/>
      <c r="G38" s="86">
        <v>0.2</v>
      </c>
      <c r="H38" s="366">
        <v>265.65000000000003</v>
      </c>
    </row>
    <row r="39" spans="2:9" s="15" customFormat="1" ht="42" customHeight="1">
      <c r="B39" s="520">
        <f>B38+1</f>
        <v>3</v>
      </c>
      <c r="C39" s="43" t="s">
        <v>760</v>
      </c>
      <c r="D39" s="87">
        <v>4627124868307</v>
      </c>
      <c r="E39" s="88" t="s">
        <v>761</v>
      </c>
      <c r="F39" s="35"/>
      <c r="G39" s="89">
        <v>0.8</v>
      </c>
      <c r="H39" s="366">
        <v>272.14110000000005</v>
      </c>
    </row>
    <row r="40" spans="2:9" s="15" customFormat="1" ht="42" customHeight="1">
      <c r="B40" s="520"/>
      <c r="C40" s="43" t="s">
        <v>762</v>
      </c>
      <c r="D40" s="87">
        <v>4627124868314</v>
      </c>
      <c r="E40" s="88" t="s">
        <v>763</v>
      </c>
      <c r="F40" s="35"/>
      <c r="G40" s="89">
        <v>0.8</v>
      </c>
      <c r="H40" s="366">
        <v>278.94462750000002</v>
      </c>
    </row>
    <row r="41" spans="2:9" s="15" customFormat="1" ht="42" customHeight="1">
      <c r="B41" s="38">
        <f>B39+1</f>
        <v>4</v>
      </c>
      <c r="C41" s="43" t="s">
        <v>764</v>
      </c>
      <c r="D41" s="87">
        <v>4627124868321</v>
      </c>
      <c r="E41" s="88" t="s">
        <v>765</v>
      </c>
      <c r="F41" s="35"/>
      <c r="G41" s="89">
        <v>0.8</v>
      </c>
      <c r="H41" s="366">
        <v>278.94462750000002</v>
      </c>
    </row>
    <row r="42" spans="2:9" s="15" customFormat="1" ht="52.2" customHeight="1">
      <c r="B42" s="520">
        <f>B41+1</f>
        <v>5</v>
      </c>
      <c r="C42" s="43" t="s">
        <v>766</v>
      </c>
      <c r="D42" s="87">
        <v>4627124868284</v>
      </c>
      <c r="E42" s="88" t="s">
        <v>767</v>
      </c>
      <c r="F42" s="35"/>
      <c r="G42" s="89">
        <v>0.3</v>
      </c>
      <c r="H42" s="366">
        <v>297.99450450000001</v>
      </c>
    </row>
    <row r="43" spans="2:9" s="15" customFormat="1" ht="55.95" customHeight="1">
      <c r="B43" s="520"/>
      <c r="C43" s="43" t="s">
        <v>768</v>
      </c>
      <c r="D43" s="87">
        <v>4627124868291</v>
      </c>
      <c r="E43" s="88" t="s">
        <v>769</v>
      </c>
      <c r="F43" s="35"/>
      <c r="G43" s="89">
        <v>0.3</v>
      </c>
      <c r="H43" s="366">
        <v>297.99450450000001</v>
      </c>
    </row>
    <row r="44" spans="2:9" s="15" customFormat="1" ht="56.4" customHeight="1">
      <c r="B44" s="38">
        <f>B42+1</f>
        <v>6</v>
      </c>
      <c r="C44" s="43" t="s">
        <v>770</v>
      </c>
      <c r="D44" s="87">
        <v>4627124863975</v>
      </c>
      <c r="E44" s="88" t="s">
        <v>771</v>
      </c>
      <c r="F44" s="35"/>
      <c r="G44" s="89">
        <v>1.5</v>
      </c>
      <c r="H44" s="366">
        <v>389.16177300000004</v>
      </c>
    </row>
    <row r="45" spans="2:9" s="73" customFormat="1" ht="65.400000000000006" customHeight="1">
      <c r="B45" s="38">
        <f t="shared" ref="B45:B49" si="0">B44+1</f>
        <v>7</v>
      </c>
      <c r="C45" s="90" t="s">
        <v>772</v>
      </c>
      <c r="D45" s="87">
        <v>4627124864699</v>
      </c>
      <c r="E45" s="88" t="s">
        <v>773</v>
      </c>
      <c r="F45" s="91"/>
      <c r="G45" s="89">
        <v>1</v>
      </c>
      <c r="H45" s="366">
        <v>577.5</v>
      </c>
    </row>
    <row r="46" spans="2:9" s="74" customFormat="1" ht="60" customHeight="1">
      <c r="B46" s="92">
        <f t="shared" si="0"/>
        <v>8</v>
      </c>
      <c r="C46" s="90" t="s">
        <v>774</v>
      </c>
      <c r="D46" s="93">
        <v>4627164650504</v>
      </c>
      <c r="E46" s="94" t="s">
        <v>775</v>
      </c>
      <c r="F46" s="95"/>
      <c r="G46" s="96">
        <v>0.5</v>
      </c>
      <c r="H46" s="366">
        <v>981.75000000000011</v>
      </c>
    </row>
    <row r="47" spans="2:9" s="73" customFormat="1" ht="52.95" customHeight="1">
      <c r="B47" s="97">
        <f t="shared" si="0"/>
        <v>9</v>
      </c>
      <c r="C47" s="90" t="s">
        <v>776</v>
      </c>
      <c r="D47" s="87">
        <v>4627164659309</v>
      </c>
      <c r="E47" s="88" t="s">
        <v>777</v>
      </c>
      <c r="F47" s="91"/>
      <c r="G47" s="89">
        <v>0.5</v>
      </c>
      <c r="H47" s="366">
        <v>1108.8000000000002</v>
      </c>
    </row>
    <row r="48" spans="2:9" s="73" customFormat="1" ht="57.6" customHeight="1">
      <c r="B48" s="98">
        <f t="shared" si="0"/>
        <v>10</v>
      </c>
      <c r="C48" s="90" t="s">
        <v>778</v>
      </c>
      <c r="D48" s="87">
        <v>4627164659316</v>
      </c>
      <c r="E48" s="88" t="s">
        <v>779</v>
      </c>
      <c r="F48" s="91"/>
      <c r="G48" s="89">
        <v>0.5</v>
      </c>
      <c r="H48" s="366">
        <v>900.90000000000009</v>
      </c>
    </row>
    <row r="49" spans="1:8" s="73" customFormat="1" ht="54.6" customHeight="1">
      <c r="B49" s="99">
        <f t="shared" si="0"/>
        <v>11</v>
      </c>
      <c r="C49" s="90" t="s">
        <v>780</v>
      </c>
      <c r="D49" s="87">
        <v>4627164659323</v>
      </c>
      <c r="E49" s="88" t="s">
        <v>781</v>
      </c>
      <c r="F49" s="91"/>
      <c r="G49" s="89">
        <v>0.5</v>
      </c>
      <c r="H49" s="366">
        <v>1808.7300000000002</v>
      </c>
    </row>
    <row r="50" spans="1:8" s="15" customFormat="1" ht="28.8">
      <c r="A50" s="30"/>
      <c r="B50" s="646" t="s">
        <v>755</v>
      </c>
      <c r="C50" s="646"/>
      <c r="D50" s="646"/>
      <c r="E50" s="646"/>
      <c r="F50" s="646"/>
      <c r="G50" s="646"/>
      <c r="H50" s="368"/>
    </row>
    <row r="51" spans="1:8" s="15" customFormat="1" ht="43.2">
      <c r="A51" s="30"/>
      <c r="B51" s="68">
        <f>B49+1</f>
        <v>12</v>
      </c>
      <c r="C51" s="43">
        <v>4088</v>
      </c>
      <c r="D51" s="93">
        <v>4627124864088</v>
      </c>
      <c r="E51" s="88" t="s">
        <v>782</v>
      </c>
      <c r="F51" s="89"/>
      <c r="G51" s="89" t="s">
        <v>783</v>
      </c>
      <c r="H51" s="366">
        <v>924.00000000000011</v>
      </c>
    </row>
    <row r="52" spans="1:8" s="15" customFormat="1" ht="66.75" customHeight="1">
      <c r="A52" s="30"/>
      <c r="B52" s="68">
        <f>B51+1</f>
        <v>13</v>
      </c>
      <c r="C52" s="43">
        <v>4118</v>
      </c>
      <c r="D52" s="93">
        <v>4627124864118</v>
      </c>
      <c r="E52" s="88" t="s">
        <v>784</v>
      </c>
      <c r="F52" s="89"/>
      <c r="G52" s="89" t="s">
        <v>783</v>
      </c>
      <c r="H52" s="366">
        <v>924.00000000000011</v>
      </c>
    </row>
    <row r="53" spans="1:8" s="15" customFormat="1" ht="69.75" customHeight="1">
      <c r="A53" s="30"/>
      <c r="B53" s="68">
        <f>B52+1</f>
        <v>14</v>
      </c>
      <c r="C53" s="43">
        <v>4095</v>
      </c>
      <c r="D53" s="93">
        <v>4627124864095</v>
      </c>
      <c r="E53" s="88" t="s">
        <v>785</v>
      </c>
      <c r="F53" s="89"/>
      <c r="G53" s="89" t="s">
        <v>783</v>
      </c>
      <c r="H53" s="366">
        <v>924.00000000000011</v>
      </c>
    </row>
    <row r="54" spans="1:8" s="15" customFormat="1" ht="63.75" customHeight="1">
      <c r="A54" s="30"/>
      <c r="B54" s="68">
        <f>B53+1</f>
        <v>15</v>
      </c>
      <c r="C54" s="43">
        <v>4125</v>
      </c>
      <c r="D54" s="93">
        <v>4627124864125</v>
      </c>
      <c r="E54" s="88" t="s">
        <v>786</v>
      </c>
      <c r="F54" s="35"/>
      <c r="G54" s="89" t="s">
        <v>787</v>
      </c>
      <c r="H54" s="366">
        <v>857.58750000000009</v>
      </c>
    </row>
    <row r="55" spans="1:8" s="15" customFormat="1" ht="59.25" customHeight="1">
      <c r="A55" s="30"/>
      <c r="B55" s="68">
        <f>B54+1</f>
        <v>16</v>
      </c>
      <c r="C55" s="43">
        <v>4132</v>
      </c>
      <c r="D55" s="93">
        <v>4627124864132</v>
      </c>
      <c r="E55" s="88" t="s">
        <v>788</v>
      </c>
      <c r="F55" s="35"/>
      <c r="G55" s="89" t="s">
        <v>787</v>
      </c>
      <c r="H55" s="366">
        <v>857.58750000000009</v>
      </c>
    </row>
    <row r="56" spans="1:8" s="15" customFormat="1" ht="57.6">
      <c r="A56" s="30"/>
      <c r="B56" s="68">
        <f>B55+1</f>
        <v>17</v>
      </c>
      <c r="C56" s="43">
        <v>3500</v>
      </c>
      <c r="D56" s="93">
        <v>4627124863500</v>
      </c>
      <c r="E56" s="88" t="s">
        <v>789</v>
      </c>
      <c r="F56" s="35"/>
      <c r="G56" s="89" t="s">
        <v>790</v>
      </c>
      <c r="H56" s="366">
        <v>476.43750000000006</v>
      </c>
    </row>
  </sheetData>
  <mergeCells count="73">
    <mergeCell ref="B1:D3"/>
    <mergeCell ref="F1:G3"/>
    <mergeCell ref="G20:G22"/>
    <mergeCell ref="G23:G25"/>
    <mergeCell ref="G26:G28"/>
    <mergeCell ref="E1:E3"/>
    <mergeCell ref="E8:E9"/>
    <mergeCell ref="E10:E12"/>
    <mergeCell ref="E13:E15"/>
    <mergeCell ref="D20:D22"/>
    <mergeCell ref="D23:D25"/>
    <mergeCell ref="D26:D28"/>
    <mergeCell ref="C20:C22"/>
    <mergeCell ref="C23:C25"/>
    <mergeCell ref="C26:C28"/>
    <mergeCell ref="B4:G4"/>
    <mergeCell ref="G29:G31"/>
    <mergeCell ref="G32:G34"/>
    <mergeCell ref="G6:G7"/>
    <mergeCell ref="G8:G9"/>
    <mergeCell ref="G10:G12"/>
    <mergeCell ref="G13:G15"/>
    <mergeCell ref="G16:G18"/>
    <mergeCell ref="B19:G19"/>
    <mergeCell ref="D29:D31"/>
    <mergeCell ref="D32:D34"/>
    <mergeCell ref="D6:D7"/>
    <mergeCell ref="D8:D9"/>
    <mergeCell ref="D10:D12"/>
    <mergeCell ref="D13:D15"/>
    <mergeCell ref="D16:D18"/>
    <mergeCell ref="E32:E34"/>
    <mergeCell ref="F23:F25"/>
    <mergeCell ref="F26:F28"/>
    <mergeCell ref="E6:E7"/>
    <mergeCell ref="F29:F31"/>
    <mergeCell ref="F32:F34"/>
    <mergeCell ref="E16:E18"/>
    <mergeCell ref="E20:E22"/>
    <mergeCell ref="E23:E25"/>
    <mergeCell ref="E26:E28"/>
    <mergeCell ref="E29:E31"/>
    <mergeCell ref="F6:F9"/>
    <mergeCell ref="F10:F12"/>
    <mergeCell ref="F13:F15"/>
    <mergeCell ref="F16:F18"/>
    <mergeCell ref="F20:F22"/>
    <mergeCell ref="C6:C7"/>
    <mergeCell ref="C8:C9"/>
    <mergeCell ref="C10:C12"/>
    <mergeCell ref="C13:C15"/>
    <mergeCell ref="C16:C18"/>
    <mergeCell ref="B35:G35"/>
    <mergeCell ref="B36:G36"/>
    <mergeCell ref="B50:G50"/>
    <mergeCell ref="B6:B9"/>
    <mergeCell ref="B10:B12"/>
    <mergeCell ref="B13:B15"/>
    <mergeCell ref="B16:B18"/>
    <mergeCell ref="B20:B22"/>
    <mergeCell ref="B23:B25"/>
    <mergeCell ref="B26:B28"/>
    <mergeCell ref="B29:B31"/>
    <mergeCell ref="B32:B34"/>
    <mergeCell ref="B39:B40"/>
    <mergeCell ref="B42:B43"/>
    <mergeCell ref="C29:C31"/>
    <mergeCell ref="C32:C34"/>
    <mergeCell ref="H20:H22"/>
    <mergeCell ref="H23:H25"/>
    <mergeCell ref="H26:H28"/>
    <mergeCell ref="H29:H31"/>
    <mergeCell ref="H32:H34"/>
  </mergeCells>
  <pageMargins left="0.25" right="0.25" top="0.75" bottom="0.75" header="0.3" footer="0.3"/>
  <pageSetup paperSize="9" scale="36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55"/>
  <sheetViews>
    <sheetView topLeftCell="A25" zoomScale="85" zoomScaleNormal="85" workbookViewId="0">
      <selection activeCell="N29" sqref="N29"/>
    </sheetView>
  </sheetViews>
  <sheetFormatPr defaultColWidth="9.109375" defaultRowHeight="14.4"/>
  <cols>
    <col min="1" max="1" width="9.109375" style="61"/>
    <col min="2" max="2" width="10.5546875" style="61" customWidth="1"/>
    <col min="3" max="3" width="20.88671875" style="293" customWidth="1"/>
    <col min="4" max="4" width="36.33203125" style="63" customWidth="1"/>
    <col min="5" max="5" width="10.5546875" style="293" customWidth="1"/>
    <col min="6" max="6" width="10.5546875" style="63" customWidth="1"/>
    <col min="7" max="7" width="12" style="63" customWidth="1"/>
    <col min="8" max="8" width="22" style="63" customWidth="1"/>
    <col min="9" max="9" width="11.33203125" style="63" customWidth="1"/>
    <col min="10" max="11" width="9.109375" style="62"/>
    <col min="12" max="12" width="9.109375" style="61"/>
    <col min="13" max="13" width="11.5546875" style="407" customWidth="1"/>
    <col min="14" max="16384" width="9.109375" style="62"/>
  </cols>
  <sheetData>
    <row r="1" spans="1:14" ht="25.5" customHeight="1">
      <c r="C1" s="682" t="s">
        <v>791</v>
      </c>
      <c r="D1" s="682"/>
      <c r="E1" s="682"/>
      <c r="F1" s="682"/>
      <c r="G1" s="682"/>
      <c r="H1" s="682"/>
      <c r="I1" s="682"/>
    </row>
    <row r="2" spans="1:14" ht="18.75" customHeight="1">
      <c r="C2" s="682"/>
      <c r="D2" s="682"/>
      <c r="E2" s="682"/>
      <c r="F2" s="682"/>
      <c r="G2" s="682"/>
      <c r="H2" s="682"/>
      <c r="I2" s="682"/>
    </row>
    <row r="3" spans="1:14" ht="15" customHeight="1">
      <c r="C3" s="682"/>
      <c r="D3" s="682"/>
      <c r="E3" s="682"/>
      <c r="F3" s="682"/>
      <c r="G3" s="682"/>
      <c r="H3" s="682"/>
      <c r="I3" s="682"/>
    </row>
    <row r="4" spans="1:14" ht="45.75" customHeight="1">
      <c r="C4" s="682"/>
      <c r="D4" s="682"/>
      <c r="E4" s="682"/>
      <c r="F4" s="682"/>
      <c r="G4" s="682"/>
      <c r="H4" s="682"/>
      <c r="I4" s="682"/>
    </row>
    <row r="5" spans="1:14" s="60" customFormat="1" ht="43.2">
      <c r="A5" s="291" t="s">
        <v>792</v>
      </c>
      <c r="B5" s="291" t="s">
        <v>2</v>
      </c>
      <c r="C5" s="291" t="s">
        <v>3</v>
      </c>
      <c r="D5" s="66" t="s">
        <v>793</v>
      </c>
      <c r="E5" s="291" t="s">
        <v>794</v>
      </c>
      <c r="F5" s="66" t="s">
        <v>795</v>
      </c>
      <c r="G5" s="66" t="s">
        <v>796</v>
      </c>
      <c r="H5" s="66" t="s">
        <v>5</v>
      </c>
      <c r="I5" s="66" t="s">
        <v>797</v>
      </c>
      <c r="J5" s="309" t="s">
        <v>2033</v>
      </c>
      <c r="K5" s="310" t="s">
        <v>2034</v>
      </c>
      <c r="L5" s="310" t="s">
        <v>2035</v>
      </c>
      <c r="M5" s="363" t="s">
        <v>2342</v>
      </c>
      <c r="N5" s="62"/>
    </row>
    <row r="6" spans="1:14" customFormat="1" ht="28.8">
      <c r="A6" s="462">
        <v>1</v>
      </c>
      <c r="B6" s="463" t="s">
        <v>798</v>
      </c>
      <c r="C6" s="464">
        <v>4627164650887</v>
      </c>
      <c r="D6" s="465" t="s">
        <v>799</v>
      </c>
      <c r="E6" s="462" t="s">
        <v>800</v>
      </c>
      <c r="F6" s="461">
        <v>11</v>
      </c>
      <c r="G6" s="461" t="s">
        <v>801</v>
      </c>
      <c r="H6" s="677"/>
      <c r="I6" s="457" t="s">
        <v>802</v>
      </c>
      <c r="J6" s="458" t="s">
        <v>2036</v>
      </c>
      <c r="K6" s="459">
        <v>2.6</v>
      </c>
      <c r="L6" s="460">
        <v>2.8</v>
      </c>
      <c r="M6" s="471">
        <v>1301.5</v>
      </c>
      <c r="N6" s="62"/>
    </row>
    <row r="7" spans="1:14" ht="27" customHeight="1">
      <c r="A7" s="462">
        <v>2</v>
      </c>
      <c r="B7" s="466" t="s">
        <v>803</v>
      </c>
      <c r="C7" s="464" t="s">
        <v>804</v>
      </c>
      <c r="D7" s="467" t="s">
        <v>805</v>
      </c>
      <c r="E7" s="462" t="s">
        <v>800</v>
      </c>
      <c r="F7" s="461">
        <v>11</v>
      </c>
      <c r="G7" s="461" t="s">
        <v>801</v>
      </c>
      <c r="H7" s="678"/>
      <c r="I7" s="461" t="s">
        <v>806</v>
      </c>
      <c r="J7" s="458" t="s">
        <v>2036</v>
      </c>
      <c r="K7" s="459">
        <f>88*0.025</f>
        <v>2.2000000000000002</v>
      </c>
      <c r="L7" s="460">
        <v>2.9</v>
      </c>
      <c r="M7" s="471">
        <v>2052</v>
      </c>
    </row>
    <row r="8" spans="1:14" customFormat="1" ht="28.8">
      <c r="A8" s="462">
        <v>3</v>
      </c>
      <c r="B8" s="466" t="s">
        <v>807</v>
      </c>
      <c r="C8" s="464">
        <v>4627164650894</v>
      </c>
      <c r="D8" s="465" t="s">
        <v>808</v>
      </c>
      <c r="E8" s="462" t="s">
        <v>570</v>
      </c>
      <c r="F8" s="461">
        <v>11</v>
      </c>
      <c r="G8" s="461" t="s">
        <v>801</v>
      </c>
      <c r="H8" s="678"/>
      <c r="I8" s="457" t="s">
        <v>802</v>
      </c>
      <c r="J8" s="458" t="s">
        <v>2036</v>
      </c>
      <c r="K8" s="459">
        <v>3.9</v>
      </c>
      <c r="L8" s="460">
        <f>K8+0.2</f>
        <v>4.0999999999999996</v>
      </c>
      <c r="M8" s="471">
        <v>2672.35</v>
      </c>
      <c r="N8" s="62"/>
    </row>
    <row r="9" spans="1:14" customFormat="1" ht="27" customHeight="1">
      <c r="A9" s="462">
        <v>4</v>
      </c>
      <c r="B9" s="466" t="s">
        <v>809</v>
      </c>
      <c r="C9" s="468" t="s">
        <v>810</v>
      </c>
      <c r="D9" s="469" t="s">
        <v>811</v>
      </c>
      <c r="E9" s="462" t="s">
        <v>570</v>
      </c>
      <c r="F9" s="461">
        <v>11</v>
      </c>
      <c r="G9" s="461" t="s">
        <v>801</v>
      </c>
      <c r="H9" s="678"/>
      <c r="I9" s="461" t="s">
        <v>806</v>
      </c>
      <c r="J9" s="458" t="s">
        <v>2036</v>
      </c>
      <c r="K9" s="459">
        <v>3.9</v>
      </c>
      <c r="L9" s="460">
        <f>K9+0.3</f>
        <v>4.2</v>
      </c>
      <c r="M9" s="471">
        <v>2736</v>
      </c>
      <c r="N9" s="62"/>
    </row>
    <row r="10" spans="1:14" customFormat="1" ht="28.8">
      <c r="A10" s="462">
        <v>5</v>
      </c>
      <c r="B10" s="463" t="s">
        <v>812</v>
      </c>
      <c r="C10" s="464">
        <v>4627164650900</v>
      </c>
      <c r="D10" s="465" t="s">
        <v>813</v>
      </c>
      <c r="E10" s="462" t="s">
        <v>571</v>
      </c>
      <c r="F10" s="461">
        <v>11</v>
      </c>
      <c r="G10" s="461" t="s">
        <v>801</v>
      </c>
      <c r="H10" s="678"/>
      <c r="I10" s="457" t="s">
        <v>802</v>
      </c>
      <c r="J10" s="458" t="s">
        <v>2036</v>
      </c>
      <c r="K10" s="459">
        <v>7</v>
      </c>
      <c r="L10" s="460">
        <v>7.2</v>
      </c>
      <c r="M10" s="471">
        <v>3346.85</v>
      </c>
      <c r="N10" s="62"/>
    </row>
    <row r="11" spans="1:14" customFormat="1" ht="28.8">
      <c r="A11" s="462">
        <v>6</v>
      </c>
      <c r="B11" s="466" t="s">
        <v>814</v>
      </c>
      <c r="C11" s="464">
        <v>4627164650917</v>
      </c>
      <c r="D11" s="465" t="s">
        <v>815</v>
      </c>
      <c r="E11" s="462" t="s">
        <v>572</v>
      </c>
      <c r="F11" s="461">
        <v>11</v>
      </c>
      <c r="G11" s="461" t="s">
        <v>801</v>
      </c>
      <c r="H11" s="678"/>
      <c r="I11" s="457" t="s">
        <v>802</v>
      </c>
      <c r="J11" s="458" t="s">
        <v>2036</v>
      </c>
      <c r="K11" s="459">
        <v>8.6999999999999993</v>
      </c>
      <c r="L11" s="460">
        <v>8.8000000000000007</v>
      </c>
      <c r="M11" s="471">
        <v>4227.5</v>
      </c>
      <c r="N11" s="62"/>
    </row>
    <row r="12" spans="1:14" customFormat="1" ht="21.6" customHeight="1">
      <c r="A12" s="675">
        <v>7</v>
      </c>
      <c r="B12" s="470" t="s">
        <v>816</v>
      </c>
      <c r="C12" s="464">
        <v>4627164653482</v>
      </c>
      <c r="D12" s="668" t="s">
        <v>817</v>
      </c>
      <c r="E12" s="685" t="s">
        <v>800</v>
      </c>
      <c r="F12" s="461">
        <v>11</v>
      </c>
      <c r="G12" s="461" t="s">
        <v>801</v>
      </c>
      <c r="H12" s="678"/>
      <c r="I12" s="461" t="s">
        <v>818</v>
      </c>
      <c r="J12" s="461" t="s">
        <v>2037</v>
      </c>
      <c r="K12" s="460">
        <f>88*0.04</f>
        <v>3.52</v>
      </c>
      <c r="L12" s="460">
        <f t="shared" ref="L12:L18" si="0">K12+0.2</f>
        <v>3.72</v>
      </c>
      <c r="M12" s="471">
        <v>2717</v>
      </c>
      <c r="N12" s="62"/>
    </row>
    <row r="13" spans="1:14" customFormat="1" ht="18" customHeight="1">
      <c r="A13" s="676"/>
      <c r="B13" s="470" t="s">
        <v>819</v>
      </c>
      <c r="C13" s="464">
        <v>4627164653567</v>
      </c>
      <c r="D13" s="668"/>
      <c r="E13" s="685"/>
      <c r="F13" s="461">
        <v>11</v>
      </c>
      <c r="G13" s="461" t="s">
        <v>801</v>
      </c>
      <c r="H13" s="678"/>
      <c r="I13" s="461" t="s">
        <v>818</v>
      </c>
      <c r="J13" s="461" t="s">
        <v>2037</v>
      </c>
      <c r="K13" s="460">
        <f>88*0.06</f>
        <v>5.2799999999999994</v>
      </c>
      <c r="L13" s="460">
        <v>5.4</v>
      </c>
      <c r="M13" s="471">
        <v>3420</v>
      </c>
      <c r="N13" s="62"/>
    </row>
    <row r="14" spans="1:14" customFormat="1" ht="18" customHeight="1">
      <c r="A14" s="675">
        <v>8</v>
      </c>
      <c r="B14" s="470" t="s">
        <v>820</v>
      </c>
      <c r="C14" s="464">
        <v>4627164653499</v>
      </c>
      <c r="D14" s="668" t="s">
        <v>821</v>
      </c>
      <c r="E14" s="686" t="s">
        <v>570</v>
      </c>
      <c r="F14" s="461">
        <v>11</v>
      </c>
      <c r="G14" s="461" t="s">
        <v>801</v>
      </c>
      <c r="H14" s="678"/>
      <c r="I14" s="461" t="s">
        <v>818</v>
      </c>
      <c r="J14" s="461" t="s">
        <v>2037</v>
      </c>
      <c r="K14" s="460">
        <f>130*0.04</f>
        <v>5.2</v>
      </c>
      <c r="L14" s="460">
        <f t="shared" si="0"/>
        <v>5.4</v>
      </c>
      <c r="M14" s="471">
        <v>3914</v>
      </c>
      <c r="N14" s="62"/>
    </row>
    <row r="15" spans="1:14" customFormat="1" ht="18" customHeight="1">
      <c r="A15" s="676"/>
      <c r="B15" s="470" t="s">
        <v>822</v>
      </c>
      <c r="C15" s="464">
        <v>4627164653574</v>
      </c>
      <c r="D15" s="668"/>
      <c r="E15" s="686"/>
      <c r="F15" s="461">
        <v>11</v>
      </c>
      <c r="G15" s="461" t="s">
        <v>801</v>
      </c>
      <c r="H15" s="678"/>
      <c r="I15" s="461" t="s">
        <v>818</v>
      </c>
      <c r="J15" s="461" t="s">
        <v>2037</v>
      </c>
      <c r="K15" s="460">
        <f>130*0.06</f>
        <v>7.8</v>
      </c>
      <c r="L15" s="460">
        <f t="shared" si="0"/>
        <v>8</v>
      </c>
      <c r="M15" s="471">
        <v>4674</v>
      </c>
      <c r="N15" s="62"/>
    </row>
    <row r="16" spans="1:14" customFormat="1" ht="18" customHeight="1">
      <c r="A16" s="675">
        <v>9</v>
      </c>
      <c r="B16" s="470" t="s">
        <v>823</v>
      </c>
      <c r="C16" s="464">
        <v>4627164653505</v>
      </c>
      <c r="D16" s="668" t="s">
        <v>824</v>
      </c>
      <c r="E16" s="686" t="s">
        <v>571</v>
      </c>
      <c r="F16" s="461">
        <v>11</v>
      </c>
      <c r="G16" s="461" t="s">
        <v>801</v>
      </c>
      <c r="H16" s="678"/>
      <c r="I16" s="461" t="s">
        <v>818</v>
      </c>
      <c r="J16" s="461" t="s">
        <v>2037</v>
      </c>
      <c r="K16" s="460">
        <f>234*0.04</f>
        <v>9.36</v>
      </c>
      <c r="L16" s="460">
        <v>9.5</v>
      </c>
      <c r="M16" s="471">
        <v>6127.5</v>
      </c>
      <c r="N16" s="62"/>
    </row>
    <row r="17" spans="1:14" customFormat="1" ht="18" customHeight="1">
      <c r="A17" s="676"/>
      <c r="B17" s="470" t="s">
        <v>825</v>
      </c>
      <c r="C17" s="464">
        <v>4627164653581</v>
      </c>
      <c r="D17" s="668"/>
      <c r="E17" s="686"/>
      <c r="F17" s="461">
        <v>11</v>
      </c>
      <c r="G17" s="461" t="s">
        <v>801</v>
      </c>
      <c r="H17" s="678"/>
      <c r="I17" s="461" t="s">
        <v>818</v>
      </c>
      <c r="J17" s="461" t="s">
        <v>2037</v>
      </c>
      <c r="K17" s="460">
        <f>234*0.06</f>
        <v>14.04</v>
      </c>
      <c r="L17" s="460">
        <f t="shared" si="0"/>
        <v>14.239999999999998</v>
      </c>
      <c r="M17" s="471">
        <v>7495.5</v>
      </c>
      <c r="N17" s="62"/>
    </row>
    <row r="18" spans="1:14" customFormat="1" ht="18" customHeight="1">
      <c r="A18" s="675">
        <v>10</v>
      </c>
      <c r="B18" s="470" t="s">
        <v>826</v>
      </c>
      <c r="C18" s="464">
        <v>4627164653512</v>
      </c>
      <c r="D18" s="668" t="s">
        <v>827</v>
      </c>
      <c r="E18" s="686" t="s">
        <v>572</v>
      </c>
      <c r="F18" s="461">
        <v>11</v>
      </c>
      <c r="G18" s="461" t="s">
        <v>801</v>
      </c>
      <c r="H18" s="678"/>
      <c r="I18" s="461" t="s">
        <v>818</v>
      </c>
      <c r="J18" s="461" t="s">
        <v>2037</v>
      </c>
      <c r="K18" s="460">
        <f>288*0.04</f>
        <v>11.52</v>
      </c>
      <c r="L18" s="460">
        <f t="shared" si="0"/>
        <v>11.719999999999999</v>
      </c>
      <c r="M18" s="471">
        <v>7628.5</v>
      </c>
      <c r="N18" s="62"/>
    </row>
    <row r="19" spans="1:14" customFormat="1" ht="18" customHeight="1">
      <c r="A19" s="676"/>
      <c r="B19" s="470" t="s">
        <v>828</v>
      </c>
      <c r="C19" s="464">
        <v>4627164653598</v>
      </c>
      <c r="D19" s="668"/>
      <c r="E19" s="686"/>
      <c r="F19" s="461">
        <v>11</v>
      </c>
      <c r="G19" s="461" t="s">
        <v>801</v>
      </c>
      <c r="H19" s="678"/>
      <c r="I19" s="461" t="s">
        <v>818</v>
      </c>
      <c r="J19" s="461" t="s">
        <v>2037</v>
      </c>
      <c r="K19" s="460">
        <f>288*0.06</f>
        <v>17.28</v>
      </c>
      <c r="L19" s="460">
        <v>17.399999999999999</v>
      </c>
      <c r="M19" s="471">
        <v>9329</v>
      </c>
      <c r="N19" s="62"/>
    </row>
    <row r="20" spans="1:14" customFormat="1" ht="18" customHeight="1">
      <c r="A20" s="662">
        <v>11</v>
      </c>
      <c r="B20" s="444" t="s">
        <v>829</v>
      </c>
      <c r="C20" s="442">
        <v>4627164653529</v>
      </c>
      <c r="D20" s="669" t="s">
        <v>830</v>
      </c>
      <c r="E20" s="684" t="s">
        <v>800</v>
      </c>
      <c r="F20" s="443">
        <v>13</v>
      </c>
      <c r="G20" s="443" t="s">
        <v>831</v>
      </c>
      <c r="H20" s="678"/>
      <c r="I20" s="443" t="s">
        <v>818</v>
      </c>
      <c r="J20" s="443" t="s">
        <v>2037</v>
      </c>
      <c r="K20" s="449">
        <v>2.5</v>
      </c>
      <c r="L20" s="449">
        <f>K20+0.6</f>
        <v>3.1</v>
      </c>
      <c r="M20" s="472">
        <v>2850</v>
      </c>
      <c r="N20" s="62"/>
    </row>
    <row r="21" spans="1:14" customFormat="1" ht="18" customHeight="1">
      <c r="A21" s="663"/>
      <c r="B21" s="441" t="s">
        <v>832</v>
      </c>
      <c r="C21" s="442">
        <v>4627164653604</v>
      </c>
      <c r="D21" s="670"/>
      <c r="E21" s="684"/>
      <c r="F21" s="443">
        <v>13</v>
      </c>
      <c r="G21" s="443" t="s">
        <v>831</v>
      </c>
      <c r="H21" s="678"/>
      <c r="I21" s="443" t="s">
        <v>818</v>
      </c>
      <c r="J21" s="443" t="s">
        <v>2037</v>
      </c>
      <c r="K21" s="449">
        <v>3.8</v>
      </c>
      <c r="L21" s="449">
        <f>K21+0.6</f>
        <v>4.3999999999999995</v>
      </c>
      <c r="M21" s="472">
        <v>3192</v>
      </c>
      <c r="N21" s="62"/>
    </row>
    <row r="22" spans="1:14" customFormat="1" ht="21.6" customHeight="1">
      <c r="A22" s="664"/>
      <c r="B22" s="444" t="s">
        <v>833</v>
      </c>
      <c r="C22" s="442">
        <v>4627164653611</v>
      </c>
      <c r="D22" s="670"/>
      <c r="E22" s="684"/>
      <c r="F22" s="443">
        <v>13</v>
      </c>
      <c r="G22" s="443" t="s">
        <v>831</v>
      </c>
      <c r="H22" s="678"/>
      <c r="I22" s="446" t="s">
        <v>802</v>
      </c>
      <c r="J22" s="447" t="s">
        <v>2036</v>
      </c>
      <c r="K22" s="450">
        <v>1.9</v>
      </c>
      <c r="L22" s="449">
        <f>K22+0.6</f>
        <v>2.5</v>
      </c>
      <c r="M22" s="472">
        <v>2246.75</v>
      </c>
      <c r="N22" s="62"/>
    </row>
    <row r="23" spans="1:14" ht="18" customHeight="1">
      <c r="A23" s="662">
        <v>12</v>
      </c>
      <c r="B23" s="444" t="s">
        <v>834</v>
      </c>
      <c r="C23" s="442">
        <v>4627164653536</v>
      </c>
      <c r="D23" s="669" t="s">
        <v>835</v>
      </c>
      <c r="E23" s="684" t="s">
        <v>570</v>
      </c>
      <c r="F23" s="443">
        <v>13</v>
      </c>
      <c r="G23" s="443" t="s">
        <v>831</v>
      </c>
      <c r="H23" s="678"/>
      <c r="I23" s="443" t="s">
        <v>818</v>
      </c>
      <c r="J23" s="448" t="s">
        <v>2037</v>
      </c>
      <c r="K23" s="451">
        <v>3.6</v>
      </c>
      <c r="L23" s="449">
        <v>4.3</v>
      </c>
      <c r="M23" s="472">
        <v>3230</v>
      </c>
    </row>
    <row r="24" spans="1:14" ht="18" customHeight="1">
      <c r="A24" s="663"/>
      <c r="B24" s="444" t="s">
        <v>836</v>
      </c>
      <c r="C24" s="442">
        <v>4627164653628</v>
      </c>
      <c r="D24" s="670"/>
      <c r="E24" s="684"/>
      <c r="F24" s="443">
        <v>13</v>
      </c>
      <c r="G24" s="443" t="s">
        <v>831</v>
      </c>
      <c r="H24" s="678"/>
      <c r="I24" s="443" t="s">
        <v>818</v>
      </c>
      <c r="J24" s="443" t="s">
        <v>2037</v>
      </c>
      <c r="K24" s="449">
        <v>5.3</v>
      </c>
      <c r="L24" s="449">
        <v>6</v>
      </c>
      <c r="M24" s="472">
        <v>3752.5</v>
      </c>
    </row>
    <row r="25" spans="1:14" ht="18.600000000000001" customHeight="1">
      <c r="A25" s="664"/>
      <c r="B25" s="444" t="s">
        <v>837</v>
      </c>
      <c r="C25" s="442">
        <v>4627164653635</v>
      </c>
      <c r="D25" s="670"/>
      <c r="E25" s="684"/>
      <c r="F25" s="443">
        <v>13</v>
      </c>
      <c r="G25" s="443" t="s">
        <v>831</v>
      </c>
      <c r="H25" s="678"/>
      <c r="I25" s="446" t="s">
        <v>802</v>
      </c>
      <c r="J25" s="447" t="s">
        <v>2036</v>
      </c>
      <c r="K25" s="450">
        <v>2.7</v>
      </c>
      <c r="L25" s="449">
        <v>3.4</v>
      </c>
      <c r="M25" s="472">
        <v>2422.5</v>
      </c>
    </row>
    <row r="26" spans="1:14" ht="18" customHeight="1">
      <c r="A26" s="662">
        <v>13</v>
      </c>
      <c r="B26" s="444" t="s">
        <v>838</v>
      </c>
      <c r="C26" s="442">
        <v>4627164653543</v>
      </c>
      <c r="D26" s="669" t="s">
        <v>839</v>
      </c>
      <c r="E26" s="684" t="s">
        <v>571</v>
      </c>
      <c r="F26" s="443">
        <v>13</v>
      </c>
      <c r="G26" s="443" t="s">
        <v>831</v>
      </c>
      <c r="H26" s="678"/>
      <c r="I26" s="443" t="s">
        <v>818</v>
      </c>
      <c r="J26" s="443" t="s">
        <v>2037</v>
      </c>
      <c r="K26" s="449">
        <v>6.6</v>
      </c>
      <c r="L26" s="449">
        <f>K26+1.2</f>
        <v>7.8</v>
      </c>
      <c r="M26" s="472">
        <v>7191.5</v>
      </c>
    </row>
    <row r="27" spans="1:14" ht="18" customHeight="1">
      <c r="A27" s="663"/>
      <c r="B27" s="444" t="s">
        <v>840</v>
      </c>
      <c r="C27" s="442">
        <v>4627164653642</v>
      </c>
      <c r="D27" s="670"/>
      <c r="E27" s="684"/>
      <c r="F27" s="443">
        <v>13</v>
      </c>
      <c r="G27" s="443" t="s">
        <v>831</v>
      </c>
      <c r="H27" s="678"/>
      <c r="I27" s="443" t="s">
        <v>818</v>
      </c>
      <c r="J27" s="443" t="s">
        <v>2037</v>
      </c>
      <c r="K27" s="449">
        <v>9.9</v>
      </c>
      <c r="L27" s="449">
        <f>K27+1.2</f>
        <v>11.1</v>
      </c>
      <c r="M27" s="472">
        <v>8170</v>
      </c>
    </row>
    <row r="28" spans="1:14" ht="19.95" customHeight="1">
      <c r="A28" s="664"/>
      <c r="B28" s="444" t="s">
        <v>841</v>
      </c>
      <c r="C28" s="442">
        <v>4627164653659</v>
      </c>
      <c r="D28" s="670"/>
      <c r="E28" s="684"/>
      <c r="F28" s="443">
        <v>13</v>
      </c>
      <c r="G28" s="443" t="s">
        <v>831</v>
      </c>
      <c r="H28" s="678"/>
      <c r="I28" s="446" t="s">
        <v>802</v>
      </c>
      <c r="J28" s="447" t="s">
        <v>2036</v>
      </c>
      <c r="K28" s="450">
        <v>5</v>
      </c>
      <c r="L28" s="449">
        <v>6.1</v>
      </c>
      <c r="M28" s="472">
        <v>5700</v>
      </c>
    </row>
    <row r="29" spans="1:14" ht="18" customHeight="1">
      <c r="A29" s="662">
        <v>14</v>
      </c>
      <c r="B29" s="444" t="s">
        <v>842</v>
      </c>
      <c r="C29" s="442">
        <v>4627164653550</v>
      </c>
      <c r="D29" s="669" t="s">
        <v>843</v>
      </c>
      <c r="E29" s="684" t="s">
        <v>572</v>
      </c>
      <c r="F29" s="443">
        <v>13</v>
      </c>
      <c r="G29" s="443" t="s">
        <v>831</v>
      </c>
      <c r="H29" s="678"/>
      <c r="I29" s="443" t="s">
        <v>818</v>
      </c>
      <c r="J29" s="443" t="s">
        <v>2037</v>
      </c>
      <c r="K29" s="449">
        <f>195*0.04</f>
        <v>7.8</v>
      </c>
      <c r="L29" s="449">
        <f>K29+1.4</f>
        <v>9.1999999999999993</v>
      </c>
      <c r="M29" s="452">
        <v>8500</v>
      </c>
    </row>
    <row r="30" spans="1:14" ht="18" customHeight="1">
      <c r="A30" s="663"/>
      <c r="B30" s="444" t="s">
        <v>844</v>
      </c>
      <c r="C30" s="442">
        <v>4627164653666</v>
      </c>
      <c r="D30" s="670"/>
      <c r="E30" s="684"/>
      <c r="F30" s="443">
        <v>13</v>
      </c>
      <c r="G30" s="443" t="s">
        <v>831</v>
      </c>
      <c r="H30" s="678"/>
      <c r="I30" s="443" t="s">
        <v>818</v>
      </c>
      <c r="J30" s="443" t="s">
        <v>2037</v>
      </c>
      <c r="K30" s="449">
        <f>195*0.06</f>
        <v>11.7</v>
      </c>
      <c r="L30" s="449">
        <f>K30+1.4</f>
        <v>13.1</v>
      </c>
      <c r="M30" s="452">
        <v>9500</v>
      </c>
    </row>
    <row r="31" spans="1:14" ht="24.6" customHeight="1">
      <c r="A31" s="664"/>
      <c r="B31" s="445" t="s">
        <v>845</v>
      </c>
      <c r="C31" s="442">
        <v>4627164653673</v>
      </c>
      <c r="D31" s="670"/>
      <c r="E31" s="684"/>
      <c r="F31" s="443">
        <v>13</v>
      </c>
      <c r="G31" s="443" t="s">
        <v>831</v>
      </c>
      <c r="H31" s="678"/>
      <c r="I31" s="446" t="s">
        <v>802</v>
      </c>
      <c r="J31" s="447" t="s">
        <v>2036</v>
      </c>
      <c r="K31" s="450">
        <f>195*0.03</f>
        <v>5.85</v>
      </c>
      <c r="L31" s="449">
        <f>K31+1.4</f>
        <v>7.25</v>
      </c>
      <c r="M31" s="452">
        <v>6620</v>
      </c>
    </row>
    <row r="32" spans="1:14" ht="26.4" customHeight="1">
      <c r="A32" s="662">
        <v>15</v>
      </c>
      <c r="B32" s="453" t="s">
        <v>846</v>
      </c>
      <c r="C32" s="442">
        <v>4627164655417</v>
      </c>
      <c r="D32" s="454" t="s">
        <v>847</v>
      </c>
      <c r="E32" s="455" t="s">
        <v>571</v>
      </c>
      <c r="F32" s="443">
        <v>11</v>
      </c>
      <c r="G32" s="443" t="s">
        <v>801</v>
      </c>
      <c r="H32" s="678"/>
      <c r="I32" s="443" t="s">
        <v>818</v>
      </c>
      <c r="J32" s="443" t="s">
        <v>2037</v>
      </c>
      <c r="K32" s="450">
        <v>10.5</v>
      </c>
      <c r="L32" s="449">
        <f t="shared" ref="L32:L33" si="1">K32+0.5</f>
        <v>11</v>
      </c>
      <c r="M32" s="452">
        <v>7127</v>
      </c>
    </row>
    <row r="33" spans="1:13" ht="26.4" customHeight="1">
      <c r="A33" s="664"/>
      <c r="B33" s="456" t="s">
        <v>848</v>
      </c>
      <c r="C33" s="442">
        <v>4627164655424</v>
      </c>
      <c r="D33" s="454" t="s">
        <v>847</v>
      </c>
      <c r="E33" s="455" t="s">
        <v>571</v>
      </c>
      <c r="F33" s="443">
        <v>11</v>
      </c>
      <c r="G33" s="443" t="s">
        <v>801</v>
      </c>
      <c r="H33" s="679"/>
      <c r="I33" s="443" t="s">
        <v>818</v>
      </c>
      <c r="J33" s="443" t="s">
        <v>2037</v>
      </c>
      <c r="K33" s="450">
        <v>15.4</v>
      </c>
      <c r="L33" s="449">
        <f t="shared" si="1"/>
        <v>15.9</v>
      </c>
      <c r="M33" s="452">
        <v>9020</v>
      </c>
    </row>
    <row r="34" spans="1:13" ht="45.6" customHeight="1">
      <c r="A34" s="665">
        <f>A32+1</f>
        <v>16</v>
      </c>
      <c r="B34" s="64" t="s">
        <v>849</v>
      </c>
      <c r="C34" s="65">
        <v>4627191082132</v>
      </c>
      <c r="D34" s="377" t="s">
        <v>2155</v>
      </c>
      <c r="E34" s="291" t="s">
        <v>570</v>
      </c>
      <c r="F34" s="66">
        <v>11</v>
      </c>
      <c r="G34" s="66" t="s">
        <v>801</v>
      </c>
      <c r="H34" s="677"/>
      <c r="I34" s="66" t="s">
        <v>818</v>
      </c>
      <c r="J34" s="66" t="s">
        <v>2037</v>
      </c>
      <c r="K34" s="312">
        <v>5.2</v>
      </c>
      <c r="L34" s="313">
        <f>K34+1.11</f>
        <v>6.3100000000000005</v>
      </c>
      <c r="M34" s="387">
        <v>3960.0000000000005</v>
      </c>
    </row>
    <row r="35" spans="1:13" ht="48" customHeight="1">
      <c r="A35" s="666"/>
      <c r="B35" s="64" t="s">
        <v>850</v>
      </c>
      <c r="C35" s="65">
        <v>4627191082071</v>
      </c>
      <c r="D35" s="377" t="s">
        <v>2154</v>
      </c>
      <c r="E35" s="291" t="s">
        <v>571</v>
      </c>
      <c r="F35" s="66">
        <v>11</v>
      </c>
      <c r="G35" s="66" t="s">
        <v>801</v>
      </c>
      <c r="H35" s="678"/>
      <c r="I35" s="66" t="s">
        <v>818</v>
      </c>
      <c r="J35" s="66" t="s">
        <v>2037</v>
      </c>
      <c r="K35" s="312">
        <v>9.36</v>
      </c>
      <c r="L35" s="313">
        <f>K35+1.96</f>
        <v>11.32</v>
      </c>
      <c r="M35" s="387">
        <v>7700.0000000000009</v>
      </c>
    </row>
    <row r="36" spans="1:13" ht="48" customHeight="1">
      <c r="A36" s="666"/>
      <c r="B36" s="64" t="s">
        <v>851</v>
      </c>
      <c r="C36" s="65">
        <v>4627191082088</v>
      </c>
      <c r="D36" s="69" t="s">
        <v>852</v>
      </c>
      <c r="E36" s="291" t="s">
        <v>571</v>
      </c>
      <c r="F36" s="66">
        <v>11</v>
      </c>
      <c r="G36" s="66" t="s">
        <v>801</v>
      </c>
      <c r="H36" s="679"/>
      <c r="I36" s="66" t="s">
        <v>818</v>
      </c>
      <c r="J36" s="66" t="s">
        <v>2037</v>
      </c>
      <c r="K36" s="312">
        <v>9.36</v>
      </c>
      <c r="L36" s="313">
        <f>K36+1.96</f>
        <v>11.32</v>
      </c>
      <c r="M36" s="387">
        <v>7700.0000000000009</v>
      </c>
    </row>
    <row r="37" spans="1:13" ht="48" customHeight="1">
      <c r="A37" s="667"/>
      <c r="B37" s="64" t="s">
        <v>853</v>
      </c>
      <c r="C37" s="65">
        <v>4627191083207</v>
      </c>
      <c r="D37" s="377" t="s">
        <v>854</v>
      </c>
      <c r="E37" s="291" t="s">
        <v>572</v>
      </c>
      <c r="F37" s="66">
        <v>11</v>
      </c>
      <c r="G37" s="66" t="s">
        <v>801</v>
      </c>
      <c r="H37" s="69"/>
      <c r="I37" s="66" t="s">
        <v>818</v>
      </c>
      <c r="J37" s="66" t="s">
        <v>2037</v>
      </c>
      <c r="K37" s="312">
        <v>11.2</v>
      </c>
      <c r="L37" s="313">
        <f>K37+2.41</f>
        <v>13.61</v>
      </c>
      <c r="M37" s="387">
        <v>9900</v>
      </c>
    </row>
    <row r="38" spans="1:13">
      <c r="C38" s="683" t="s">
        <v>855</v>
      </c>
      <c r="D38" s="683"/>
      <c r="E38" s="683"/>
      <c r="F38" s="683"/>
      <c r="G38" s="683"/>
      <c r="H38" s="683"/>
      <c r="I38" s="683"/>
    </row>
    <row r="39" spans="1:13">
      <c r="C39" s="681"/>
      <c r="D39" s="681"/>
      <c r="E39" s="681"/>
      <c r="F39" s="681"/>
      <c r="G39" s="681"/>
      <c r="H39" s="681"/>
      <c r="I39" s="681"/>
    </row>
    <row r="40" spans="1:13">
      <c r="C40" s="681"/>
      <c r="D40" s="681"/>
      <c r="E40" s="681"/>
      <c r="F40" s="681"/>
      <c r="G40" s="681"/>
      <c r="H40" s="681"/>
      <c r="I40" s="681"/>
    </row>
    <row r="41" spans="1:13">
      <c r="C41" s="681"/>
      <c r="D41" s="681"/>
      <c r="E41" s="681"/>
      <c r="F41" s="681"/>
      <c r="G41" s="681"/>
      <c r="H41" s="681"/>
      <c r="I41" s="681"/>
    </row>
    <row r="42" spans="1:13">
      <c r="C42" s="681" t="s">
        <v>856</v>
      </c>
      <c r="D42" s="681"/>
      <c r="E42" s="681"/>
      <c r="F42" s="681"/>
      <c r="G42" s="681"/>
      <c r="H42" s="681"/>
      <c r="I42" s="681"/>
    </row>
    <row r="43" spans="1:13">
      <c r="C43" s="681"/>
      <c r="D43" s="681"/>
      <c r="E43" s="681"/>
      <c r="F43" s="681"/>
      <c r="G43" s="681"/>
      <c r="H43" s="681"/>
      <c r="I43" s="681"/>
    </row>
    <row r="44" spans="1:13">
      <c r="C44" s="681"/>
      <c r="D44" s="681"/>
      <c r="E44" s="681"/>
      <c r="F44" s="681"/>
      <c r="G44" s="681"/>
      <c r="H44" s="681"/>
      <c r="I44" s="681"/>
    </row>
    <row r="45" spans="1:13" ht="4.2" customHeight="1">
      <c r="C45" s="681"/>
      <c r="D45" s="681"/>
      <c r="E45" s="681"/>
      <c r="F45" s="681"/>
      <c r="G45" s="681"/>
      <c r="H45" s="681"/>
      <c r="I45" s="681"/>
    </row>
    <row r="47" spans="1:13" s="15" customFormat="1" ht="24.75" customHeight="1">
      <c r="A47" s="671" t="s">
        <v>857</v>
      </c>
      <c r="B47" s="672"/>
      <c r="C47" s="672"/>
      <c r="D47" s="672"/>
      <c r="E47" s="672"/>
      <c r="F47" s="672"/>
      <c r="G47" s="672"/>
      <c r="H47" s="672"/>
      <c r="I47" s="672"/>
      <c r="L47" s="103"/>
      <c r="M47" s="16"/>
    </row>
    <row r="48" spans="1:13" s="15" customFormat="1" ht="26.25" customHeight="1">
      <c r="A48" s="673" t="s">
        <v>858</v>
      </c>
      <c r="B48" s="674"/>
      <c r="C48" s="674"/>
      <c r="D48" s="674"/>
      <c r="E48" s="674"/>
      <c r="F48" s="674"/>
      <c r="G48" s="674"/>
      <c r="H48" s="674"/>
      <c r="I48" s="674"/>
      <c r="L48" s="103"/>
      <c r="M48" s="16"/>
    </row>
    <row r="49" spans="1:13" s="15" customFormat="1" ht="69.599999999999994" customHeight="1">
      <c r="A49" s="524">
        <f>A45+1</f>
        <v>1</v>
      </c>
      <c r="B49" s="43" t="s">
        <v>859</v>
      </c>
      <c r="C49" s="227">
        <v>4627124862879</v>
      </c>
      <c r="D49" s="264" t="s">
        <v>860</v>
      </c>
      <c r="E49" s="292" t="s">
        <v>861</v>
      </c>
      <c r="F49" s="66">
        <v>13</v>
      </c>
      <c r="G49" s="66" t="s">
        <v>801</v>
      </c>
      <c r="H49" s="680"/>
      <c r="I49" s="70" t="s">
        <v>802</v>
      </c>
      <c r="J49" s="311" t="s">
        <v>2036</v>
      </c>
      <c r="K49" s="223">
        <v>2.5</v>
      </c>
      <c r="L49" s="39"/>
      <c r="M49" s="268">
        <v>1669.8000000000002</v>
      </c>
    </row>
    <row r="50" spans="1:13" s="15" customFormat="1" ht="69.599999999999994" customHeight="1">
      <c r="A50" s="524"/>
      <c r="B50" s="43" t="s">
        <v>862</v>
      </c>
      <c r="C50" s="227">
        <v>4627124862893</v>
      </c>
      <c r="D50" s="264" t="s">
        <v>863</v>
      </c>
      <c r="E50" s="292" t="s">
        <v>861</v>
      </c>
      <c r="F50" s="66">
        <v>13</v>
      </c>
      <c r="G50" s="66" t="s">
        <v>801</v>
      </c>
      <c r="H50" s="680"/>
      <c r="I50" s="70" t="s">
        <v>802</v>
      </c>
      <c r="J50" s="311" t="s">
        <v>2036</v>
      </c>
      <c r="K50" s="223">
        <v>2.6</v>
      </c>
      <c r="L50" s="39"/>
      <c r="M50" s="268">
        <v>1815.0000000000002</v>
      </c>
    </row>
    <row r="51" spans="1:13" s="15" customFormat="1" ht="69.599999999999994" customHeight="1">
      <c r="A51" s="524"/>
      <c r="B51" s="43" t="s">
        <v>864</v>
      </c>
      <c r="C51" s="227">
        <v>4627124862640</v>
      </c>
      <c r="D51" s="264" t="s">
        <v>865</v>
      </c>
      <c r="E51" s="292" t="s">
        <v>866</v>
      </c>
      <c r="F51" s="66">
        <v>13</v>
      </c>
      <c r="G51" s="66" t="s">
        <v>801</v>
      </c>
      <c r="H51" s="680"/>
      <c r="I51" s="70" t="s">
        <v>802</v>
      </c>
      <c r="J51" s="311" t="s">
        <v>2036</v>
      </c>
      <c r="K51" s="223">
        <v>4.4000000000000004</v>
      </c>
      <c r="L51" s="39"/>
      <c r="M51" s="268">
        <v>2440.6799999999998</v>
      </c>
    </row>
    <row r="52" spans="1:13" s="15" customFormat="1" ht="69.599999999999994" customHeight="1">
      <c r="A52" s="524"/>
      <c r="B52" s="43" t="s">
        <v>867</v>
      </c>
      <c r="C52" s="227">
        <v>4627124862657</v>
      </c>
      <c r="D52" s="264" t="s">
        <v>868</v>
      </c>
      <c r="E52" s="292" t="s">
        <v>869</v>
      </c>
      <c r="F52" s="66">
        <v>13</v>
      </c>
      <c r="G52" s="66" t="s">
        <v>801</v>
      </c>
      <c r="H52" s="680"/>
      <c r="I52" s="70" t="s">
        <v>802</v>
      </c>
      <c r="J52" s="311" t="s">
        <v>2036</v>
      </c>
      <c r="K52" s="223">
        <v>6.4</v>
      </c>
      <c r="L52" s="39"/>
      <c r="M52" s="268">
        <v>3094.08</v>
      </c>
    </row>
    <row r="53" spans="1:13" s="15" customFormat="1" ht="69.599999999999994" customHeight="1">
      <c r="A53" s="524"/>
      <c r="B53" s="43" t="s">
        <v>870</v>
      </c>
      <c r="C53" s="227">
        <v>4627124862664</v>
      </c>
      <c r="D53" s="264" t="s">
        <v>871</v>
      </c>
      <c r="E53" s="292" t="s">
        <v>872</v>
      </c>
      <c r="F53" s="66">
        <v>13</v>
      </c>
      <c r="G53" s="66" t="s">
        <v>801</v>
      </c>
      <c r="H53" s="680"/>
      <c r="I53" s="70" t="s">
        <v>802</v>
      </c>
      <c r="J53" s="311" t="s">
        <v>2036</v>
      </c>
      <c r="K53" s="223">
        <v>8</v>
      </c>
      <c r="L53" s="39"/>
      <c r="M53" s="268">
        <v>3792.36</v>
      </c>
    </row>
    <row r="54" spans="1:13" s="15" customFormat="1" ht="69.599999999999994" customHeight="1">
      <c r="A54" s="524"/>
      <c r="B54" s="43" t="s">
        <v>873</v>
      </c>
      <c r="C54" s="227">
        <v>4627124862671</v>
      </c>
      <c r="D54" s="264" t="s">
        <v>874</v>
      </c>
      <c r="E54" s="292" t="s">
        <v>571</v>
      </c>
      <c r="F54" s="66">
        <v>13</v>
      </c>
      <c r="G54" s="66" t="s">
        <v>801</v>
      </c>
      <c r="H54" s="680"/>
      <c r="I54" s="70" t="s">
        <v>802</v>
      </c>
      <c r="J54" s="311" t="s">
        <v>2036</v>
      </c>
      <c r="K54" s="223">
        <v>9.6</v>
      </c>
      <c r="L54" s="39"/>
      <c r="M54" s="268">
        <v>4844.4000000000005</v>
      </c>
    </row>
    <row r="55" spans="1:13" s="15" customFormat="1" ht="69.599999999999994" customHeight="1">
      <c r="A55" s="524"/>
      <c r="B55" s="43" t="s">
        <v>875</v>
      </c>
      <c r="C55" s="227">
        <v>4627124862688</v>
      </c>
      <c r="D55" s="264" t="s">
        <v>876</v>
      </c>
      <c r="E55" s="292" t="s">
        <v>877</v>
      </c>
      <c r="F55" s="66">
        <v>13</v>
      </c>
      <c r="G55" s="66" t="s">
        <v>801</v>
      </c>
      <c r="H55" s="680"/>
      <c r="I55" s="70" t="s">
        <v>802</v>
      </c>
      <c r="J55" s="311" t="s">
        <v>2036</v>
      </c>
      <c r="K55" s="223">
        <v>10.8</v>
      </c>
      <c r="L55" s="39"/>
      <c r="M55" s="268">
        <v>4936.8</v>
      </c>
    </row>
  </sheetData>
  <mergeCells count="35">
    <mergeCell ref="H34:H36"/>
    <mergeCell ref="H49:H55"/>
    <mergeCell ref="C42:I45"/>
    <mergeCell ref="C1:I4"/>
    <mergeCell ref="C38:I41"/>
    <mergeCell ref="E20:E22"/>
    <mergeCell ref="E23:E25"/>
    <mergeCell ref="E26:E28"/>
    <mergeCell ref="E29:E31"/>
    <mergeCell ref="H6:H33"/>
    <mergeCell ref="E12:E13"/>
    <mergeCell ref="E14:E15"/>
    <mergeCell ref="E16:E17"/>
    <mergeCell ref="E18:E19"/>
    <mergeCell ref="A49:A55"/>
    <mergeCell ref="D12:D13"/>
    <mergeCell ref="D14:D15"/>
    <mergeCell ref="D16:D17"/>
    <mergeCell ref="D18:D19"/>
    <mergeCell ref="D20:D22"/>
    <mergeCell ref="D23:D25"/>
    <mergeCell ref="D26:D28"/>
    <mergeCell ref="D29:D31"/>
    <mergeCell ref="A47:I47"/>
    <mergeCell ref="A48:I48"/>
    <mergeCell ref="A12:A13"/>
    <mergeCell ref="A14:A15"/>
    <mergeCell ref="A16:A17"/>
    <mergeCell ref="A18:A19"/>
    <mergeCell ref="A20:A22"/>
    <mergeCell ref="A23:A25"/>
    <mergeCell ref="A26:A28"/>
    <mergeCell ref="A29:A31"/>
    <mergeCell ref="A32:A33"/>
    <mergeCell ref="A34:A37"/>
  </mergeCells>
  <pageMargins left="0.11811023622047245" right="0.11811023622047245" top="0.15748031496062992" bottom="0.15748031496062992" header="0.31496062992125984" footer="0.31496062992125984"/>
  <pageSetup paperSize="9" scale="3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64"/>
  <sheetViews>
    <sheetView topLeftCell="A28" zoomScale="85" zoomScaleNormal="85" zoomScaleSheetLayoutView="85" workbookViewId="0">
      <selection activeCell="E6" sqref="E6"/>
    </sheetView>
  </sheetViews>
  <sheetFormatPr defaultColWidth="9.109375" defaultRowHeight="13.8"/>
  <cols>
    <col min="1" max="1" width="3.6640625" style="56" customWidth="1"/>
    <col min="2" max="2" width="21.6640625" style="56" customWidth="1"/>
    <col min="3" max="3" width="46.6640625" style="56" customWidth="1"/>
    <col min="4" max="4" width="16.6640625" style="56" customWidth="1"/>
    <col min="5" max="5" width="13.5546875" style="346" customWidth="1"/>
    <col min="6" max="6" width="11.33203125" style="56" customWidth="1"/>
    <col min="7" max="16384" width="9.109375" style="56"/>
  </cols>
  <sheetData>
    <row r="1" spans="1:6">
      <c r="E1" s="56"/>
    </row>
    <row r="2" spans="1:6" ht="21.75" customHeight="1">
      <c r="B2" s="687" t="s">
        <v>0</v>
      </c>
      <c r="C2" s="688"/>
      <c r="D2" s="688"/>
      <c r="E2" s="688"/>
      <c r="F2" s="688"/>
    </row>
    <row r="3" spans="1:6" ht="21.75" customHeight="1">
      <c r="B3" s="687"/>
      <c r="C3" s="688"/>
      <c r="D3" s="688"/>
      <c r="E3" s="688"/>
      <c r="F3" s="688"/>
    </row>
    <row r="4" spans="1:6" ht="21.75" customHeight="1">
      <c r="B4" s="689"/>
      <c r="C4" s="690"/>
      <c r="D4" s="690"/>
      <c r="E4" s="690"/>
      <c r="F4" s="690"/>
    </row>
    <row r="5" spans="1:6" ht="33.75" customHeight="1">
      <c r="B5" s="289" t="s">
        <v>731</v>
      </c>
      <c r="C5" s="289" t="s">
        <v>793</v>
      </c>
      <c r="D5" s="290" t="s">
        <v>878</v>
      </c>
      <c r="E5" s="289" t="s">
        <v>879</v>
      </c>
      <c r="F5" s="334" t="s">
        <v>2339</v>
      </c>
    </row>
    <row r="6" spans="1:6" s="347" customFormat="1" ht="45.6" customHeight="1">
      <c r="A6" s="56"/>
      <c r="B6" s="698"/>
      <c r="C6" s="697" t="s">
        <v>882</v>
      </c>
      <c r="D6" s="707" t="s">
        <v>880</v>
      </c>
      <c r="E6" s="287" t="s">
        <v>881</v>
      </c>
      <c r="F6" s="439">
        <v>1995</v>
      </c>
    </row>
    <row r="7" spans="1:6" s="347" customFormat="1" ht="45.6" customHeight="1">
      <c r="A7" s="56"/>
      <c r="B7" s="698"/>
      <c r="C7" s="697"/>
      <c r="D7" s="707"/>
      <c r="E7" s="437" t="s">
        <v>890</v>
      </c>
      <c r="F7" s="439">
        <v>2205</v>
      </c>
    </row>
    <row r="8" spans="1:6" s="347" customFormat="1" ht="45.6" customHeight="1">
      <c r="A8" s="56"/>
      <c r="B8" s="698"/>
      <c r="C8" s="697"/>
      <c r="D8" s="707"/>
      <c r="E8" s="287" t="s">
        <v>887</v>
      </c>
      <c r="F8" s="439">
        <v>2290</v>
      </c>
    </row>
    <row r="9" spans="1:6" s="347" customFormat="1" ht="50.25" customHeight="1">
      <c r="A9" s="56"/>
      <c r="B9" s="698"/>
      <c r="C9" s="697"/>
      <c r="D9" s="707"/>
      <c r="E9" s="287" t="s">
        <v>892</v>
      </c>
      <c r="F9" s="439">
        <v>2330</v>
      </c>
    </row>
    <row r="10" spans="1:6" s="347" customFormat="1" ht="62.4" customHeight="1">
      <c r="A10" s="56"/>
      <c r="B10" s="698"/>
      <c r="C10" s="702" t="s">
        <v>888</v>
      </c>
      <c r="D10" s="707" t="s">
        <v>880</v>
      </c>
      <c r="E10" s="287" t="s">
        <v>881</v>
      </c>
      <c r="F10" s="439">
        <v>2070</v>
      </c>
    </row>
    <row r="11" spans="1:6" s="347" customFormat="1" ht="62.4" customHeight="1">
      <c r="A11" s="56"/>
      <c r="B11" s="698"/>
      <c r="C11" s="702"/>
      <c r="D11" s="707"/>
      <c r="E11" s="437" t="s">
        <v>890</v>
      </c>
      <c r="F11" s="439">
        <v>2270</v>
      </c>
    </row>
    <row r="12" spans="1:6" s="347" customFormat="1" ht="62.4" customHeight="1">
      <c r="A12" s="56"/>
      <c r="B12" s="698"/>
      <c r="C12" s="702"/>
      <c r="D12" s="707"/>
      <c r="E12" s="287" t="s">
        <v>887</v>
      </c>
      <c r="F12" s="439">
        <v>2350</v>
      </c>
    </row>
    <row r="13" spans="1:6" s="347" customFormat="1" ht="42.6" customHeight="1">
      <c r="A13" s="56"/>
      <c r="B13" s="706"/>
      <c r="C13" s="708" t="s">
        <v>889</v>
      </c>
      <c r="D13" s="694"/>
      <c r="E13" s="408" t="s">
        <v>881</v>
      </c>
      <c r="F13" s="439">
        <v>1830</v>
      </c>
    </row>
    <row r="14" spans="1:6" s="347" customFormat="1" ht="42.6" customHeight="1">
      <c r="A14" s="56"/>
      <c r="B14" s="706"/>
      <c r="C14" s="708"/>
      <c r="D14" s="695"/>
      <c r="E14" s="408" t="s">
        <v>890</v>
      </c>
      <c r="F14" s="439">
        <v>1870</v>
      </c>
    </row>
    <row r="15" spans="1:6" s="347" customFormat="1" ht="42.6" customHeight="1">
      <c r="A15" s="56"/>
      <c r="B15" s="706"/>
      <c r="C15" s="708"/>
      <c r="D15" s="696"/>
      <c r="E15" s="332" t="s">
        <v>887</v>
      </c>
      <c r="F15" s="439">
        <v>2260</v>
      </c>
    </row>
    <row r="16" spans="1:6" s="347" customFormat="1" ht="45.6" customHeight="1">
      <c r="A16" s="56"/>
      <c r="B16" s="691"/>
      <c r="C16" s="697" t="s">
        <v>891</v>
      </c>
      <c r="D16" s="707" t="s">
        <v>880</v>
      </c>
      <c r="E16" s="287" t="s">
        <v>881</v>
      </c>
      <c r="F16" s="439">
        <v>1840</v>
      </c>
    </row>
    <row r="17" spans="1:7" s="347" customFormat="1" ht="45.6" customHeight="1">
      <c r="A17" s="56"/>
      <c r="B17" s="692"/>
      <c r="C17" s="697"/>
      <c r="D17" s="707"/>
      <c r="E17" s="437" t="s">
        <v>890</v>
      </c>
      <c r="F17" s="439">
        <v>2112</v>
      </c>
    </row>
    <row r="18" spans="1:7" ht="45.6" customHeight="1">
      <c r="B18" s="693"/>
      <c r="C18" s="697"/>
      <c r="D18" s="707"/>
      <c r="E18" s="287" t="s">
        <v>2004</v>
      </c>
      <c r="F18" s="439">
        <v>2230</v>
      </c>
      <c r="G18" s="347"/>
    </row>
    <row r="19" spans="1:7" ht="64.95" customHeight="1">
      <c r="B19" s="691"/>
      <c r="C19" s="703" t="s">
        <v>893</v>
      </c>
      <c r="D19" s="699" t="s">
        <v>880</v>
      </c>
      <c r="E19" s="437" t="s">
        <v>881</v>
      </c>
      <c r="F19" s="439">
        <v>1880</v>
      </c>
      <c r="G19" s="347"/>
    </row>
    <row r="20" spans="1:7" ht="64.95" customHeight="1">
      <c r="B20" s="693"/>
      <c r="C20" s="704"/>
      <c r="D20" s="701"/>
      <c r="E20" s="287" t="s">
        <v>890</v>
      </c>
      <c r="F20" s="439">
        <v>2170</v>
      </c>
      <c r="G20" s="347"/>
    </row>
    <row r="21" spans="1:7" ht="48.6" customHeight="1">
      <c r="B21" s="698"/>
      <c r="C21" s="702" t="s">
        <v>894</v>
      </c>
      <c r="D21" s="707" t="s">
        <v>895</v>
      </c>
      <c r="E21" s="287" t="s">
        <v>881</v>
      </c>
      <c r="F21" s="439">
        <v>1780</v>
      </c>
      <c r="G21" s="347"/>
    </row>
    <row r="22" spans="1:7" ht="48.6" customHeight="1">
      <c r="B22" s="698"/>
      <c r="C22" s="702"/>
      <c r="D22" s="707"/>
      <c r="E22" s="287" t="s">
        <v>890</v>
      </c>
      <c r="F22" s="439">
        <v>2052</v>
      </c>
      <c r="G22" s="347"/>
    </row>
    <row r="23" spans="1:7" ht="48.6" customHeight="1">
      <c r="B23" s="698"/>
      <c r="C23" s="702"/>
      <c r="D23" s="707"/>
      <c r="E23" s="437" t="s">
        <v>2004</v>
      </c>
      <c r="F23" s="439">
        <v>2230</v>
      </c>
      <c r="G23" s="347"/>
    </row>
    <row r="24" spans="1:7" ht="36" customHeight="1">
      <c r="B24" s="698"/>
      <c r="C24" s="697" t="s">
        <v>896</v>
      </c>
      <c r="D24" s="707" t="s">
        <v>880</v>
      </c>
      <c r="E24" s="287" t="s">
        <v>897</v>
      </c>
      <c r="F24" s="439">
        <v>770</v>
      </c>
      <c r="G24" s="438" t="s">
        <v>2338</v>
      </c>
    </row>
    <row r="25" spans="1:7" ht="36" customHeight="1">
      <c r="B25" s="698"/>
      <c r="C25" s="697"/>
      <c r="D25" s="707"/>
      <c r="E25" s="287" t="s">
        <v>898</v>
      </c>
      <c r="F25" s="439">
        <v>870</v>
      </c>
      <c r="G25" s="438" t="s">
        <v>2338</v>
      </c>
    </row>
    <row r="26" spans="1:7" ht="36" customHeight="1">
      <c r="B26" s="698"/>
      <c r="C26" s="697"/>
      <c r="D26" s="707"/>
      <c r="E26" s="287" t="s">
        <v>899</v>
      </c>
      <c r="F26" s="439">
        <v>970</v>
      </c>
      <c r="G26" s="438" t="s">
        <v>2338</v>
      </c>
    </row>
    <row r="27" spans="1:7" ht="36" customHeight="1">
      <c r="B27" s="698"/>
      <c r="C27" s="697"/>
      <c r="D27" s="707"/>
      <c r="E27" s="287" t="s">
        <v>900</v>
      </c>
      <c r="F27" s="439">
        <v>1070</v>
      </c>
      <c r="G27" s="438" t="s">
        <v>2338</v>
      </c>
    </row>
    <row r="28" spans="1:7" ht="28.95" customHeight="1">
      <c r="B28" s="698"/>
      <c r="C28" s="697" t="s">
        <v>2345</v>
      </c>
      <c r="D28" s="699" t="s">
        <v>901</v>
      </c>
      <c r="E28" s="58" t="s">
        <v>902</v>
      </c>
      <c r="F28" s="439">
        <v>966</v>
      </c>
      <c r="G28" s="347"/>
    </row>
    <row r="29" spans="1:7" ht="28.95" customHeight="1">
      <c r="B29" s="698"/>
      <c r="C29" s="697"/>
      <c r="D29" s="700"/>
      <c r="E29" s="58" t="s">
        <v>903</v>
      </c>
      <c r="F29" s="439">
        <v>1011</v>
      </c>
      <c r="G29" s="347"/>
    </row>
    <row r="30" spans="1:7" ht="28.95" customHeight="1">
      <c r="B30" s="698"/>
      <c r="C30" s="697" t="s">
        <v>2344</v>
      </c>
      <c r="D30" s="700"/>
      <c r="E30" s="58" t="s">
        <v>902</v>
      </c>
      <c r="F30" s="439">
        <v>717</v>
      </c>
      <c r="G30" s="347"/>
    </row>
    <row r="31" spans="1:7" ht="45" customHeight="1">
      <c r="B31" s="698"/>
      <c r="C31" s="697"/>
      <c r="D31" s="701"/>
      <c r="E31" s="58" t="s">
        <v>903</v>
      </c>
      <c r="F31" s="439">
        <v>765</v>
      </c>
      <c r="G31" s="347"/>
    </row>
    <row r="32" spans="1:7" ht="31.95" customHeight="1">
      <c r="B32" s="691"/>
      <c r="C32" s="697" t="s">
        <v>2196</v>
      </c>
      <c r="D32" s="699" t="s">
        <v>895</v>
      </c>
      <c r="E32" s="58" t="s">
        <v>902</v>
      </c>
      <c r="F32" s="439">
        <v>870</v>
      </c>
      <c r="G32" s="347"/>
    </row>
    <row r="33" spans="1:7" ht="31.95" customHeight="1">
      <c r="B33" s="692"/>
      <c r="C33" s="697"/>
      <c r="D33" s="700"/>
      <c r="E33" s="58" t="s">
        <v>903</v>
      </c>
      <c r="F33" s="439">
        <v>909</v>
      </c>
      <c r="G33" s="347"/>
    </row>
    <row r="34" spans="1:7" ht="31.95" customHeight="1">
      <c r="B34" s="692"/>
      <c r="C34" s="697" t="s">
        <v>2197</v>
      </c>
      <c r="D34" s="700"/>
      <c r="E34" s="58" t="s">
        <v>902</v>
      </c>
      <c r="F34" s="439">
        <v>645</v>
      </c>
      <c r="G34" s="347"/>
    </row>
    <row r="35" spans="1:7" ht="31.95" customHeight="1">
      <c r="B35" s="693"/>
      <c r="C35" s="697"/>
      <c r="D35" s="701"/>
      <c r="E35" s="58" t="s">
        <v>903</v>
      </c>
      <c r="F35" s="439">
        <v>690</v>
      </c>
      <c r="G35" s="347"/>
    </row>
    <row r="36" spans="1:7" ht="34.200000000000003" customHeight="1">
      <c r="B36" s="698"/>
      <c r="C36" s="697" t="s">
        <v>904</v>
      </c>
      <c r="D36" s="699"/>
      <c r="E36" s="58" t="s">
        <v>902</v>
      </c>
      <c r="F36" s="439">
        <v>960</v>
      </c>
      <c r="G36" s="347"/>
    </row>
    <row r="37" spans="1:7" ht="34.200000000000003" customHeight="1">
      <c r="B37" s="698"/>
      <c r="C37" s="697"/>
      <c r="D37" s="700"/>
      <c r="E37" s="58" t="s">
        <v>903</v>
      </c>
      <c r="F37" s="439">
        <v>1001</v>
      </c>
      <c r="G37" s="347"/>
    </row>
    <row r="38" spans="1:7" ht="34.200000000000003" customHeight="1">
      <c r="B38" s="698"/>
      <c r="C38" s="697" t="s">
        <v>905</v>
      </c>
      <c r="D38" s="700"/>
      <c r="E38" s="58" t="s">
        <v>902</v>
      </c>
      <c r="F38" s="439">
        <v>742</v>
      </c>
      <c r="G38" s="347"/>
    </row>
    <row r="39" spans="1:7" ht="34.200000000000003" customHeight="1">
      <c r="B39" s="698"/>
      <c r="C39" s="697"/>
      <c r="D39" s="701"/>
      <c r="E39" s="58" t="s">
        <v>903</v>
      </c>
      <c r="F39" s="439">
        <v>790</v>
      </c>
      <c r="G39" s="347"/>
    </row>
    <row r="40" spans="1:7" ht="64.2" customHeight="1">
      <c r="B40" s="698"/>
      <c r="C40" s="59" t="s">
        <v>2099</v>
      </c>
      <c r="D40" s="348" t="s">
        <v>901</v>
      </c>
      <c r="E40" s="287" t="s">
        <v>906</v>
      </c>
      <c r="F40" s="440" t="s">
        <v>2340</v>
      </c>
      <c r="G40" s="347"/>
    </row>
    <row r="41" spans="1:7" ht="64.2" customHeight="1">
      <c r="B41" s="698"/>
      <c r="C41" s="294" t="s">
        <v>2015</v>
      </c>
      <c r="D41" s="348"/>
      <c r="E41" s="287" t="s">
        <v>2016</v>
      </c>
      <c r="F41" s="439">
        <v>895</v>
      </c>
      <c r="G41" s="347"/>
    </row>
    <row r="42" spans="1:7" s="331" customFormat="1" ht="31.2" customHeight="1">
      <c r="A42" s="56"/>
      <c r="B42" s="702"/>
      <c r="C42" s="59" t="s">
        <v>907</v>
      </c>
      <c r="D42" s="333" t="s">
        <v>908</v>
      </c>
      <c r="E42" s="287" t="s">
        <v>909</v>
      </c>
      <c r="F42" s="13">
        <v>665.5</v>
      </c>
      <c r="G42" s="347"/>
    </row>
    <row r="43" spans="1:7" s="331" customFormat="1" ht="31.2" customHeight="1">
      <c r="A43" s="56"/>
      <c r="B43" s="702"/>
      <c r="C43" s="59" t="s">
        <v>910</v>
      </c>
      <c r="D43" s="333" t="s">
        <v>908</v>
      </c>
      <c r="E43" s="287" t="s">
        <v>909</v>
      </c>
      <c r="F43" s="13">
        <v>726.00000000000011</v>
      </c>
      <c r="G43" s="347"/>
    </row>
    <row r="44" spans="1:7" s="331" customFormat="1" ht="31.2" customHeight="1">
      <c r="A44" s="56"/>
      <c r="B44" s="702"/>
      <c r="C44" s="59" t="s">
        <v>911</v>
      </c>
      <c r="D44" s="333" t="s">
        <v>908</v>
      </c>
      <c r="E44" s="287" t="s">
        <v>912</v>
      </c>
      <c r="F44" s="13">
        <v>786.50000000000023</v>
      </c>
      <c r="G44" s="347"/>
    </row>
    <row r="45" spans="1:7" s="331" customFormat="1" ht="57.6" customHeight="1">
      <c r="A45" s="56"/>
      <c r="B45" s="702"/>
      <c r="C45" s="59" t="s">
        <v>913</v>
      </c>
      <c r="D45" s="333" t="s">
        <v>908</v>
      </c>
      <c r="E45" s="287" t="s">
        <v>914</v>
      </c>
      <c r="F45" s="13">
        <v>786.50000000000023</v>
      </c>
      <c r="G45" s="347"/>
    </row>
    <row r="46" spans="1:7" ht="57.6" customHeight="1">
      <c r="B46" s="702"/>
      <c r="C46" s="59" t="s">
        <v>915</v>
      </c>
      <c r="D46" s="333" t="s">
        <v>908</v>
      </c>
      <c r="E46" s="287" t="s">
        <v>914</v>
      </c>
      <c r="F46" s="13">
        <v>847.00000000000023</v>
      </c>
      <c r="G46" s="347"/>
    </row>
    <row r="47" spans="1:7" ht="57.6" customHeight="1">
      <c r="B47" s="702"/>
      <c r="C47" s="59" t="s">
        <v>916</v>
      </c>
      <c r="D47" s="333" t="s">
        <v>908</v>
      </c>
      <c r="E47" s="287" t="s">
        <v>914</v>
      </c>
      <c r="F47" s="13">
        <v>907.50000000000023</v>
      </c>
      <c r="G47" s="347"/>
    </row>
    <row r="48" spans="1:7" ht="72.599999999999994" customHeight="1">
      <c r="B48" s="702"/>
      <c r="C48" s="59" t="s">
        <v>2044</v>
      </c>
      <c r="D48" s="333" t="s">
        <v>908</v>
      </c>
      <c r="E48" s="287" t="s">
        <v>917</v>
      </c>
      <c r="F48" s="13">
        <v>1028.5000000000002</v>
      </c>
      <c r="G48" s="347"/>
    </row>
    <row r="49" spans="2:8" ht="72.599999999999994" customHeight="1">
      <c r="B49" s="702"/>
      <c r="C49" s="370" t="s">
        <v>2194</v>
      </c>
      <c r="D49" s="333" t="s">
        <v>908</v>
      </c>
      <c r="E49" s="287" t="s">
        <v>917</v>
      </c>
      <c r="F49" s="13">
        <v>1149.5</v>
      </c>
      <c r="G49" s="347"/>
    </row>
    <row r="50" spans="2:8" ht="46.95" customHeight="1">
      <c r="B50" s="698"/>
      <c r="C50" s="703" t="s">
        <v>2400</v>
      </c>
      <c r="D50" s="707" t="s">
        <v>2401</v>
      </c>
      <c r="E50" s="332" t="s">
        <v>881</v>
      </c>
      <c r="F50" s="13">
        <v>1350</v>
      </c>
    </row>
    <row r="51" spans="2:8" ht="46.95" customHeight="1">
      <c r="B51" s="698"/>
      <c r="C51" s="709"/>
      <c r="D51" s="707"/>
      <c r="E51" s="332" t="s">
        <v>890</v>
      </c>
      <c r="F51" s="13">
        <v>1580</v>
      </c>
    </row>
    <row r="52" spans="2:8" ht="46.95" customHeight="1">
      <c r="B52" s="698"/>
      <c r="C52" s="704"/>
      <c r="D52" s="707"/>
      <c r="E52" s="504" t="s">
        <v>2004</v>
      </c>
      <c r="F52" s="13">
        <v>1720</v>
      </c>
      <c r="H52" s="503"/>
    </row>
    <row r="53" spans="2:8" ht="46.95" customHeight="1">
      <c r="B53" s="698"/>
      <c r="C53" s="703" t="s">
        <v>2399</v>
      </c>
      <c r="D53" s="707"/>
      <c r="E53" s="504" t="s">
        <v>881</v>
      </c>
      <c r="F53" s="505">
        <v>1480</v>
      </c>
      <c r="G53" s="56" t="s">
        <v>2362</v>
      </c>
      <c r="H53" s="503"/>
    </row>
    <row r="54" spans="2:8" ht="46.95" customHeight="1">
      <c r="B54" s="698"/>
      <c r="C54" s="709"/>
      <c r="D54" s="707"/>
      <c r="E54" s="504" t="s">
        <v>890</v>
      </c>
      <c r="F54" s="505">
        <v>1680</v>
      </c>
      <c r="G54" s="56" t="s">
        <v>2362</v>
      </c>
      <c r="H54" s="503"/>
    </row>
    <row r="55" spans="2:8" ht="46.95" customHeight="1">
      <c r="B55" s="698"/>
      <c r="C55" s="704"/>
      <c r="D55" s="707"/>
      <c r="E55" s="504" t="s">
        <v>2004</v>
      </c>
      <c r="F55" s="505">
        <v>1820</v>
      </c>
      <c r="G55" s="56" t="s">
        <v>2362</v>
      </c>
      <c r="H55" s="376"/>
    </row>
    <row r="56" spans="2:8" ht="38.4" customHeight="1">
      <c r="B56" s="698"/>
      <c r="C56" s="697" t="s">
        <v>918</v>
      </c>
      <c r="D56" s="707" t="s">
        <v>880</v>
      </c>
      <c r="E56" s="287" t="s">
        <v>919</v>
      </c>
      <c r="F56" s="13">
        <v>529.10000000000014</v>
      </c>
      <c r="H56" s="386">
        <v>687</v>
      </c>
    </row>
    <row r="57" spans="2:8" ht="38.4" customHeight="1">
      <c r="B57" s="698"/>
      <c r="C57" s="697"/>
      <c r="D57" s="707"/>
      <c r="E57" s="287" t="s">
        <v>920</v>
      </c>
      <c r="F57" s="13">
        <v>614.90000000000009</v>
      </c>
      <c r="H57" s="386">
        <v>799</v>
      </c>
    </row>
    <row r="58" spans="2:8" ht="38.4" customHeight="1">
      <c r="B58" s="698"/>
      <c r="C58" s="697"/>
      <c r="D58" s="707"/>
      <c r="E58" s="287" t="s">
        <v>921</v>
      </c>
      <c r="F58" s="13">
        <v>722.15</v>
      </c>
      <c r="H58" s="386">
        <v>938</v>
      </c>
    </row>
    <row r="59" spans="2:8" ht="38.4" customHeight="1">
      <c r="B59" s="698"/>
      <c r="C59" s="697"/>
      <c r="D59" s="707"/>
      <c r="E59" s="287" t="s">
        <v>922</v>
      </c>
      <c r="F59" s="13">
        <v>823.9</v>
      </c>
      <c r="H59" s="386">
        <v>1071</v>
      </c>
    </row>
    <row r="60" spans="2:8" ht="72" customHeight="1">
      <c r="B60" s="691"/>
      <c r="C60" s="59" t="s">
        <v>2017</v>
      </c>
      <c r="D60" s="707" t="s">
        <v>908</v>
      </c>
      <c r="E60" s="287" t="s">
        <v>923</v>
      </c>
      <c r="F60" s="13">
        <v>677.6</v>
      </c>
    </row>
    <row r="61" spans="2:8" ht="73.2" customHeight="1">
      <c r="B61" s="693"/>
      <c r="C61" s="59" t="s">
        <v>924</v>
      </c>
      <c r="D61" s="707"/>
      <c r="E61" s="287" t="s">
        <v>923</v>
      </c>
      <c r="F61" s="13">
        <v>526.35000000000014</v>
      </c>
    </row>
    <row r="62" spans="2:8" ht="69" customHeight="1">
      <c r="B62" s="691"/>
      <c r="C62" s="59" t="s">
        <v>925</v>
      </c>
      <c r="D62" s="707"/>
      <c r="E62" s="287" t="s">
        <v>923</v>
      </c>
      <c r="F62" s="13">
        <v>526.35000000000014</v>
      </c>
    </row>
    <row r="63" spans="2:8" ht="69" customHeight="1">
      <c r="B63" s="693"/>
      <c r="C63" s="59" t="s">
        <v>926</v>
      </c>
      <c r="D63" s="707"/>
      <c r="E63" s="287" t="s">
        <v>927</v>
      </c>
      <c r="F63" s="13">
        <v>181.50000000000003</v>
      </c>
    </row>
    <row r="64" spans="2:8" ht="13.5" customHeight="1">
      <c r="B64" s="705"/>
      <c r="C64" s="705"/>
      <c r="D64" s="705"/>
      <c r="E64" s="705"/>
    </row>
  </sheetData>
  <mergeCells count="49">
    <mergeCell ref="B40:B41"/>
    <mergeCell ref="D6:D9"/>
    <mergeCell ref="D10:D12"/>
    <mergeCell ref="D16:D18"/>
    <mergeCell ref="C24:C27"/>
    <mergeCell ref="C34:C35"/>
    <mergeCell ref="C38:C39"/>
    <mergeCell ref="C36:C37"/>
    <mergeCell ref="B36:B39"/>
    <mergeCell ref="D36:D39"/>
    <mergeCell ref="D32:D35"/>
    <mergeCell ref="B32:B35"/>
    <mergeCell ref="C32:C33"/>
    <mergeCell ref="B48:B49"/>
    <mergeCell ref="D60:D63"/>
    <mergeCell ref="C56:C59"/>
    <mergeCell ref="B60:B61"/>
    <mergeCell ref="B62:B63"/>
    <mergeCell ref="D56:D59"/>
    <mergeCell ref="C50:C52"/>
    <mergeCell ref="C53:C55"/>
    <mergeCell ref="B64:E64"/>
    <mergeCell ref="B6:B9"/>
    <mergeCell ref="B13:B15"/>
    <mergeCell ref="B21:B23"/>
    <mergeCell ref="B24:B27"/>
    <mergeCell ref="B42:B44"/>
    <mergeCell ref="B45:B47"/>
    <mergeCell ref="B50:B55"/>
    <mergeCell ref="B56:B59"/>
    <mergeCell ref="D50:D55"/>
    <mergeCell ref="C6:C9"/>
    <mergeCell ref="C10:C12"/>
    <mergeCell ref="D21:D23"/>
    <mergeCell ref="D24:D27"/>
    <mergeCell ref="C13:C15"/>
    <mergeCell ref="C16:C18"/>
    <mergeCell ref="B2:F4"/>
    <mergeCell ref="B16:B18"/>
    <mergeCell ref="D13:D15"/>
    <mergeCell ref="C30:C31"/>
    <mergeCell ref="B28:B31"/>
    <mergeCell ref="D28:D31"/>
    <mergeCell ref="C21:C23"/>
    <mergeCell ref="C28:C29"/>
    <mergeCell ref="B10:B12"/>
    <mergeCell ref="C19:C20"/>
    <mergeCell ref="D19:D20"/>
    <mergeCell ref="B19:B20"/>
  </mergeCells>
  <pageMargins left="0.11811023622047244" right="0.11811023622047244" top="0.15748031496062992" bottom="0.15748031496062992" header="0.31496062992125984" footer="0.31496062992125984"/>
  <pageSetup paperSize="9" scale="74" fitToHeight="0" orientation="portrait" horizontalDpi="180" verticalDpi="180" r:id="rId1"/>
  <rowBreaks count="1" manualBreakCount="1">
    <brk id="2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M79"/>
  <sheetViews>
    <sheetView tabSelected="1" zoomScale="70" zoomScaleNormal="70" workbookViewId="0">
      <selection activeCell="N9" sqref="N9"/>
    </sheetView>
  </sheetViews>
  <sheetFormatPr defaultColWidth="28.6640625" defaultRowHeight="21" customHeight="1"/>
  <cols>
    <col min="1" max="1" width="6" style="100" customWidth="1"/>
    <col min="2" max="2" width="7.6640625" style="336" customWidth="1"/>
    <col min="3" max="3" width="28.44140625" style="336" customWidth="1"/>
    <col min="4" max="4" width="21.6640625" style="336" customWidth="1"/>
    <col min="5" max="5" width="51.6640625" style="342" customWidth="1"/>
    <col min="6" max="6" width="16.6640625" style="100" customWidth="1"/>
    <col min="7" max="9" width="9.5546875" style="100" customWidth="1"/>
    <col min="10" max="10" width="17.33203125" style="100" customWidth="1"/>
    <col min="11" max="11" width="10.33203125" style="742" customWidth="1"/>
    <col min="12" max="12" width="11.33203125" style="168" customWidth="1"/>
    <col min="13" max="13" width="10.21875" style="738" customWidth="1"/>
    <col min="14" max="16384" width="28.6640625" style="100"/>
  </cols>
  <sheetData>
    <row r="1" spans="2:12" ht="31.2" customHeight="1">
      <c r="B1" s="285" t="s">
        <v>928</v>
      </c>
      <c r="C1" s="285" t="s">
        <v>929</v>
      </c>
      <c r="D1" s="55" t="s">
        <v>930</v>
      </c>
      <c r="E1" s="344" t="s">
        <v>931</v>
      </c>
      <c r="F1" s="285"/>
      <c r="G1" s="286" t="s">
        <v>932</v>
      </c>
      <c r="H1" s="285" t="s">
        <v>933</v>
      </c>
      <c r="I1" s="285" t="s">
        <v>934</v>
      </c>
      <c r="J1" s="285" t="s">
        <v>878</v>
      </c>
      <c r="K1" s="739" t="s">
        <v>2420</v>
      </c>
      <c r="L1" s="738"/>
    </row>
    <row r="2" spans="2:12" ht="21" customHeight="1">
      <c r="B2" s="283" t="s">
        <v>935</v>
      </c>
      <c r="C2" s="283" t="s">
        <v>936</v>
      </c>
      <c r="D2" s="305">
        <v>4607942721411</v>
      </c>
      <c r="E2" s="345" t="s">
        <v>2374</v>
      </c>
      <c r="F2" s="282"/>
      <c r="G2" s="284">
        <v>360</v>
      </c>
      <c r="H2" s="282">
        <v>70</v>
      </c>
      <c r="I2" s="284">
        <v>140</v>
      </c>
      <c r="J2" s="716" t="s">
        <v>938</v>
      </c>
      <c r="K2" s="740">
        <v>331.209</v>
      </c>
      <c r="L2" s="738"/>
    </row>
    <row r="3" spans="2:12" ht="21" customHeight="1">
      <c r="B3" s="283" t="s">
        <v>939</v>
      </c>
      <c r="C3" s="283" t="s">
        <v>940</v>
      </c>
      <c r="D3" s="305">
        <v>4607942721428</v>
      </c>
      <c r="E3" s="345" t="s">
        <v>2375</v>
      </c>
      <c r="F3" s="282"/>
      <c r="G3" s="284">
        <v>360</v>
      </c>
      <c r="H3" s="282">
        <v>50</v>
      </c>
      <c r="I3" s="284">
        <v>90</v>
      </c>
      <c r="J3" s="716"/>
      <c r="K3" s="740">
        <v>151.90199999999999</v>
      </c>
      <c r="L3" s="738"/>
    </row>
    <row r="4" spans="2:12" ht="21" customHeight="1">
      <c r="B4" s="283" t="s">
        <v>941</v>
      </c>
      <c r="C4" s="283" t="s">
        <v>942</v>
      </c>
      <c r="D4" s="305">
        <v>4607942721435</v>
      </c>
      <c r="E4" s="345" t="s">
        <v>2376</v>
      </c>
      <c r="F4" s="282"/>
      <c r="G4" s="284">
        <v>360</v>
      </c>
      <c r="H4" s="282">
        <v>40</v>
      </c>
      <c r="I4" s="284">
        <v>70</v>
      </c>
      <c r="J4" s="716"/>
      <c r="K4" s="740">
        <v>96.308999999999997</v>
      </c>
      <c r="L4" s="738"/>
    </row>
    <row r="5" spans="2:12" ht="21" customHeight="1">
      <c r="B5" s="283" t="s">
        <v>943</v>
      </c>
      <c r="C5" s="283" t="s">
        <v>944</v>
      </c>
      <c r="D5" s="305">
        <v>4607942721442</v>
      </c>
      <c r="E5" s="345" t="s">
        <v>2377</v>
      </c>
      <c r="F5" s="282"/>
      <c r="G5" s="284">
        <v>360</v>
      </c>
      <c r="H5" s="282">
        <v>70</v>
      </c>
      <c r="I5" s="284">
        <v>140</v>
      </c>
      <c r="J5" s="716" t="s">
        <v>945</v>
      </c>
      <c r="K5" s="740">
        <v>331.209</v>
      </c>
    </row>
    <row r="6" spans="2:12" ht="21" customHeight="1">
      <c r="B6" s="283" t="s">
        <v>946</v>
      </c>
      <c r="C6" s="283" t="s">
        <v>947</v>
      </c>
      <c r="D6" s="305">
        <v>4607942721459</v>
      </c>
      <c r="E6" s="345" t="s">
        <v>2378</v>
      </c>
      <c r="F6" s="282"/>
      <c r="G6" s="284">
        <v>360</v>
      </c>
      <c r="H6" s="282">
        <v>50</v>
      </c>
      <c r="I6" s="284">
        <v>90</v>
      </c>
      <c r="J6" s="716"/>
      <c r="K6" s="740">
        <v>151.90199999999999</v>
      </c>
    </row>
    <row r="7" spans="2:12" ht="21" customHeight="1">
      <c r="B7" s="283" t="s">
        <v>948</v>
      </c>
      <c r="C7" s="283" t="s">
        <v>949</v>
      </c>
      <c r="D7" s="305">
        <v>4607942721466</v>
      </c>
      <c r="E7" s="345" t="s">
        <v>2379</v>
      </c>
      <c r="F7" s="282"/>
      <c r="G7" s="284">
        <v>360</v>
      </c>
      <c r="H7" s="282">
        <v>40</v>
      </c>
      <c r="I7" s="284">
        <v>70</v>
      </c>
      <c r="J7" s="716"/>
      <c r="K7" s="740">
        <v>96.308999999999997</v>
      </c>
    </row>
    <row r="8" spans="2:12" ht="21" customHeight="1">
      <c r="B8" s="283" t="s">
        <v>950</v>
      </c>
      <c r="C8" s="283" t="s">
        <v>951</v>
      </c>
      <c r="D8" s="305">
        <v>4607942721473</v>
      </c>
      <c r="E8" s="345" t="s">
        <v>937</v>
      </c>
      <c r="F8" s="282"/>
      <c r="G8" s="284">
        <v>360</v>
      </c>
      <c r="H8" s="282">
        <v>70</v>
      </c>
      <c r="I8" s="284">
        <v>140</v>
      </c>
      <c r="J8" s="716" t="s">
        <v>952</v>
      </c>
      <c r="K8" s="740">
        <v>331.209</v>
      </c>
    </row>
    <row r="9" spans="2:12" ht="21" customHeight="1">
      <c r="B9" s="283" t="s">
        <v>953</v>
      </c>
      <c r="C9" s="283" t="s">
        <v>954</v>
      </c>
      <c r="D9" s="305">
        <v>4607942721480</v>
      </c>
      <c r="E9" s="345" t="s">
        <v>937</v>
      </c>
      <c r="F9" s="282"/>
      <c r="G9" s="284">
        <v>360</v>
      </c>
      <c r="H9" s="282">
        <v>50</v>
      </c>
      <c r="I9" s="284">
        <v>90</v>
      </c>
      <c r="J9" s="716"/>
      <c r="K9" s="740">
        <v>151.90199999999999</v>
      </c>
    </row>
    <row r="10" spans="2:12" ht="21" customHeight="1">
      <c r="B10" s="283" t="s">
        <v>955</v>
      </c>
      <c r="C10" s="283" t="s">
        <v>956</v>
      </c>
      <c r="D10" s="305">
        <v>4607942721497</v>
      </c>
      <c r="E10" s="345" t="s">
        <v>937</v>
      </c>
      <c r="F10" s="282"/>
      <c r="G10" s="284">
        <v>360</v>
      </c>
      <c r="H10" s="282">
        <v>40</v>
      </c>
      <c r="I10" s="284">
        <v>70</v>
      </c>
      <c r="J10" s="716"/>
      <c r="K10" s="740">
        <v>96.308999999999997</v>
      </c>
    </row>
    <row r="11" spans="2:12" ht="21" customHeight="1">
      <c r="B11" s="283" t="s">
        <v>957</v>
      </c>
      <c r="C11" s="283" t="s">
        <v>958</v>
      </c>
      <c r="D11" s="305">
        <v>4607942721503</v>
      </c>
      <c r="E11" s="345" t="s">
        <v>937</v>
      </c>
      <c r="F11" s="282"/>
      <c r="G11" s="284">
        <v>360</v>
      </c>
      <c r="H11" s="282">
        <v>70</v>
      </c>
      <c r="I11" s="284">
        <v>140</v>
      </c>
      <c r="J11" s="716" t="s">
        <v>959</v>
      </c>
      <c r="K11" s="740">
        <v>331.209</v>
      </c>
    </row>
    <row r="12" spans="2:12" ht="21" customHeight="1">
      <c r="B12" s="283" t="s">
        <v>960</v>
      </c>
      <c r="C12" s="283" t="s">
        <v>961</v>
      </c>
      <c r="D12" s="305">
        <v>4607942721510</v>
      </c>
      <c r="E12" s="345" t="s">
        <v>937</v>
      </c>
      <c r="F12" s="282"/>
      <c r="G12" s="284">
        <v>360</v>
      </c>
      <c r="H12" s="282">
        <v>50</v>
      </c>
      <c r="I12" s="284">
        <v>90</v>
      </c>
      <c r="J12" s="716"/>
      <c r="K12" s="740">
        <v>151.90199999999999</v>
      </c>
    </row>
    <row r="13" spans="2:12" ht="21" customHeight="1">
      <c r="B13" s="283" t="s">
        <v>962</v>
      </c>
      <c r="C13" s="283" t="s">
        <v>963</v>
      </c>
      <c r="D13" s="305">
        <v>4607942721527</v>
      </c>
      <c r="E13" s="345" t="s">
        <v>937</v>
      </c>
      <c r="F13" s="282"/>
      <c r="G13" s="284">
        <v>360</v>
      </c>
      <c r="H13" s="282">
        <v>40</v>
      </c>
      <c r="I13" s="284">
        <v>70</v>
      </c>
      <c r="J13" s="716"/>
      <c r="K13" s="740">
        <v>96.308999999999997</v>
      </c>
    </row>
    <row r="14" spans="2:12" ht="21" customHeight="1">
      <c r="B14" s="283" t="s">
        <v>964</v>
      </c>
      <c r="C14" s="283" t="s">
        <v>965</v>
      </c>
      <c r="D14" s="305">
        <v>4607942721534</v>
      </c>
      <c r="E14" s="345" t="s">
        <v>937</v>
      </c>
      <c r="F14" s="282"/>
      <c r="G14" s="284">
        <v>360</v>
      </c>
      <c r="H14" s="282">
        <v>70</v>
      </c>
      <c r="I14" s="284">
        <v>140</v>
      </c>
      <c r="J14" s="716" t="s">
        <v>966</v>
      </c>
      <c r="K14" s="740">
        <v>331.209</v>
      </c>
    </row>
    <row r="15" spans="2:12" ht="21" customHeight="1">
      <c r="B15" s="283" t="s">
        <v>967</v>
      </c>
      <c r="C15" s="283" t="s">
        <v>968</v>
      </c>
      <c r="D15" s="305">
        <v>4607942721541</v>
      </c>
      <c r="E15" s="345" t="s">
        <v>937</v>
      </c>
      <c r="F15" s="282"/>
      <c r="G15" s="284">
        <v>360</v>
      </c>
      <c r="H15" s="282">
        <v>50</v>
      </c>
      <c r="I15" s="284">
        <v>90</v>
      </c>
      <c r="J15" s="716"/>
      <c r="K15" s="740">
        <v>151.90199999999999</v>
      </c>
    </row>
    <row r="16" spans="2:12" ht="21" customHeight="1">
      <c r="B16" s="283" t="s">
        <v>969</v>
      </c>
      <c r="C16" s="283" t="s">
        <v>970</v>
      </c>
      <c r="D16" s="305">
        <v>4607942721558</v>
      </c>
      <c r="E16" s="345" t="s">
        <v>937</v>
      </c>
      <c r="F16" s="282"/>
      <c r="G16" s="284">
        <v>360</v>
      </c>
      <c r="H16" s="282">
        <v>40</v>
      </c>
      <c r="I16" s="284">
        <v>70</v>
      </c>
      <c r="J16" s="716"/>
      <c r="K16" s="740">
        <v>96.308999999999997</v>
      </c>
    </row>
    <row r="17" spans="2:11" ht="21" customHeight="1">
      <c r="B17" s="283" t="s">
        <v>971</v>
      </c>
      <c r="C17" s="283" t="s">
        <v>972</v>
      </c>
      <c r="D17" s="305">
        <v>4607942721565</v>
      </c>
      <c r="E17" s="345" t="s">
        <v>937</v>
      </c>
      <c r="F17" s="282"/>
      <c r="G17" s="284">
        <v>360</v>
      </c>
      <c r="H17" s="282">
        <v>70</v>
      </c>
      <c r="I17" s="284">
        <v>140</v>
      </c>
      <c r="J17" s="716" t="s">
        <v>802</v>
      </c>
      <c r="K17" s="740">
        <v>331.209</v>
      </c>
    </row>
    <row r="18" spans="2:11" ht="21" customHeight="1">
      <c r="B18" s="283" t="s">
        <v>973</v>
      </c>
      <c r="C18" s="283" t="s">
        <v>974</v>
      </c>
      <c r="D18" s="305">
        <v>4607942721572</v>
      </c>
      <c r="E18" s="345" t="s">
        <v>937</v>
      </c>
      <c r="F18" s="282"/>
      <c r="G18" s="284">
        <v>360</v>
      </c>
      <c r="H18" s="282">
        <v>50</v>
      </c>
      <c r="I18" s="284">
        <v>90</v>
      </c>
      <c r="J18" s="716"/>
      <c r="K18" s="740">
        <v>151.90199999999999</v>
      </c>
    </row>
    <row r="19" spans="2:11" ht="21" customHeight="1">
      <c r="B19" s="283" t="s">
        <v>975</v>
      </c>
      <c r="C19" s="283" t="s">
        <v>976</v>
      </c>
      <c r="D19" s="305">
        <v>4607942721589</v>
      </c>
      <c r="E19" s="345" t="s">
        <v>937</v>
      </c>
      <c r="F19" s="282"/>
      <c r="G19" s="284">
        <v>360</v>
      </c>
      <c r="H19" s="282">
        <v>40</v>
      </c>
      <c r="I19" s="284">
        <v>70</v>
      </c>
      <c r="J19" s="716"/>
      <c r="K19" s="740">
        <v>96.308999999999997</v>
      </c>
    </row>
    <row r="20" spans="2:11" ht="21" customHeight="1">
      <c r="B20" s="283" t="s">
        <v>977</v>
      </c>
      <c r="C20" s="283" t="s">
        <v>978</v>
      </c>
      <c r="D20" s="305">
        <v>4607942721596</v>
      </c>
      <c r="E20" s="345" t="s">
        <v>937</v>
      </c>
      <c r="F20" s="282"/>
      <c r="G20" s="284">
        <v>360</v>
      </c>
      <c r="H20" s="282">
        <v>70</v>
      </c>
      <c r="I20" s="284">
        <v>140</v>
      </c>
      <c r="J20" s="717" t="s">
        <v>979</v>
      </c>
      <c r="K20" s="740">
        <v>331.209</v>
      </c>
    </row>
    <row r="21" spans="2:11" ht="21" customHeight="1">
      <c r="B21" s="283" t="s">
        <v>980</v>
      </c>
      <c r="C21" s="283" t="s">
        <v>981</v>
      </c>
      <c r="D21" s="305">
        <v>4607942721602</v>
      </c>
      <c r="E21" s="345" t="s">
        <v>937</v>
      </c>
      <c r="F21" s="282"/>
      <c r="G21" s="284">
        <v>360</v>
      </c>
      <c r="H21" s="282">
        <v>50</v>
      </c>
      <c r="I21" s="284">
        <v>90</v>
      </c>
      <c r="J21" s="717"/>
      <c r="K21" s="740">
        <v>151.90199999999999</v>
      </c>
    </row>
    <row r="22" spans="2:11" ht="21" customHeight="1">
      <c r="B22" s="283" t="s">
        <v>982</v>
      </c>
      <c r="C22" s="283" t="s">
        <v>983</v>
      </c>
      <c r="D22" s="305">
        <v>4607942721619</v>
      </c>
      <c r="E22" s="345" t="s">
        <v>937</v>
      </c>
      <c r="F22" s="282"/>
      <c r="G22" s="284">
        <v>360</v>
      </c>
      <c r="H22" s="282">
        <v>40</v>
      </c>
      <c r="I22" s="284">
        <v>70</v>
      </c>
      <c r="J22" s="717"/>
      <c r="K22" s="740">
        <v>96.308999999999997</v>
      </c>
    </row>
    <row r="23" spans="2:11" ht="21" customHeight="1">
      <c r="B23" s="283" t="s">
        <v>984</v>
      </c>
      <c r="C23" s="283" t="s">
        <v>985</v>
      </c>
      <c r="D23" s="305">
        <v>4607942721626</v>
      </c>
      <c r="E23" s="345" t="s">
        <v>937</v>
      </c>
      <c r="F23" s="282"/>
      <c r="G23" s="284">
        <v>360</v>
      </c>
      <c r="H23" s="282">
        <v>70</v>
      </c>
      <c r="I23" s="284">
        <v>140</v>
      </c>
      <c r="J23" s="717" t="s">
        <v>986</v>
      </c>
      <c r="K23" s="740">
        <v>331.209</v>
      </c>
    </row>
    <row r="24" spans="2:11" ht="21" customHeight="1">
      <c r="B24" s="283" t="s">
        <v>987</v>
      </c>
      <c r="C24" s="283" t="s">
        <v>988</v>
      </c>
      <c r="D24" s="305">
        <v>4607942721633</v>
      </c>
      <c r="E24" s="345" t="s">
        <v>937</v>
      </c>
      <c r="F24" s="282"/>
      <c r="G24" s="284">
        <v>360</v>
      </c>
      <c r="H24" s="282">
        <v>50</v>
      </c>
      <c r="I24" s="284">
        <v>90</v>
      </c>
      <c r="J24" s="717"/>
      <c r="K24" s="740">
        <v>151.90199999999999</v>
      </c>
    </row>
    <row r="25" spans="2:11" ht="21" customHeight="1">
      <c r="B25" s="283" t="s">
        <v>989</v>
      </c>
      <c r="C25" s="283" t="s">
        <v>990</v>
      </c>
      <c r="D25" s="305">
        <v>4607942721640</v>
      </c>
      <c r="E25" s="345" t="s">
        <v>937</v>
      </c>
      <c r="F25" s="282"/>
      <c r="G25" s="284">
        <v>360</v>
      </c>
      <c r="H25" s="282">
        <v>40</v>
      </c>
      <c r="I25" s="284">
        <v>70</v>
      </c>
      <c r="J25" s="717"/>
      <c r="K25" s="740">
        <v>96.308999999999997</v>
      </c>
    </row>
    <row r="26" spans="2:11" ht="21" customHeight="1">
      <c r="B26" s="283" t="s">
        <v>991</v>
      </c>
      <c r="C26" s="283" t="s">
        <v>992</v>
      </c>
      <c r="D26" s="305">
        <v>4607942721657</v>
      </c>
      <c r="E26" s="345" t="s">
        <v>937</v>
      </c>
      <c r="F26" s="282"/>
      <c r="G26" s="284">
        <v>360</v>
      </c>
      <c r="H26" s="282">
        <v>70</v>
      </c>
      <c r="I26" s="284">
        <v>140</v>
      </c>
      <c r="J26" s="717" t="s">
        <v>993</v>
      </c>
      <c r="K26" s="740">
        <v>331.209</v>
      </c>
    </row>
    <row r="27" spans="2:11" ht="21" customHeight="1">
      <c r="B27" s="283" t="s">
        <v>994</v>
      </c>
      <c r="C27" s="283" t="s">
        <v>995</v>
      </c>
      <c r="D27" s="305">
        <v>4607942721664</v>
      </c>
      <c r="E27" s="345" t="s">
        <v>937</v>
      </c>
      <c r="F27" s="282"/>
      <c r="G27" s="284">
        <v>360</v>
      </c>
      <c r="H27" s="282">
        <v>50</v>
      </c>
      <c r="I27" s="284">
        <v>90</v>
      </c>
      <c r="J27" s="717"/>
      <c r="K27" s="740">
        <v>151.90199999999999</v>
      </c>
    </row>
    <row r="28" spans="2:11" ht="29.4" customHeight="1">
      <c r="B28" s="283" t="s">
        <v>996</v>
      </c>
      <c r="C28" s="283" t="s">
        <v>997</v>
      </c>
      <c r="D28" s="305">
        <v>4607942721671</v>
      </c>
      <c r="E28" s="345" t="s">
        <v>2224</v>
      </c>
      <c r="F28" s="282"/>
      <c r="G28" s="284">
        <v>360</v>
      </c>
      <c r="H28" s="282">
        <v>40</v>
      </c>
      <c r="I28" s="284">
        <v>70</v>
      </c>
      <c r="J28" s="717"/>
      <c r="K28" s="740">
        <v>96.308999999999997</v>
      </c>
    </row>
    <row r="29" spans="2:11" ht="21" customHeight="1">
      <c r="B29" s="306" t="s">
        <v>2003</v>
      </c>
      <c r="C29" s="307" t="s">
        <v>2002</v>
      </c>
      <c r="D29" s="305">
        <v>4607942721176</v>
      </c>
      <c r="E29" s="345" t="s">
        <v>1996</v>
      </c>
      <c r="F29" s="282"/>
      <c r="G29" s="284">
        <v>380</v>
      </c>
      <c r="H29" s="282">
        <v>70</v>
      </c>
      <c r="I29" s="284">
        <v>140</v>
      </c>
      <c r="J29" s="710" t="s">
        <v>2001</v>
      </c>
      <c r="K29" s="740">
        <v>357.048</v>
      </c>
    </row>
    <row r="30" spans="2:11" ht="21" customHeight="1">
      <c r="B30" s="306" t="s">
        <v>2000</v>
      </c>
      <c r="C30" s="307" t="s">
        <v>1999</v>
      </c>
      <c r="D30" s="305">
        <v>4607942721183</v>
      </c>
      <c r="E30" s="345" t="s">
        <v>1996</v>
      </c>
      <c r="F30" s="282"/>
      <c r="G30" s="284">
        <v>380</v>
      </c>
      <c r="H30" s="282">
        <v>50</v>
      </c>
      <c r="I30" s="284">
        <v>90</v>
      </c>
      <c r="J30" s="711"/>
      <c r="K30" s="740">
        <v>168.60599999999999</v>
      </c>
    </row>
    <row r="31" spans="2:11" ht="21" customHeight="1">
      <c r="B31" s="418" t="s">
        <v>1998</v>
      </c>
      <c r="C31" s="419" t="s">
        <v>1997</v>
      </c>
      <c r="D31" s="420">
        <v>4607942721190</v>
      </c>
      <c r="E31" s="421" t="s">
        <v>1996</v>
      </c>
      <c r="F31" s="422"/>
      <c r="G31" s="415">
        <v>380</v>
      </c>
      <c r="H31" s="422">
        <v>40</v>
      </c>
      <c r="I31" s="415">
        <v>70</v>
      </c>
      <c r="J31" s="711"/>
      <c r="K31" s="741">
        <v>106.6185</v>
      </c>
    </row>
    <row r="32" spans="2:11" ht="25.2" customHeight="1">
      <c r="B32" s="423" t="s">
        <v>2250</v>
      </c>
      <c r="C32" s="424" t="s">
        <v>2228</v>
      </c>
      <c r="D32" s="280">
        <v>4607942721862</v>
      </c>
      <c r="E32" s="345" t="s">
        <v>2221</v>
      </c>
      <c r="F32" s="282"/>
      <c r="G32" s="415">
        <v>380</v>
      </c>
      <c r="H32" s="422">
        <v>40</v>
      </c>
      <c r="I32" s="415">
        <v>70</v>
      </c>
      <c r="J32" s="710" t="s">
        <v>2267</v>
      </c>
      <c r="K32" s="740">
        <v>357.048</v>
      </c>
    </row>
    <row r="33" spans="2:11" ht="25.2" customHeight="1">
      <c r="B33" s="423" t="s">
        <v>2261</v>
      </c>
      <c r="C33" s="424" t="s">
        <v>2233</v>
      </c>
      <c r="D33" s="280">
        <v>4607942721879</v>
      </c>
      <c r="E33" s="345" t="s">
        <v>2232</v>
      </c>
      <c r="F33" s="282"/>
      <c r="G33" s="415">
        <v>380</v>
      </c>
      <c r="H33" s="282">
        <v>50</v>
      </c>
      <c r="I33" s="284">
        <v>90</v>
      </c>
      <c r="J33" s="711"/>
      <c r="K33" s="740">
        <v>168.60599999999999</v>
      </c>
    </row>
    <row r="34" spans="2:11" ht="25.2" customHeight="1">
      <c r="B34" s="423" t="s">
        <v>2266</v>
      </c>
      <c r="C34" s="424" t="s">
        <v>2265</v>
      </c>
      <c r="D34" s="280">
        <v>4607942721886</v>
      </c>
      <c r="E34" s="345" t="s">
        <v>2264</v>
      </c>
      <c r="F34" s="282"/>
      <c r="G34" s="415">
        <v>380</v>
      </c>
      <c r="H34" s="282">
        <v>70</v>
      </c>
      <c r="I34" s="284">
        <v>140</v>
      </c>
      <c r="J34" s="712"/>
      <c r="K34" s="741">
        <v>106.6185</v>
      </c>
    </row>
    <row r="35" spans="2:11" ht="28.2" customHeight="1">
      <c r="B35" s="423" t="s">
        <v>2263</v>
      </c>
      <c r="C35" s="424" t="s">
        <v>2229</v>
      </c>
      <c r="D35" s="280">
        <v>4607942721770</v>
      </c>
      <c r="E35" s="345" t="s">
        <v>2222</v>
      </c>
      <c r="F35" s="282"/>
      <c r="G35" s="415">
        <v>380</v>
      </c>
      <c r="H35" s="422">
        <v>40</v>
      </c>
      <c r="I35" s="415">
        <v>70</v>
      </c>
      <c r="J35" s="710" t="s">
        <v>2268</v>
      </c>
      <c r="K35" s="740">
        <v>357.048</v>
      </c>
    </row>
    <row r="36" spans="2:11" ht="28.2" customHeight="1">
      <c r="B36" s="423" t="s">
        <v>2262</v>
      </c>
      <c r="C36" s="424" t="s">
        <v>2235</v>
      </c>
      <c r="D36" s="280">
        <v>4607942721787</v>
      </c>
      <c r="E36" s="345" t="s">
        <v>2234</v>
      </c>
      <c r="F36" s="282"/>
      <c r="G36" s="415">
        <v>380</v>
      </c>
      <c r="H36" s="282">
        <v>50</v>
      </c>
      <c r="I36" s="284">
        <v>90</v>
      </c>
      <c r="J36" s="711"/>
      <c r="K36" s="740">
        <v>168.60599999999999</v>
      </c>
    </row>
    <row r="37" spans="2:11" ht="28.2" customHeight="1">
      <c r="B37" s="423" t="s">
        <v>2251</v>
      </c>
      <c r="C37" s="424" t="s">
        <v>2243</v>
      </c>
      <c r="D37" s="280">
        <v>4607942721794</v>
      </c>
      <c r="E37" s="345" t="s">
        <v>2242</v>
      </c>
      <c r="F37" s="282"/>
      <c r="G37" s="415">
        <v>380</v>
      </c>
      <c r="H37" s="282">
        <v>70</v>
      </c>
      <c r="I37" s="284">
        <v>140</v>
      </c>
      <c r="J37" s="712"/>
      <c r="K37" s="741">
        <v>106.6185</v>
      </c>
    </row>
    <row r="38" spans="2:11" ht="28.2" customHeight="1">
      <c r="B38" s="423" t="s">
        <v>2252</v>
      </c>
      <c r="C38" s="424" t="s">
        <v>2230</v>
      </c>
      <c r="D38" s="280">
        <v>4607942721831</v>
      </c>
      <c r="E38" s="345" t="s">
        <v>2223</v>
      </c>
      <c r="F38" s="282"/>
      <c r="G38" s="415">
        <v>380</v>
      </c>
      <c r="H38" s="422">
        <v>40</v>
      </c>
      <c r="I38" s="415">
        <v>70</v>
      </c>
      <c r="J38" s="710" t="s">
        <v>1974</v>
      </c>
      <c r="K38" s="740">
        <v>357.048</v>
      </c>
    </row>
    <row r="39" spans="2:11" ht="28.2" customHeight="1">
      <c r="B39" s="423" t="s">
        <v>2253</v>
      </c>
      <c r="C39" s="424" t="s">
        <v>2237</v>
      </c>
      <c r="D39" s="280">
        <v>4607942721848</v>
      </c>
      <c r="E39" s="345" t="s">
        <v>2236</v>
      </c>
      <c r="F39" s="282"/>
      <c r="G39" s="415">
        <v>380</v>
      </c>
      <c r="H39" s="282">
        <v>50</v>
      </c>
      <c r="I39" s="284">
        <v>90</v>
      </c>
      <c r="J39" s="711"/>
      <c r="K39" s="740">
        <v>168.60599999999999</v>
      </c>
    </row>
    <row r="40" spans="2:11" ht="28.2" customHeight="1">
      <c r="B40" s="423" t="s">
        <v>2254</v>
      </c>
      <c r="C40" s="424" t="s">
        <v>2245</v>
      </c>
      <c r="D40" s="280">
        <v>4607942721855</v>
      </c>
      <c r="E40" s="345" t="s">
        <v>2244</v>
      </c>
      <c r="F40" s="282"/>
      <c r="G40" s="415">
        <v>380</v>
      </c>
      <c r="H40" s="282">
        <v>70</v>
      </c>
      <c r="I40" s="284">
        <v>140</v>
      </c>
      <c r="J40" s="712"/>
      <c r="K40" s="741">
        <v>106.6185</v>
      </c>
    </row>
    <row r="41" spans="2:11" ht="28.2" customHeight="1">
      <c r="B41" s="423" t="s">
        <v>2255</v>
      </c>
      <c r="C41" s="424" t="s">
        <v>2231</v>
      </c>
      <c r="D41" s="280">
        <v>4607942721800</v>
      </c>
      <c r="E41" s="345" t="s">
        <v>2225</v>
      </c>
      <c r="F41" s="282"/>
      <c r="G41" s="415">
        <v>380</v>
      </c>
      <c r="H41" s="422">
        <v>40</v>
      </c>
      <c r="I41" s="415">
        <v>70</v>
      </c>
      <c r="J41" s="710" t="s">
        <v>1962</v>
      </c>
      <c r="K41" s="740">
        <v>357.048</v>
      </c>
    </row>
    <row r="42" spans="2:11" ht="28.2" customHeight="1">
      <c r="B42" s="423" t="s">
        <v>2256</v>
      </c>
      <c r="C42" s="424" t="s">
        <v>2239</v>
      </c>
      <c r="D42" s="280">
        <v>4607942721428</v>
      </c>
      <c r="E42" s="345" t="s">
        <v>2238</v>
      </c>
      <c r="F42" s="282"/>
      <c r="G42" s="415">
        <v>380</v>
      </c>
      <c r="H42" s="282">
        <v>50</v>
      </c>
      <c r="I42" s="284">
        <v>90</v>
      </c>
      <c r="J42" s="711"/>
      <c r="K42" s="740">
        <v>168.60599999999999</v>
      </c>
    </row>
    <row r="43" spans="2:11" ht="28.2" customHeight="1">
      <c r="B43" s="423" t="s">
        <v>2257</v>
      </c>
      <c r="C43" s="424" t="s">
        <v>2247</v>
      </c>
      <c r="D43" s="280">
        <v>4607942721824</v>
      </c>
      <c r="E43" s="345" t="s">
        <v>2246</v>
      </c>
      <c r="F43" s="282"/>
      <c r="G43" s="415">
        <v>380</v>
      </c>
      <c r="H43" s="282">
        <v>70</v>
      </c>
      <c r="I43" s="284">
        <v>140</v>
      </c>
      <c r="J43" s="712"/>
      <c r="K43" s="741">
        <v>106.6185</v>
      </c>
    </row>
    <row r="44" spans="2:11" ht="28.2" customHeight="1">
      <c r="B44" s="423" t="s">
        <v>2258</v>
      </c>
      <c r="C44" s="424" t="s">
        <v>2227</v>
      </c>
      <c r="D44" s="280">
        <v>4607942721749</v>
      </c>
      <c r="E44" s="345" t="s">
        <v>2226</v>
      </c>
      <c r="F44" s="282"/>
      <c r="G44" s="415">
        <v>380</v>
      </c>
      <c r="H44" s="422">
        <v>40</v>
      </c>
      <c r="I44" s="415">
        <v>70</v>
      </c>
      <c r="J44" s="710" t="s">
        <v>2269</v>
      </c>
      <c r="K44" s="740">
        <v>357.048</v>
      </c>
    </row>
    <row r="45" spans="2:11" ht="28.2" customHeight="1">
      <c r="B45" s="423" t="s">
        <v>2259</v>
      </c>
      <c r="C45" s="424" t="s">
        <v>2241</v>
      </c>
      <c r="D45" s="280">
        <v>4607942721756</v>
      </c>
      <c r="E45" s="345" t="s">
        <v>2240</v>
      </c>
      <c r="F45" s="282"/>
      <c r="G45" s="415">
        <v>380</v>
      </c>
      <c r="H45" s="282">
        <v>50</v>
      </c>
      <c r="I45" s="284">
        <v>90</v>
      </c>
      <c r="J45" s="711"/>
      <c r="K45" s="740">
        <v>168.60599999999999</v>
      </c>
    </row>
    <row r="46" spans="2:11" ht="28.2" customHeight="1">
      <c r="B46" s="423" t="s">
        <v>2260</v>
      </c>
      <c r="C46" s="424" t="s">
        <v>2249</v>
      </c>
      <c r="D46" s="280">
        <v>4607942721763</v>
      </c>
      <c r="E46" s="345" t="s">
        <v>2248</v>
      </c>
      <c r="F46" s="282"/>
      <c r="G46" s="415">
        <v>380</v>
      </c>
      <c r="H46" s="282">
        <v>70</v>
      </c>
      <c r="I46" s="284">
        <v>140</v>
      </c>
      <c r="J46" s="712"/>
      <c r="K46" s="741">
        <v>106.6185</v>
      </c>
    </row>
    <row r="47" spans="2:11" ht="21" customHeight="1">
      <c r="B47" s="283" t="s">
        <v>998</v>
      </c>
      <c r="C47" s="283" t="s">
        <v>999</v>
      </c>
      <c r="D47" s="305">
        <v>4607942721688</v>
      </c>
      <c r="E47" s="345" t="s">
        <v>2270</v>
      </c>
      <c r="F47" s="282" t="s">
        <v>1994</v>
      </c>
      <c r="G47" s="284">
        <v>450</v>
      </c>
      <c r="H47" s="284">
        <v>70</v>
      </c>
      <c r="I47" s="284">
        <v>140</v>
      </c>
      <c r="J47" s="710" t="s">
        <v>1951</v>
      </c>
      <c r="K47" s="740">
        <v>432.99899999999997</v>
      </c>
    </row>
    <row r="48" spans="2:11" ht="21" customHeight="1">
      <c r="B48" s="283" t="s">
        <v>1000</v>
      </c>
      <c r="C48" s="283" t="s">
        <v>1001</v>
      </c>
      <c r="D48" s="305">
        <v>4607942721695</v>
      </c>
      <c r="E48" s="345" t="s">
        <v>2271</v>
      </c>
      <c r="F48" s="282" t="s">
        <v>1994</v>
      </c>
      <c r="G48" s="284">
        <v>450</v>
      </c>
      <c r="H48" s="284">
        <v>50</v>
      </c>
      <c r="I48" s="284">
        <v>90</v>
      </c>
      <c r="J48" s="711"/>
      <c r="K48" s="740">
        <v>204.363</v>
      </c>
    </row>
    <row r="49" spans="2:12" ht="23.4" customHeight="1">
      <c r="B49" s="283" t="s">
        <v>1002</v>
      </c>
      <c r="C49" s="283" t="s">
        <v>1003</v>
      </c>
      <c r="D49" s="305">
        <v>4607942720865</v>
      </c>
      <c r="E49" s="343" t="s">
        <v>1995</v>
      </c>
      <c r="F49" s="282" t="s">
        <v>1994</v>
      </c>
      <c r="G49" s="281">
        <v>650</v>
      </c>
      <c r="H49" s="281">
        <v>50</v>
      </c>
      <c r="I49" s="281">
        <v>70</v>
      </c>
      <c r="J49" s="711"/>
      <c r="K49" s="740">
        <v>221.58900000000003</v>
      </c>
    </row>
    <row r="50" spans="2:12" ht="19.95" customHeight="1">
      <c r="B50" s="283" t="s">
        <v>998</v>
      </c>
      <c r="C50" s="283" t="s">
        <v>999</v>
      </c>
      <c r="D50" s="305">
        <v>4607942721688</v>
      </c>
      <c r="E50" s="345" t="s">
        <v>1993</v>
      </c>
      <c r="F50" s="282" t="s">
        <v>1991</v>
      </c>
      <c r="G50" s="284">
        <v>450</v>
      </c>
      <c r="H50" s="284">
        <v>70</v>
      </c>
      <c r="I50" s="284">
        <v>140</v>
      </c>
      <c r="J50" s="711"/>
      <c r="K50" s="740">
        <v>432.99899999999997</v>
      </c>
    </row>
    <row r="51" spans="2:12" ht="19.95" customHeight="1">
      <c r="B51" s="283" t="s">
        <v>1000</v>
      </c>
      <c r="C51" s="283" t="s">
        <v>1001</v>
      </c>
      <c r="D51" s="305">
        <v>4607942721695</v>
      </c>
      <c r="E51" s="345" t="s">
        <v>1993</v>
      </c>
      <c r="F51" s="282" t="s">
        <v>1991</v>
      </c>
      <c r="G51" s="284">
        <v>450</v>
      </c>
      <c r="H51" s="284">
        <v>50</v>
      </c>
      <c r="I51" s="284">
        <v>90</v>
      </c>
      <c r="J51" s="711"/>
      <c r="K51" s="740">
        <v>204.363</v>
      </c>
    </row>
    <row r="52" spans="2:12" ht="25.95" customHeight="1">
      <c r="B52" s="283" t="s">
        <v>1002</v>
      </c>
      <c r="C52" s="283" t="s">
        <v>1003</v>
      </c>
      <c r="D52" s="305">
        <v>4607942720865</v>
      </c>
      <c r="E52" s="343" t="s">
        <v>1992</v>
      </c>
      <c r="F52" s="282" t="s">
        <v>1991</v>
      </c>
      <c r="G52" s="281">
        <v>650</v>
      </c>
      <c r="H52" s="281">
        <v>50</v>
      </c>
      <c r="I52" s="281">
        <v>70</v>
      </c>
      <c r="J52" s="711"/>
      <c r="K52" s="740">
        <v>221.58900000000003</v>
      </c>
    </row>
    <row r="53" spans="2:12" ht="19.95" customHeight="1">
      <c r="B53" s="339" t="s">
        <v>1990</v>
      </c>
      <c r="C53" s="337" t="s">
        <v>1989</v>
      </c>
      <c r="D53" s="335">
        <v>4607942720940</v>
      </c>
      <c r="E53" s="345" t="s">
        <v>1986</v>
      </c>
      <c r="F53" s="282" t="s">
        <v>1985</v>
      </c>
      <c r="G53" s="284">
        <v>450</v>
      </c>
      <c r="H53" s="284">
        <v>70</v>
      </c>
      <c r="I53" s="284">
        <v>140</v>
      </c>
      <c r="J53" s="711"/>
      <c r="K53" s="740">
        <v>378</v>
      </c>
      <c r="L53" s="501" t="s">
        <v>2341</v>
      </c>
    </row>
    <row r="54" spans="2:12" ht="19.95" customHeight="1">
      <c r="B54" s="339" t="s">
        <v>1988</v>
      </c>
      <c r="C54" s="337" t="s">
        <v>1987</v>
      </c>
      <c r="D54" s="335">
        <v>4607942720957</v>
      </c>
      <c r="E54" s="345" t="s">
        <v>1986</v>
      </c>
      <c r="F54" s="282" t="s">
        <v>1985</v>
      </c>
      <c r="G54" s="284">
        <v>450</v>
      </c>
      <c r="H54" s="284">
        <v>50</v>
      </c>
      <c r="I54" s="284">
        <v>90</v>
      </c>
      <c r="J54" s="712"/>
      <c r="K54" s="740">
        <v>178.5</v>
      </c>
      <c r="L54" s="501" t="s">
        <v>2341</v>
      </c>
    </row>
    <row r="55" spans="2:12" ht="19.95" customHeight="1">
      <c r="B55" s="339" t="s">
        <v>1984</v>
      </c>
      <c r="C55" s="338" t="s">
        <v>1983</v>
      </c>
      <c r="D55" s="335">
        <v>4607942720933</v>
      </c>
      <c r="E55" s="345" t="s">
        <v>1977</v>
      </c>
      <c r="F55" s="282"/>
      <c r="G55" s="284">
        <v>380</v>
      </c>
      <c r="H55" s="284">
        <v>30</v>
      </c>
      <c r="I55" s="284">
        <v>30</v>
      </c>
      <c r="J55" s="279" t="s">
        <v>818</v>
      </c>
      <c r="K55" s="740">
        <v>37.800000000000004</v>
      </c>
    </row>
    <row r="56" spans="2:12" ht="19.95" customHeight="1">
      <c r="B56" s="339" t="s">
        <v>1982</v>
      </c>
      <c r="C56" s="338" t="s">
        <v>1981</v>
      </c>
      <c r="D56" s="335">
        <v>4607942720919</v>
      </c>
      <c r="E56" s="345" t="s">
        <v>1977</v>
      </c>
      <c r="F56" s="282"/>
      <c r="G56" s="284">
        <v>380</v>
      </c>
      <c r="H56" s="284">
        <v>30</v>
      </c>
      <c r="I56" s="284">
        <v>30</v>
      </c>
      <c r="J56" s="279" t="s">
        <v>1980</v>
      </c>
      <c r="K56" s="740">
        <v>37.800000000000004</v>
      </c>
    </row>
    <row r="57" spans="2:12" ht="19.95" customHeight="1">
      <c r="B57" s="339" t="s">
        <v>1979</v>
      </c>
      <c r="C57" s="338" t="s">
        <v>1978</v>
      </c>
      <c r="D57" s="335">
        <v>4607942720926</v>
      </c>
      <c r="E57" s="345" t="s">
        <v>1977</v>
      </c>
      <c r="F57" s="282"/>
      <c r="G57" s="284">
        <v>380</v>
      </c>
      <c r="H57" s="284">
        <v>30</v>
      </c>
      <c r="I57" s="284">
        <v>30</v>
      </c>
      <c r="J57" s="279" t="s">
        <v>966</v>
      </c>
      <c r="K57" s="740">
        <v>37.800000000000004</v>
      </c>
    </row>
    <row r="58" spans="2:12" ht="19.95" customHeight="1">
      <c r="B58" s="340" t="s">
        <v>1976</v>
      </c>
      <c r="C58" s="338" t="s">
        <v>1975</v>
      </c>
      <c r="D58" s="335">
        <v>4607942720810</v>
      </c>
      <c r="E58" s="345" t="s">
        <v>1956</v>
      </c>
      <c r="F58" s="282" t="s">
        <v>1959</v>
      </c>
      <c r="G58" s="284">
        <v>260</v>
      </c>
      <c r="H58" s="284">
        <v>100</v>
      </c>
      <c r="I58" s="284">
        <v>150</v>
      </c>
      <c r="J58" s="713" t="s">
        <v>1974</v>
      </c>
      <c r="K58" s="740">
        <v>373.5</v>
      </c>
    </row>
    <row r="59" spans="2:12" ht="19.95" customHeight="1">
      <c r="B59" s="340" t="s">
        <v>1973</v>
      </c>
      <c r="C59" s="338" t="s">
        <v>1972</v>
      </c>
      <c r="D59" s="335">
        <v>4607942720827</v>
      </c>
      <c r="E59" s="345" t="s">
        <v>1956</v>
      </c>
      <c r="F59" s="282" t="s">
        <v>1959</v>
      </c>
      <c r="G59" s="284">
        <v>260</v>
      </c>
      <c r="H59" s="284">
        <v>50</v>
      </c>
      <c r="I59" s="284">
        <v>90</v>
      </c>
      <c r="J59" s="714"/>
      <c r="K59" s="740">
        <v>116.10000000000001</v>
      </c>
    </row>
    <row r="60" spans="2:12" ht="19.95" customHeight="1">
      <c r="B60" s="340" t="s">
        <v>2013</v>
      </c>
      <c r="C60" s="338" t="s">
        <v>2014</v>
      </c>
      <c r="D60" s="335">
        <v>4607942720834</v>
      </c>
      <c r="E60" s="345" t="s">
        <v>1956</v>
      </c>
      <c r="F60" s="282" t="s">
        <v>1955</v>
      </c>
      <c r="G60" s="284">
        <v>260</v>
      </c>
      <c r="H60" s="284">
        <v>40</v>
      </c>
      <c r="I60" s="284">
        <v>75</v>
      </c>
      <c r="J60" s="715"/>
      <c r="K60" s="740">
        <v>81.900000000000006</v>
      </c>
    </row>
    <row r="61" spans="2:12" ht="19.95" customHeight="1">
      <c r="B61" s="340" t="s">
        <v>1971</v>
      </c>
      <c r="C61" s="338" t="s">
        <v>1970</v>
      </c>
      <c r="D61" s="335">
        <v>4607942720889</v>
      </c>
      <c r="E61" s="345" t="s">
        <v>1956</v>
      </c>
      <c r="F61" s="282" t="s">
        <v>1959</v>
      </c>
      <c r="G61" s="284">
        <v>260</v>
      </c>
      <c r="H61" s="284">
        <v>100</v>
      </c>
      <c r="I61" s="284">
        <v>150</v>
      </c>
      <c r="J61" s="713" t="s">
        <v>1969</v>
      </c>
      <c r="K61" s="740">
        <v>373.5</v>
      </c>
    </row>
    <row r="62" spans="2:12" ht="19.95" customHeight="1">
      <c r="B62" s="340" t="s">
        <v>1968</v>
      </c>
      <c r="C62" s="338" t="s">
        <v>1967</v>
      </c>
      <c r="D62" s="335">
        <v>4607942720896</v>
      </c>
      <c r="E62" s="345" t="s">
        <v>1956</v>
      </c>
      <c r="F62" s="282" t="s">
        <v>1959</v>
      </c>
      <c r="G62" s="284">
        <v>260</v>
      </c>
      <c r="H62" s="284">
        <v>50</v>
      </c>
      <c r="I62" s="284">
        <v>90</v>
      </c>
      <c r="J62" s="714"/>
      <c r="K62" s="740">
        <v>116.10000000000001</v>
      </c>
    </row>
    <row r="63" spans="2:12" ht="19.95" customHeight="1">
      <c r="B63" s="340" t="s">
        <v>1966</v>
      </c>
      <c r="C63" s="338" t="s">
        <v>1965</v>
      </c>
      <c r="D63" s="335">
        <v>4607942720902</v>
      </c>
      <c r="E63" s="345" t="s">
        <v>1956</v>
      </c>
      <c r="F63" s="282" t="s">
        <v>1955</v>
      </c>
      <c r="G63" s="284">
        <v>260</v>
      </c>
      <c r="H63" s="284">
        <v>40</v>
      </c>
      <c r="I63" s="284">
        <v>75</v>
      </c>
      <c r="J63" s="715"/>
      <c r="K63" s="740">
        <v>81.900000000000006</v>
      </c>
    </row>
    <row r="64" spans="2:12" ht="19.95" customHeight="1">
      <c r="B64" s="340" t="s">
        <v>1964</v>
      </c>
      <c r="C64" s="338" t="s">
        <v>1963</v>
      </c>
      <c r="D64" s="335">
        <v>4607942720841</v>
      </c>
      <c r="E64" s="345" t="s">
        <v>1956</v>
      </c>
      <c r="F64" s="282" t="s">
        <v>1959</v>
      </c>
      <c r="G64" s="284">
        <v>260</v>
      </c>
      <c r="H64" s="284">
        <v>100</v>
      </c>
      <c r="I64" s="284">
        <v>150</v>
      </c>
      <c r="J64" s="713" t="s">
        <v>1962</v>
      </c>
      <c r="K64" s="740">
        <v>373.5</v>
      </c>
    </row>
    <row r="65" spans="2:12" ht="19.95" customHeight="1">
      <c r="B65" s="340" t="s">
        <v>1961</v>
      </c>
      <c r="C65" s="338" t="s">
        <v>1960</v>
      </c>
      <c r="D65" s="335">
        <v>4607942720858</v>
      </c>
      <c r="E65" s="345" t="s">
        <v>1956</v>
      </c>
      <c r="F65" s="282" t="s">
        <v>1959</v>
      </c>
      <c r="G65" s="284">
        <v>260</v>
      </c>
      <c r="H65" s="284">
        <v>50</v>
      </c>
      <c r="I65" s="284">
        <v>90</v>
      </c>
      <c r="J65" s="714"/>
      <c r="K65" s="740">
        <v>116.10000000000001</v>
      </c>
    </row>
    <row r="66" spans="2:12" ht="19.95" customHeight="1">
      <c r="B66" s="340" t="s">
        <v>1958</v>
      </c>
      <c r="C66" s="338" t="s">
        <v>1957</v>
      </c>
      <c r="D66" s="335">
        <v>4607942720872</v>
      </c>
      <c r="E66" s="345" t="s">
        <v>1956</v>
      </c>
      <c r="F66" s="282" t="s">
        <v>1955</v>
      </c>
      <c r="G66" s="284">
        <v>260</v>
      </c>
      <c r="H66" s="284">
        <v>40</v>
      </c>
      <c r="I66" s="284">
        <v>75</v>
      </c>
      <c r="J66" s="715"/>
      <c r="K66" s="740">
        <v>81.900000000000006</v>
      </c>
    </row>
    <row r="67" spans="2:12" ht="21" customHeight="1">
      <c r="L67" s="738"/>
    </row>
    <row r="68" spans="2:12" ht="40.950000000000003" customHeight="1">
      <c r="B68" s="341"/>
      <c r="C68" s="341" t="s">
        <v>2207</v>
      </c>
      <c r="D68" s="411">
        <v>4627191085065</v>
      </c>
      <c r="E68" s="410" t="s">
        <v>2319</v>
      </c>
      <c r="F68" s="409"/>
      <c r="G68" s="413">
        <v>400</v>
      </c>
      <c r="H68" s="413">
        <v>33</v>
      </c>
      <c r="I68" s="413">
        <v>33</v>
      </c>
      <c r="J68" s="413"/>
      <c r="K68" s="743">
        <v>65</v>
      </c>
      <c r="L68" s="738"/>
    </row>
    <row r="69" spans="2:12" ht="40.950000000000003" customHeight="1">
      <c r="B69" s="341"/>
      <c r="C69" s="341" t="s">
        <v>2208</v>
      </c>
      <c r="D69" s="411">
        <v>4627191085058</v>
      </c>
      <c r="E69" s="410" t="s">
        <v>2320</v>
      </c>
      <c r="F69" s="409"/>
      <c r="G69" s="413">
        <v>400</v>
      </c>
      <c r="H69" s="413">
        <v>33</v>
      </c>
      <c r="I69" s="413">
        <v>33</v>
      </c>
      <c r="J69" s="413"/>
      <c r="K69" s="743">
        <v>65</v>
      </c>
      <c r="L69" s="738"/>
    </row>
    <row r="70" spans="2:12" ht="40.950000000000003" customHeight="1">
      <c r="B70" s="341"/>
      <c r="C70" s="341" t="s">
        <v>2209</v>
      </c>
      <c r="D70" s="412" t="s">
        <v>2219</v>
      </c>
      <c r="E70" s="410" t="s">
        <v>2321</v>
      </c>
      <c r="F70" s="409"/>
      <c r="G70" s="413">
        <v>400</v>
      </c>
      <c r="H70" s="413">
        <v>33</v>
      </c>
      <c r="I70" s="413">
        <v>33</v>
      </c>
      <c r="J70" s="413"/>
      <c r="K70" s="743">
        <v>65</v>
      </c>
      <c r="L70" s="738"/>
    </row>
    <row r="71" spans="2:12" ht="40.950000000000003" customHeight="1">
      <c r="B71" s="341"/>
      <c r="C71" s="341" t="s">
        <v>2210</v>
      </c>
      <c r="D71" s="411">
        <v>4627191085034</v>
      </c>
      <c r="E71" s="410" t="s">
        <v>2322</v>
      </c>
      <c r="F71" s="409"/>
      <c r="G71" s="413">
        <v>400</v>
      </c>
      <c r="H71" s="413">
        <v>33</v>
      </c>
      <c r="I71" s="413">
        <v>33</v>
      </c>
      <c r="J71" s="413"/>
      <c r="K71" s="743">
        <v>65</v>
      </c>
      <c r="L71" s="738"/>
    </row>
    <row r="72" spans="2:12" ht="40.950000000000003" customHeight="1">
      <c r="B72" s="341"/>
      <c r="C72" s="341" t="s">
        <v>2211</v>
      </c>
      <c r="D72" s="411">
        <v>4627191085027</v>
      </c>
      <c r="E72" s="410" t="s">
        <v>2323</v>
      </c>
      <c r="F72" s="409"/>
      <c r="G72" s="413">
        <v>400</v>
      </c>
      <c r="H72" s="413">
        <v>33</v>
      </c>
      <c r="I72" s="413">
        <v>33</v>
      </c>
      <c r="J72" s="413"/>
      <c r="K72" s="743">
        <v>65</v>
      </c>
      <c r="L72" s="738"/>
    </row>
    <row r="73" spans="2:12" ht="40.950000000000003" customHeight="1">
      <c r="B73" s="341"/>
      <c r="C73" s="341" t="s">
        <v>2212</v>
      </c>
      <c r="D73" s="411">
        <v>4627191085010</v>
      </c>
      <c r="E73" s="410" t="s">
        <v>2324</v>
      </c>
      <c r="F73" s="409"/>
      <c r="G73" s="413">
        <v>400</v>
      </c>
      <c r="H73" s="413">
        <v>33</v>
      </c>
      <c r="I73" s="413">
        <v>33</v>
      </c>
      <c r="J73" s="413"/>
      <c r="K73" s="743">
        <v>65</v>
      </c>
      <c r="L73" s="738"/>
    </row>
    <row r="74" spans="2:12" ht="40.950000000000003" customHeight="1">
      <c r="B74" s="341"/>
      <c r="C74" s="341" t="s">
        <v>2213</v>
      </c>
      <c r="D74" s="411">
        <v>4627191085003</v>
      </c>
      <c r="E74" s="410" t="s">
        <v>2325</v>
      </c>
      <c r="F74" s="409"/>
      <c r="G74" s="413">
        <v>400</v>
      </c>
      <c r="H74" s="413">
        <v>33</v>
      </c>
      <c r="I74" s="413">
        <v>33</v>
      </c>
      <c r="J74" s="413"/>
      <c r="K74" s="743">
        <v>65</v>
      </c>
      <c r="L74" s="738"/>
    </row>
    <row r="75" spans="2:12" ht="40.950000000000003" customHeight="1">
      <c r="B75" s="341"/>
      <c r="C75" s="341" t="s">
        <v>2214</v>
      </c>
      <c r="D75" s="411">
        <v>4627191084990</v>
      </c>
      <c r="E75" s="410" t="s">
        <v>2326</v>
      </c>
      <c r="F75" s="409"/>
      <c r="G75" s="413">
        <v>400</v>
      </c>
      <c r="H75" s="413">
        <v>33</v>
      </c>
      <c r="I75" s="413">
        <v>33</v>
      </c>
      <c r="J75" s="413"/>
      <c r="K75" s="743">
        <v>65</v>
      </c>
      <c r="L75" s="738"/>
    </row>
    <row r="76" spans="2:12" ht="40.950000000000003" customHeight="1">
      <c r="B76" s="341"/>
      <c r="C76" s="341" t="s">
        <v>2215</v>
      </c>
      <c r="D76" s="411">
        <v>4627191084983</v>
      </c>
      <c r="E76" s="410" t="s">
        <v>2327</v>
      </c>
      <c r="F76" s="409"/>
      <c r="G76" s="413">
        <v>400</v>
      </c>
      <c r="H76" s="413">
        <v>33</v>
      </c>
      <c r="I76" s="413">
        <v>33</v>
      </c>
      <c r="J76" s="413"/>
      <c r="K76" s="743">
        <v>65</v>
      </c>
      <c r="L76" s="738"/>
    </row>
    <row r="77" spans="2:12" ht="40.950000000000003" customHeight="1">
      <c r="B77" s="341"/>
      <c r="C77" s="341" t="s">
        <v>2216</v>
      </c>
      <c r="D77" s="411">
        <v>4627191084976</v>
      </c>
      <c r="E77" s="410" t="s">
        <v>2328</v>
      </c>
      <c r="F77" s="409"/>
      <c r="G77" s="413">
        <v>400</v>
      </c>
      <c r="H77" s="413">
        <v>33</v>
      </c>
      <c r="I77" s="413">
        <v>33</v>
      </c>
      <c r="J77" s="413"/>
      <c r="K77" s="743">
        <v>65</v>
      </c>
      <c r="L77" s="738"/>
    </row>
    <row r="78" spans="2:12" ht="40.950000000000003" customHeight="1">
      <c r="B78" s="341"/>
      <c r="C78" s="341" t="s">
        <v>2217</v>
      </c>
      <c r="D78" s="411">
        <v>4627191084969</v>
      </c>
      <c r="E78" s="410" t="s">
        <v>2329</v>
      </c>
      <c r="F78" s="409"/>
      <c r="G78" s="413">
        <v>400</v>
      </c>
      <c r="H78" s="413">
        <v>33</v>
      </c>
      <c r="I78" s="413">
        <v>33</v>
      </c>
      <c r="J78" s="413"/>
      <c r="K78" s="743">
        <v>65</v>
      </c>
      <c r="L78" s="738"/>
    </row>
    <row r="79" spans="2:12" ht="40.950000000000003" customHeight="1">
      <c r="B79" s="341"/>
      <c r="C79" s="341" t="s">
        <v>2218</v>
      </c>
      <c r="D79" s="411">
        <v>4627191084952</v>
      </c>
      <c r="E79" s="410" t="s">
        <v>2330</v>
      </c>
      <c r="F79" s="409"/>
      <c r="G79" s="413">
        <v>400</v>
      </c>
      <c r="H79" s="413">
        <v>33</v>
      </c>
      <c r="I79" s="413">
        <v>33</v>
      </c>
      <c r="J79" s="413"/>
      <c r="K79" s="743">
        <v>65</v>
      </c>
      <c r="L79" s="738"/>
    </row>
  </sheetData>
  <mergeCells count="19">
    <mergeCell ref="J32:J34"/>
    <mergeCell ref="J35:J37"/>
    <mergeCell ref="J38:J40"/>
    <mergeCell ref="J41:J43"/>
    <mergeCell ref="J17:J19"/>
    <mergeCell ref="J20:J22"/>
    <mergeCell ref="J23:J25"/>
    <mergeCell ref="J26:J28"/>
    <mergeCell ref="J29:J31"/>
    <mergeCell ref="J2:J4"/>
    <mergeCell ref="J5:J7"/>
    <mergeCell ref="J8:J10"/>
    <mergeCell ref="J11:J13"/>
    <mergeCell ref="J14:J16"/>
    <mergeCell ref="J44:J46"/>
    <mergeCell ref="J58:J60"/>
    <mergeCell ref="J61:J63"/>
    <mergeCell ref="J64:J66"/>
    <mergeCell ref="J47:J54"/>
  </mergeCells>
  <pageMargins left="0.11811023622047244" right="0.11811023622047244" top="0.15748031496062992" bottom="0.15748031496062992" header="0.31496062992125984" footer="0.31496062992125984"/>
  <pageSetup paperSize="9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</vt:i4>
      </vt:variant>
    </vt:vector>
  </HeadingPairs>
  <TitlesOfParts>
    <vt:vector size="16" baseType="lpstr">
      <vt:lpstr>НАБОРЫ</vt:lpstr>
      <vt:lpstr>BT EСO</vt:lpstr>
      <vt:lpstr>BT HOME</vt:lpstr>
      <vt:lpstr>BT MEMORY+</vt:lpstr>
      <vt:lpstr>BT KIDS</vt:lpstr>
      <vt:lpstr>BT AUTO</vt:lpstr>
      <vt:lpstr>BT I-HUG</vt:lpstr>
      <vt:lpstr>BT MAHRA</vt:lpstr>
      <vt:lpstr>BT MAHRA-UZ</vt:lpstr>
      <vt:lpstr>BT Зима</vt:lpstr>
      <vt:lpstr>Халаты ШК</vt:lpstr>
      <vt:lpstr>'BT AUTO'!Область_печати</vt:lpstr>
      <vt:lpstr>'BT EСO'!Область_печати</vt:lpstr>
      <vt:lpstr>'BT HOME'!Область_печати</vt:lpstr>
      <vt:lpstr>'BT KIDS'!Область_печати</vt:lpstr>
      <vt:lpstr>'BT MAHRA'!Область_печати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Мария Евгеньевна</cp:lastModifiedBy>
  <cp:lastPrinted>2022-05-13T10:42:33Z</cp:lastPrinted>
  <dcterms:created xsi:type="dcterms:W3CDTF">2016-11-24T08:14:00Z</dcterms:created>
  <dcterms:modified xsi:type="dcterms:W3CDTF">2022-06-08T09:44:30Z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5876BFA491554BF99539E66BDB0BB0AE</vt:lpwstr>
  </property>
  <property fmtid="{D5CDD505-2E9C-101B-9397-08002B2CF9AE}" pid="3" name="KSOProductBuildVer">
    <vt:lpwstr>1049-11.2.0.10323</vt:lpwstr>
  </property>
</Properties>
</file>