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Сотовый поликарбонат" sheetId="1" r:id="rId1"/>
    <sheet name="профиль.шайбы.лента" sheetId="2" r:id="rId2"/>
    <sheet name="Алюминиевые ПРОФИЛЯ " sheetId="4" r:id="rId3"/>
    <sheet name="Перф-Герм Лента" sheetId="5" r:id="rId4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0" i="1"/>
  <c r="I100"/>
  <c r="J21" i="4"/>
  <c r="I21" s="1"/>
  <c r="J19"/>
  <c r="I19" s="1"/>
  <c r="J17"/>
  <c r="I17" s="1"/>
  <c r="J15"/>
  <c r="I15" s="1"/>
  <c r="J13"/>
  <c r="I13" s="1"/>
  <c r="J11"/>
  <c r="I11" s="1"/>
  <c r="J9"/>
  <c r="I9" s="1"/>
  <c r="J7"/>
  <c r="I7" s="1"/>
  <c r="J5"/>
  <c r="I5" s="1"/>
  <c r="I81" i="2"/>
  <c r="I24" s="1"/>
  <c r="L70"/>
  <c r="L68"/>
  <c r="I22"/>
  <c r="Y8"/>
  <c r="X8"/>
  <c r="Y6"/>
  <c r="X6"/>
  <c r="I6"/>
  <c r="I10" s="1"/>
  <c r="J110" i="1"/>
  <c r="I110"/>
  <c r="J108"/>
  <c r="I108"/>
  <c r="J106"/>
  <c r="I106"/>
  <c r="J98"/>
  <c r="I98"/>
  <c r="I63"/>
  <c r="I61"/>
  <c r="I59"/>
  <c r="I57"/>
  <c r="I55"/>
  <c r="J53"/>
  <c r="J57" s="1"/>
  <c r="J61" s="1"/>
  <c r="I53"/>
  <c r="I51"/>
  <c r="J49"/>
  <c r="J46"/>
  <c r="I46"/>
  <c r="M44"/>
  <c r="L44" s="1"/>
  <c r="J44"/>
  <c r="J51" s="1"/>
  <c r="J55" s="1"/>
  <c r="J59" s="1"/>
  <c r="J63" s="1"/>
  <c r="I44"/>
  <c r="J41"/>
  <c r="I41"/>
  <c r="J39"/>
  <c r="I39"/>
  <c r="J37"/>
  <c r="I37"/>
  <c r="J35"/>
  <c r="J33"/>
  <c r="I33"/>
  <c r="I31"/>
  <c r="I29"/>
  <c r="I24"/>
  <c r="I22"/>
  <c r="I18"/>
  <c r="I8" i="2" l="1"/>
  <c r="I12" s="1"/>
  <c r="I16" s="1"/>
  <c r="L22"/>
  <c r="K22" s="1"/>
  <c r="J22" s="1"/>
  <c r="L24"/>
  <c r="K24" s="1"/>
  <c r="J24" s="1"/>
  <c r="I14"/>
  <c r="I20" l="1"/>
  <c r="I18"/>
  <c r="I26" l="1"/>
  <c r="I28"/>
  <c r="J20"/>
  <c r="L26" l="1"/>
  <c r="K26" s="1"/>
  <c r="J26" s="1"/>
  <c r="I30"/>
  <c r="I32"/>
  <c r="L28"/>
  <c r="K28" s="1"/>
  <c r="J28" s="1"/>
  <c r="I34" l="1"/>
  <c r="O30"/>
  <c r="L30" s="1"/>
  <c r="K30" s="1"/>
  <c r="J30" s="1"/>
  <c r="O32"/>
  <c r="L32" s="1"/>
  <c r="K32" s="1"/>
  <c r="J32" s="1"/>
  <c r="I36"/>
  <c r="L34" l="1"/>
  <c r="K34" s="1"/>
  <c r="J34" s="1"/>
  <c r="I38"/>
  <c r="I40"/>
  <c r="L36"/>
  <c r="K36" s="1"/>
  <c r="J36" s="1"/>
  <c r="I48" l="1"/>
  <c r="I42"/>
  <c r="L38"/>
  <c r="K38" s="1"/>
  <c r="J38" s="1"/>
  <c r="L40"/>
  <c r="K40" s="1"/>
  <c r="J40" s="1"/>
  <c r="I50"/>
  <c r="L48" l="1"/>
  <c r="K48" s="1"/>
  <c r="J48" s="1"/>
  <c r="I52"/>
  <c r="L42"/>
  <c r="K42" s="1"/>
  <c r="J42" s="1"/>
  <c r="I44"/>
  <c r="L44" s="1"/>
  <c r="K44" s="1"/>
  <c r="J44" s="1"/>
  <c r="I46"/>
  <c r="L46" s="1"/>
  <c r="K46" s="1"/>
  <c r="J46" s="1"/>
  <c r="L50"/>
  <c r="K50" s="1"/>
  <c r="J50" s="1"/>
  <c r="I54"/>
  <c r="I56" l="1"/>
  <c r="L52"/>
  <c r="K52" s="1"/>
  <c r="J52" s="1"/>
  <c r="I58"/>
  <c r="L54"/>
  <c r="K54" s="1"/>
  <c r="J54" s="1"/>
  <c r="L58" l="1"/>
  <c r="K58" s="1"/>
  <c r="J58" s="1"/>
  <c r="I62"/>
  <c r="L56"/>
  <c r="K56" s="1"/>
  <c r="J56" s="1"/>
  <c r="I60"/>
  <c r="I66" l="1"/>
  <c r="L66" s="1"/>
  <c r="K66" s="1"/>
  <c r="J66" s="1"/>
  <c r="L62"/>
  <c r="K62" s="1"/>
  <c r="J62" s="1"/>
  <c r="I64"/>
  <c r="L64" s="1"/>
  <c r="K64" s="1"/>
  <c r="J64" s="1"/>
  <c r="L60"/>
  <c r="K60" s="1"/>
  <c r="J60" s="1"/>
</calcChain>
</file>

<file path=xl/sharedStrings.xml><?xml version="1.0" encoding="utf-8"?>
<sst xmlns="http://schemas.openxmlformats.org/spreadsheetml/2006/main" count="245" uniqueCount="125">
  <si>
    <t>Теплица "Дачница" 2,1*3*4/6/8/10 метра</t>
  </si>
  <si>
    <r>
      <rPr>
        <sz val="11"/>
        <color rgb="FFFF0000"/>
        <rFont val="Calibri"/>
        <family val="2"/>
        <charset val="204"/>
      </rPr>
      <t xml:space="preserve">Каркас </t>
    </r>
    <r>
      <rPr>
        <b/>
        <sz val="12"/>
        <color rgb="FFFF0000"/>
        <rFont val="Calibri"/>
        <family val="2"/>
        <charset val="204"/>
      </rPr>
      <t>оцинкованная</t>
    </r>
    <r>
      <rPr>
        <sz val="11"/>
        <color rgb="FFFF0000"/>
        <rFont val="Calibri"/>
        <family val="2"/>
        <charset val="204"/>
      </rPr>
      <t xml:space="preserve"> сталь 1.2мм</t>
    </r>
  </si>
  <si>
    <t>Форточки -2шт, Двери - 2шт</t>
  </si>
  <si>
    <t>Сборка мама/папа болт с шурупом</t>
  </si>
  <si>
    <t>Розница</t>
  </si>
  <si>
    <t>ОПТ</t>
  </si>
  <si>
    <t>Теплица 2*2.1*3 -   5300</t>
  </si>
  <si>
    <t>Теплица 4*2.1*3 -   9300</t>
  </si>
  <si>
    <t>Вставка 2*2.1*3 -     2000</t>
  </si>
  <si>
    <t>Форточка                 - 1250</t>
  </si>
  <si>
    <t>Наименование товара</t>
  </si>
  <si>
    <t>Толщина</t>
  </si>
  <si>
    <t>Размеры</t>
  </si>
  <si>
    <t>Вес м.кв.</t>
  </si>
  <si>
    <t>Вес листа</t>
  </si>
  <si>
    <t>Цена за кг.</t>
  </si>
  <si>
    <t>Площадь листа м.кв.</t>
  </si>
  <si>
    <t>Цена за лист</t>
  </si>
  <si>
    <t>Средний опт</t>
  </si>
  <si>
    <t>ДИЛЛЕР</t>
  </si>
  <si>
    <t>4мм</t>
  </si>
  <si>
    <t>6мм</t>
  </si>
  <si>
    <t>10мм</t>
  </si>
  <si>
    <t>2100х6000</t>
  </si>
  <si>
    <t>8мм</t>
  </si>
  <si>
    <t>Сотовый поликарбонатТМ "Тепличный" мм</t>
  </si>
  <si>
    <t>СПК  TM "MULTIGREEN" Прозрачный</t>
  </si>
  <si>
    <t>СПК  TM "Sotallux" Прозрачный</t>
  </si>
  <si>
    <t>СПК  TM "Sotalight" Прозрачный</t>
  </si>
  <si>
    <t>СПК  TM "Сибирские теплицы" Прозрачный</t>
  </si>
  <si>
    <t>Сотовый поликарбонат ТМ"Borrex"</t>
  </si>
  <si>
    <t>СПК  TM "Berolux" Прозрачный</t>
  </si>
  <si>
    <t>16мм</t>
  </si>
  <si>
    <t>СПК  TM "Berolux" Прозрачный Ж-соты</t>
  </si>
  <si>
    <t>Профиля для листов поликарбоната</t>
  </si>
  <si>
    <t>Профиль соединительный АЛИМИНИЕВЫЙ 4мм-32мм</t>
  </si>
  <si>
    <t>Вес</t>
  </si>
  <si>
    <t>Цена за ПРОФИЛЬ</t>
  </si>
  <si>
    <t>Опт</t>
  </si>
  <si>
    <t xml:space="preserve">Дилер </t>
  </si>
  <si>
    <t>Профиль торцевой 4мм UP Аллюминий</t>
  </si>
  <si>
    <t>2100/4200</t>
  </si>
  <si>
    <t>Профиль торцевой 4мм UP прозрачный</t>
  </si>
  <si>
    <t>Планка  алюминиевая нижняя*6000 (ширина 60мм)</t>
  </si>
  <si>
    <t>Профиль торцевой 4мм UP цветной</t>
  </si>
  <si>
    <t>Планка прижимная алюминиевая верхняя*6000 (ширина 60мм)</t>
  </si>
  <si>
    <t>Профиль торцевой 6мм UP прозрачный</t>
  </si>
  <si>
    <t>Уплотнитель резиновый УА 04.147 1б (Ширина 13,5 мм)</t>
  </si>
  <si>
    <t xml:space="preserve">метр поггоный </t>
  </si>
  <si>
    <t>Профиль торцевой 6мм UP цветной</t>
  </si>
  <si>
    <t>Лента ПЕРФОРИРОВАННАЯ/ГЕРМЕТЕЗИРУЮЩАЯ</t>
  </si>
  <si>
    <t>Профиль торцевой 8мм UP прозрачный</t>
  </si>
  <si>
    <t>Цена за ЛЕНТУ</t>
  </si>
  <si>
    <t>Профиль торцевой 8мм UP цветной</t>
  </si>
  <si>
    <t>Лента герметезирующая ЛМ г-25мм серая</t>
  </si>
  <si>
    <t>20.0</t>
  </si>
  <si>
    <t>Профиль торцевой 10мм UP прозрачный</t>
  </si>
  <si>
    <t>Лента герметезирующая ЛМ п-38мм серая</t>
  </si>
  <si>
    <t>25.0</t>
  </si>
  <si>
    <t>Профиль торцевой 10мм UP цветной</t>
  </si>
  <si>
    <t xml:space="preserve">Лента перфорированная ЛМ г-25мм </t>
  </si>
  <si>
    <t>Профиль торцевой 16мм UP прозрачный</t>
  </si>
  <si>
    <t>Профиль торцевой 16мм UP цветной</t>
  </si>
  <si>
    <t>Профиль соединительный неразъёмный 4мм прозрачный</t>
  </si>
  <si>
    <t xml:space="preserve">Лента перфорированная ЛМ п-38мм </t>
  </si>
  <si>
    <t>Профиль соединительный неразъёмный 4мм цветной</t>
  </si>
  <si>
    <t>Профиль соединительный неразъёмный 6мм прозрачный</t>
  </si>
  <si>
    <t>Профиль соединительный неразъёмный 6мм цветной</t>
  </si>
  <si>
    <t>Профиль соединительный неразъёмный    6-8мм прозрачный</t>
  </si>
  <si>
    <t>ШАЙБЫ</t>
  </si>
  <si>
    <t>Профиль соединительный неразъёмный    6-8мм цветной</t>
  </si>
  <si>
    <t>Профиль соединительный неразъёмный 10мм прозрачный</t>
  </si>
  <si>
    <t xml:space="preserve">диаметр </t>
  </si>
  <si>
    <t>Профиль соединительный неразъёмный 10мм цветной</t>
  </si>
  <si>
    <t>Дилер</t>
  </si>
  <si>
    <t>Термошайба прозрачная/цветная</t>
  </si>
  <si>
    <t>3,5см</t>
  </si>
  <si>
    <t>Профиль соединительный разъемный база + крышка 8-10мм прозрачный</t>
  </si>
  <si>
    <t>Шайба металл с уплотнителем</t>
  </si>
  <si>
    <t>3см</t>
  </si>
  <si>
    <t>Профиль соединительный разъемный база 8-10мм цветной</t>
  </si>
  <si>
    <t xml:space="preserve">Шайба металл без уплотнителя </t>
  </si>
  <si>
    <t>Профиль соединительный разъемный база + крышка 16-20мм прозрачный</t>
  </si>
  <si>
    <t>Профиль пристенный 4-6мм прозрачный</t>
  </si>
  <si>
    <t>Профиль пристенный 4-6мм цветной</t>
  </si>
  <si>
    <t>Профиль пристенный 8-10мм прозрачный</t>
  </si>
  <si>
    <t>Профиль пристенный 8-10мм цветной</t>
  </si>
  <si>
    <t>Профиль пристенный 16мм прозрачный</t>
  </si>
  <si>
    <t>Профиль пристенный 16мм цветной</t>
  </si>
  <si>
    <t>Профиль коньковый 6-8мм прозрачный</t>
  </si>
  <si>
    <t>Профиль коньковый 6-8мм цветной</t>
  </si>
  <si>
    <t>Профиль коньковый 10мм прозрачный</t>
  </si>
  <si>
    <t>Профиль коньковый 10мм цветной</t>
  </si>
  <si>
    <t>Профиль угловой 4-6мм (прозрачный)</t>
  </si>
  <si>
    <t>Профиль угловой 8-10мм (прозрачный)</t>
  </si>
  <si>
    <t>фото</t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</si>
  <si>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4мм</t>
    </r>
    <r>
      <rPr>
        <i/>
        <sz val="14"/>
        <color rgb="FF000000"/>
        <rFont val="Calibri"/>
        <family val="2"/>
        <charset val="204"/>
      </rPr>
      <t xml:space="preserve"> UP </t>
    </r>
  </si>
  <si>
    <t>2100/4200/6300</t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</si>
  <si>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4мм</t>
    </r>
    <r>
      <rPr>
        <i/>
        <sz val="14"/>
        <color rgb="FF000000"/>
        <rFont val="Calibri"/>
        <family val="2"/>
        <charset val="204"/>
      </rPr>
      <t xml:space="preserve"> UP цветной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</si>
  <si>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6мм</t>
    </r>
    <r>
      <rPr>
        <i/>
        <sz val="14"/>
        <color rgb="FF000000"/>
        <rFont val="Calibri"/>
        <family val="2"/>
        <charset val="204"/>
      </rPr>
      <t xml:space="preserve"> UP прозрачный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</si>
  <si>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6мм</t>
    </r>
    <r>
      <rPr>
        <i/>
        <sz val="14"/>
        <color rgb="FF000000"/>
        <rFont val="Calibri"/>
        <family val="2"/>
        <charset val="204"/>
      </rPr>
      <t xml:space="preserve"> UP цветной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</si>
  <si>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8мм</t>
    </r>
    <r>
      <rPr>
        <i/>
        <sz val="14"/>
        <color rgb="FF000000"/>
        <rFont val="Calibri"/>
        <family val="2"/>
        <charset val="204"/>
      </rPr>
      <t xml:space="preserve"> UP прозрачный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</si>
  <si>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8мм</t>
    </r>
    <r>
      <rPr>
        <i/>
        <sz val="14"/>
        <color rgb="FF000000"/>
        <rFont val="Calibri"/>
        <family val="2"/>
        <charset val="204"/>
      </rPr>
      <t xml:space="preserve"> UP цветной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</si>
  <si>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10мм</t>
    </r>
    <r>
      <rPr>
        <i/>
        <sz val="14"/>
        <color rgb="FF000000"/>
        <rFont val="Calibri"/>
        <family val="2"/>
        <charset val="204"/>
      </rPr>
      <t xml:space="preserve"> UP прозрачный</t>
    </r>
  </si>
  <si>
    <r>
      <rPr>
        <i/>
        <sz val="14"/>
        <color rgb="FF000000"/>
        <rFont val="Calibri"/>
        <family val="2"/>
        <charset val="204"/>
      </rPr>
      <t xml:space="preserve">Профиль торцевой </t>
    </r>
    <r>
      <rPr>
        <b/>
        <i/>
        <u/>
        <sz val="18"/>
        <color rgb="FF000000"/>
        <rFont val="Calibri"/>
        <family val="2"/>
        <charset val="204"/>
      </rPr>
      <t>10мм</t>
    </r>
    <r>
      <rPr>
        <i/>
        <sz val="14"/>
        <color rgb="FF000000"/>
        <rFont val="Calibri"/>
        <family val="2"/>
        <charset val="204"/>
      </rPr>
      <t xml:space="preserve"> UP цветной</t>
    </r>
  </si>
  <si>
    <r>
      <rPr>
        <i/>
        <sz val="14"/>
        <color rgb="FF000000"/>
        <rFont val="Calibri"/>
        <family val="2"/>
        <charset val="204"/>
      </rPr>
      <t xml:space="preserve">Профиль соединительный разъемный база + крышка </t>
    </r>
    <r>
      <rPr>
        <b/>
        <i/>
        <u/>
        <sz val="18"/>
        <color rgb="FF000000"/>
        <rFont val="Calibri"/>
        <family val="2"/>
        <charset val="204"/>
      </rPr>
      <t>4-10мм</t>
    </r>
    <r>
      <rPr>
        <i/>
        <sz val="14"/>
        <color rgb="FF000000"/>
        <rFont val="Calibri"/>
        <family val="2"/>
        <charset val="204"/>
      </rPr>
      <t xml:space="preserve"> прозрачный</t>
    </r>
  </si>
  <si>
    <r>
      <rPr>
        <i/>
        <sz val="14"/>
        <color rgb="FF000000"/>
        <rFont val="Calibri"/>
        <family val="2"/>
        <charset val="204"/>
      </rPr>
      <t xml:space="preserve">Профиль соединительный разъемный база </t>
    </r>
    <r>
      <rPr>
        <b/>
        <i/>
        <u/>
        <sz val="18"/>
        <color rgb="FF000000"/>
        <rFont val="Calibri"/>
        <family val="2"/>
        <charset val="204"/>
      </rPr>
      <t>4-10мм</t>
    </r>
    <r>
      <rPr>
        <i/>
        <sz val="14"/>
        <color rgb="FF000000"/>
        <rFont val="Calibri"/>
        <family val="2"/>
        <charset val="204"/>
      </rPr>
      <t xml:space="preserve"> цветной</t>
    </r>
  </si>
  <si>
    <t>Уплотнитель резиновый АН10 (для пр. 4-10мм) 400м</t>
  </si>
  <si>
    <r>
      <rPr>
        <i/>
        <sz val="11"/>
        <color rgb="FF000000"/>
        <rFont val="Calibri"/>
        <family val="2"/>
        <charset val="204"/>
      </rPr>
      <t xml:space="preserve">Планка  алюминиевая нижняя*6000 (ширина 60мм) </t>
    </r>
    <r>
      <rPr>
        <b/>
        <i/>
        <u/>
        <sz val="16"/>
        <color rgb="FF000000"/>
        <rFont val="Calibri"/>
        <family val="2"/>
        <charset val="204"/>
      </rPr>
      <t>4-32мм</t>
    </r>
  </si>
  <si>
    <r>
      <rPr>
        <i/>
        <sz val="11"/>
        <color rgb="FF000000"/>
        <rFont val="Calibri"/>
        <family val="2"/>
        <charset val="204"/>
      </rPr>
      <t xml:space="preserve">Планка прижимная алюминиевая верхняя*6000 (ширина 60мм) </t>
    </r>
    <r>
      <rPr>
        <b/>
        <i/>
        <u/>
        <sz val="16"/>
        <color rgb="FF000000"/>
        <rFont val="Calibri"/>
        <family val="2"/>
        <charset val="204"/>
      </rPr>
      <t>4-32мм</t>
    </r>
  </si>
  <si>
    <t>СКЛАДЫ;     - ул. 20 лет РККА 183/5</t>
  </si>
  <si>
    <t>СПК  TM "MULTIGREEN" Прозрачный(1СОРТ)</t>
  </si>
  <si>
    <t>СПК  TM "Sotallux" Прозрачный БНП</t>
  </si>
  <si>
    <t>СПК  TM "MULTIGREEN" Прозрачный(1 сорт)</t>
  </si>
  <si>
    <t xml:space="preserve">СПК  TM "Sotalight" Прозрачный </t>
  </si>
  <si>
    <t>шт</t>
  </si>
  <si>
    <t>СПК ТМ "Borrex" Прозрачный</t>
  </si>
  <si>
    <t xml:space="preserve">   </t>
  </si>
  <si>
    <t xml:space="preserve">                                           </t>
  </si>
  <si>
    <t>бнп</t>
  </si>
  <si>
    <t xml:space="preserve"> </t>
  </si>
  <si>
    <r>
      <t xml:space="preserve">СПК  TM "Sotallux"   </t>
    </r>
    <r>
      <rPr>
        <b/>
        <sz val="20"/>
        <color rgb="FF158466"/>
        <rFont val="Calibri"/>
        <family val="2"/>
        <charset val="204"/>
      </rPr>
      <t>Ц</t>
    </r>
    <r>
      <rPr>
        <b/>
        <sz val="20"/>
        <color rgb="FFFF0000"/>
        <rFont val="Calibri"/>
        <family val="2"/>
        <charset val="204"/>
      </rPr>
      <t>В</t>
    </r>
    <r>
      <rPr>
        <b/>
        <sz val="20"/>
        <color rgb="FFFF7B59"/>
        <rFont val="Calibri"/>
        <family val="2"/>
        <charset val="204"/>
      </rPr>
      <t>Е</t>
    </r>
    <r>
      <rPr>
        <b/>
        <sz val="20"/>
        <color rgb="FF5B277D"/>
        <rFont val="Calibri"/>
        <family val="2"/>
        <charset val="204"/>
      </rPr>
      <t>Т</t>
    </r>
    <r>
      <rPr>
        <b/>
        <sz val="20"/>
        <color rgb="FF4E102D"/>
        <rFont val="Calibri"/>
        <family val="2"/>
        <charset val="204"/>
      </rPr>
      <t>Н</t>
    </r>
    <r>
      <rPr>
        <b/>
        <sz val="20"/>
        <color rgb="FFFFFF00"/>
        <rFont val="Calibri"/>
        <family val="2"/>
        <charset val="204"/>
      </rPr>
      <t>О</t>
    </r>
    <r>
      <rPr>
        <b/>
        <sz val="20"/>
        <color rgb="FFFF0000"/>
        <rFont val="Calibri"/>
        <family val="2"/>
        <charset val="204"/>
      </rPr>
      <t>Й</t>
    </r>
  </si>
  <si>
    <r>
      <t xml:space="preserve">СПК  TM "Sotallux" </t>
    </r>
    <r>
      <rPr>
        <b/>
        <sz val="20"/>
        <color rgb="FF158466"/>
        <rFont val="Calibri"/>
        <family val="2"/>
        <charset val="204"/>
      </rPr>
      <t>Ц</t>
    </r>
    <r>
      <rPr>
        <b/>
        <sz val="20"/>
        <color rgb="FFFF0000"/>
        <rFont val="Calibri"/>
        <family val="2"/>
        <charset val="204"/>
      </rPr>
      <t>В</t>
    </r>
    <r>
      <rPr>
        <b/>
        <sz val="20"/>
        <color rgb="FFFF7B59"/>
        <rFont val="Calibri"/>
        <family val="2"/>
        <charset val="204"/>
      </rPr>
      <t>Е</t>
    </r>
    <r>
      <rPr>
        <b/>
        <sz val="20"/>
        <color rgb="FF5B277D"/>
        <rFont val="Calibri"/>
        <family val="2"/>
        <charset val="204"/>
      </rPr>
      <t>Т</t>
    </r>
    <r>
      <rPr>
        <b/>
        <sz val="20"/>
        <color rgb="FF4E102D"/>
        <rFont val="Calibri"/>
        <family val="2"/>
        <charset val="204"/>
      </rPr>
      <t>Н</t>
    </r>
    <r>
      <rPr>
        <b/>
        <sz val="20"/>
        <color rgb="FFFFFF00"/>
        <rFont val="Calibri"/>
        <family val="2"/>
        <charset val="204"/>
      </rPr>
      <t>О</t>
    </r>
    <r>
      <rPr>
        <b/>
        <sz val="20"/>
        <color rgb="FFFF0000"/>
        <rFont val="Calibri"/>
        <family val="2"/>
        <charset val="204"/>
      </rPr>
      <t>Й</t>
    </r>
  </si>
  <si>
    <r>
      <t xml:space="preserve">СПК  TM "Sotalight" </t>
    </r>
    <r>
      <rPr>
        <b/>
        <sz val="20"/>
        <color rgb="FF158466"/>
        <rFont val="Calibri"/>
        <family val="2"/>
        <charset val="204"/>
      </rPr>
      <t>Ц</t>
    </r>
    <r>
      <rPr>
        <b/>
        <sz val="20"/>
        <color rgb="FFFF0000"/>
        <rFont val="Calibri"/>
        <family val="2"/>
        <charset val="204"/>
      </rPr>
      <t>В</t>
    </r>
    <r>
      <rPr>
        <b/>
        <sz val="20"/>
        <color rgb="FFFF7B59"/>
        <rFont val="Calibri"/>
        <family val="2"/>
        <charset val="204"/>
      </rPr>
      <t>Е</t>
    </r>
    <r>
      <rPr>
        <b/>
        <sz val="20"/>
        <color rgb="FF5B277D"/>
        <rFont val="Calibri"/>
        <family val="2"/>
        <charset val="204"/>
      </rPr>
      <t>Т</t>
    </r>
    <r>
      <rPr>
        <b/>
        <sz val="20"/>
        <color rgb="FF4E102D"/>
        <rFont val="Calibri"/>
        <family val="2"/>
        <charset val="204"/>
      </rPr>
      <t>Н</t>
    </r>
    <r>
      <rPr>
        <b/>
        <sz val="20"/>
        <color rgb="FFFFFF00"/>
        <rFont val="Calibri"/>
        <family val="2"/>
        <charset val="204"/>
      </rPr>
      <t>О</t>
    </r>
    <r>
      <rPr>
        <b/>
        <sz val="20"/>
        <color rgb="FFFF0000"/>
        <rFont val="Calibri"/>
        <family val="2"/>
        <charset val="204"/>
      </rPr>
      <t>Й</t>
    </r>
  </si>
  <si>
    <r>
      <t xml:space="preserve">СПК  TM "Berolux" </t>
    </r>
    <r>
      <rPr>
        <b/>
        <sz val="20"/>
        <color rgb="FFFF0000"/>
        <rFont val="Calibri"/>
        <family val="2"/>
        <charset val="204"/>
      </rPr>
      <t>ЦВЕТНОЙ</t>
    </r>
    <r>
      <rPr>
        <b/>
        <sz val="20"/>
        <color rgb="FFFF0000"/>
        <rFont val="Calibri"/>
        <family val="2"/>
        <charset val="1"/>
      </rPr>
      <t xml:space="preserve"> Ж-соты</t>
    </r>
  </si>
</sst>
</file>

<file path=xl/styles.xml><?xml version="1.0" encoding="utf-8"?>
<styleSheet xmlns="http://schemas.openxmlformats.org/spreadsheetml/2006/main">
  <numFmts count="4">
    <numFmt numFmtId="164" formatCode="#,##0&quot; ₽&quot;;[Red]#,##0&quot; ₽&quot;"/>
    <numFmt numFmtId="165" formatCode="#,##0&quot; ₽&quot;"/>
    <numFmt numFmtId="166" formatCode="0.00;[Red]0.00"/>
    <numFmt numFmtId="167" formatCode="0.0;[Red]0.0"/>
  </numFmts>
  <fonts count="46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rgb="FFC0504D"/>
      <name val="Calibri"/>
      <family val="2"/>
      <charset val="204"/>
    </font>
    <font>
      <b/>
      <u/>
      <sz val="14"/>
      <color rgb="FFC0504D"/>
      <name val="Calibri"/>
      <family val="2"/>
      <charset val="204"/>
    </font>
    <font>
      <b/>
      <i/>
      <sz val="12"/>
      <color rgb="FFC0504D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20"/>
      <color rgb="FFFF0000"/>
      <name val="Calibri"/>
      <family val="2"/>
      <charset val="204"/>
    </font>
    <font>
      <b/>
      <i/>
      <sz val="18"/>
      <color rgb="FFFF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4"/>
      <color rgb="FF3F3F3F"/>
      <name val="Calibri"/>
      <family val="2"/>
      <charset val="204"/>
    </font>
    <font>
      <i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8"/>
      <color rgb="FFFF0000"/>
      <name val="Calibri"/>
      <family val="2"/>
      <charset val="204"/>
    </font>
    <font>
      <sz val="36"/>
      <color rgb="FFFF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u/>
      <sz val="18"/>
      <color rgb="FF000000"/>
      <name val="Calibri"/>
      <family val="2"/>
      <charset val="204"/>
    </font>
    <font>
      <b/>
      <i/>
      <u/>
      <sz val="16"/>
      <color rgb="FF000000"/>
      <name val="Calibri"/>
      <family val="2"/>
      <charset val="204"/>
    </font>
    <font>
      <sz val="8"/>
      <color rgb="FFFF0000"/>
      <name val="Arial"/>
      <family val="2"/>
      <charset val="1"/>
    </font>
    <font>
      <b/>
      <sz val="8"/>
      <color rgb="FF000000"/>
      <name val="Arial"/>
      <family val="2"/>
      <charset val="204"/>
    </font>
    <font>
      <sz val="18"/>
      <color rgb="FF000000"/>
      <name val="Arial"/>
      <family val="2"/>
      <charset val="1"/>
    </font>
    <font>
      <b/>
      <sz val="18"/>
      <color rgb="FFFF0000"/>
      <name val="Calibri"/>
      <family val="2"/>
      <charset val="1"/>
    </font>
    <font>
      <b/>
      <sz val="18"/>
      <color theme="1" tint="0.249977111117893"/>
      <name val="Calibri"/>
      <family val="2"/>
      <charset val="204"/>
      <scheme val="minor"/>
    </font>
    <font>
      <b/>
      <sz val="18"/>
      <color theme="1" tint="0.14999847407452621"/>
      <name val="Calibri"/>
      <family val="2"/>
      <charset val="204"/>
      <scheme val="minor"/>
    </font>
    <font>
      <b/>
      <sz val="20"/>
      <color rgb="FF3F3F3F"/>
      <name val="Calibri"/>
      <family val="2"/>
      <charset val="1"/>
    </font>
    <font>
      <b/>
      <sz val="20"/>
      <color rgb="FF3F3F3F"/>
      <name val="Calibri"/>
      <family val="2"/>
      <charset val="204"/>
    </font>
    <font>
      <sz val="20"/>
      <color rgb="FF000000"/>
      <name val="Arial"/>
      <family val="2"/>
      <charset val="1"/>
    </font>
    <font>
      <b/>
      <sz val="20"/>
      <color rgb="FF158466"/>
      <name val="Calibri"/>
      <family val="2"/>
      <charset val="204"/>
    </font>
    <font>
      <b/>
      <sz val="20"/>
      <color rgb="FFFF7B59"/>
      <name val="Calibri"/>
      <family val="2"/>
      <charset val="204"/>
    </font>
    <font>
      <b/>
      <sz val="20"/>
      <color rgb="FF5B277D"/>
      <name val="Calibri"/>
      <family val="2"/>
      <charset val="204"/>
    </font>
    <font>
      <b/>
      <sz val="20"/>
      <color rgb="FF4E102D"/>
      <name val="Calibri"/>
      <family val="2"/>
      <charset val="204"/>
    </font>
    <font>
      <b/>
      <sz val="20"/>
      <color rgb="FFFFFF00"/>
      <name val="Calibri"/>
      <family val="2"/>
      <charset val="204"/>
    </font>
    <font>
      <sz val="20"/>
      <color rgb="FF000000"/>
      <name val="Calibri"/>
      <family val="2"/>
      <charset val="1"/>
    </font>
    <font>
      <b/>
      <sz val="20"/>
      <color rgb="FFC9211E"/>
      <name val="Calibri"/>
      <family val="2"/>
      <charset val="204"/>
    </font>
    <font>
      <b/>
      <sz val="20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6EFCE"/>
        <bgColor rgb="FFD7E4BD"/>
      </patternFill>
    </fill>
    <fill>
      <patternFill patternType="solid">
        <fgColor rgb="FFF2F2F2"/>
        <bgColor rgb="FFFFFFFF"/>
      </patternFill>
    </fill>
    <fill>
      <patternFill patternType="solid">
        <fgColor rgb="FFD7E4BD"/>
        <bgColor rgb="FFC6EFCE"/>
      </patternFill>
    </fill>
    <fill>
      <patternFill patternType="solid">
        <fgColor rgb="FFC0504D"/>
        <bgColor rgb="FFE46C0A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FFAA95"/>
        <bgColor rgb="FFFFCC99"/>
      </patternFill>
    </fill>
    <fill>
      <patternFill patternType="solid">
        <fgColor rgb="FFFFFFA6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2F2F2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3F3F3F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0" applyBorder="0" applyProtection="0"/>
    <xf numFmtId="0" fontId="9" fillId="3" borderId="1" applyProtection="0"/>
  </cellStyleXfs>
  <cellXfs count="20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0" borderId="0" xfId="0" applyFont="1"/>
    <xf numFmtId="0" fontId="1" fillId="5" borderId="0" xfId="0" applyFont="1" applyFill="1" applyAlignment="1">
      <alignment horizontal="right" vertical="center"/>
    </xf>
    <xf numFmtId="0" fontId="1" fillId="5" borderId="0" xfId="0" applyFont="1" applyFill="1"/>
    <xf numFmtId="0" fontId="8" fillId="3" borderId="1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8" fillId="3" borderId="1" xfId="2" applyFont="1" applyFill="1" applyBorder="1" applyAlignment="1" applyProtection="1">
      <alignment vertical="center"/>
    </xf>
    <xf numFmtId="0" fontId="0" fillId="0" borderId="2" xfId="0" applyBorder="1" applyAlignment="1"/>
    <xf numFmtId="0" fontId="0" fillId="8" borderId="0" xfId="0" applyFill="1"/>
    <xf numFmtId="0" fontId="12" fillId="8" borderId="1" xfId="2" applyFont="1" applyFill="1" applyBorder="1" applyAlignment="1" applyProtection="1">
      <alignment horizontal="center" vertical="center"/>
    </xf>
    <xf numFmtId="0" fontId="0" fillId="8" borderId="0" xfId="0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7" fillId="8" borderId="9" xfId="0" applyFont="1" applyFill="1" applyBorder="1" applyAlignment="1">
      <alignment horizontal="center" vertical="center"/>
    </xf>
    <xf numFmtId="0" fontId="18" fillId="3" borderId="1" xfId="3" applyFont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0" fillId="6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5" fillId="8" borderId="11" xfId="0" applyFont="1" applyFill="1" applyBorder="1" applyAlignment="1"/>
    <xf numFmtId="0" fontId="26" fillId="8" borderId="11" xfId="0" applyFont="1" applyFill="1" applyBorder="1" applyAlignment="1"/>
    <xf numFmtId="0" fontId="17" fillId="6" borderId="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6" fontId="20" fillId="8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0" xfId="0" applyBorder="1"/>
    <xf numFmtId="0" fontId="10" fillId="3" borderId="15" xfId="3" applyFont="1" applyBorder="1" applyAlignment="1" applyProtection="1">
      <alignment horizontal="center" vertical="center" wrapText="1"/>
    </xf>
    <xf numFmtId="0" fontId="12" fillId="8" borderId="15" xfId="2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0" fillId="0" borderId="0" xfId="0" applyFont="1" applyBorder="1"/>
    <xf numFmtId="0" fontId="0" fillId="0" borderId="0" xfId="0" applyBorder="1" applyAlignment="1"/>
    <xf numFmtId="0" fontId="0" fillId="8" borderId="0" xfId="0" applyFill="1" applyBorder="1"/>
    <xf numFmtId="0" fontId="3" fillId="8" borderId="0" xfId="0" applyFont="1" applyFill="1" applyBorder="1"/>
    <xf numFmtId="0" fontId="3" fillId="0" borderId="0" xfId="0" applyFont="1" applyBorder="1"/>
    <xf numFmtId="0" fontId="12" fillId="8" borderId="0" xfId="2" applyFont="1" applyFill="1" applyBorder="1" applyAlignment="1" applyProtection="1">
      <alignment horizontal="center" vertical="center"/>
    </xf>
    <xf numFmtId="0" fontId="29" fillId="0" borderId="0" xfId="0" applyFont="1" applyBorder="1"/>
    <xf numFmtId="0" fontId="0" fillId="11" borderId="0" xfId="0" applyFill="1" applyBorder="1"/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31" fillId="0" borderId="18" xfId="0" applyFont="1" applyBorder="1" applyAlignment="1">
      <alignment horizontal="left"/>
    </xf>
    <xf numFmtId="0" fontId="31" fillId="0" borderId="18" xfId="0" applyFont="1" applyBorder="1"/>
    <xf numFmtId="0" fontId="33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3" fontId="34" fillId="0" borderId="18" xfId="0" applyNumberFormat="1" applyFont="1" applyBorder="1" applyAlignment="1">
      <alignment horizontal="center"/>
    </xf>
    <xf numFmtId="0" fontId="35" fillId="3" borderId="1" xfId="2" applyFont="1" applyFill="1" applyBorder="1" applyAlignment="1" applyProtection="1">
      <alignment horizontal="center" vertical="center"/>
    </xf>
    <xf numFmtId="166" fontId="35" fillId="3" borderId="1" xfId="2" applyNumberFormat="1" applyFont="1" applyFill="1" applyBorder="1" applyAlignment="1" applyProtection="1">
      <alignment horizontal="center" vertical="center"/>
    </xf>
    <xf numFmtId="0" fontId="35" fillId="3" borderId="1" xfId="2" applyFont="1" applyFill="1" applyBorder="1" applyAlignment="1" applyProtection="1">
      <alignment horizontal="center" vertical="center" wrapText="1"/>
    </xf>
    <xf numFmtId="165" fontId="35" fillId="3" borderId="1" xfId="2" applyNumberFormat="1" applyFont="1" applyFill="1" applyBorder="1" applyAlignment="1" applyProtection="1">
      <alignment horizontal="center" vertical="center"/>
    </xf>
    <xf numFmtId="165" fontId="12" fillId="12" borderId="1" xfId="2" applyNumberFormat="1" applyFont="1" applyFill="1" applyBorder="1" applyAlignment="1" applyProtection="1">
      <alignment horizontal="center" vertical="center"/>
    </xf>
    <xf numFmtId="165" fontId="35" fillId="3" borderId="15" xfId="2" applyNumberFormat="1" applyFont="1" applyFill="1" applyBorder="1" applyAlignment="1" applyProtection="1">
      <alignment horizontal="center" vertical="center"/>
    </xf>
    <xf numFmtId="0" fontId="35" fillId="3" borderId="3" xfId="2" applyFont="1" applyFill="1" applyBorder="1" applyAlignment="1" applyProtection="1">
      <alignment horizontal="center" vertical="center"/>
    </xf>
    <xf numFmtId="0" fontId="35" fillId="3" borderId="4" xfId="2" applyFont="1" applyFill="1" applyBorder="1" applyAlignment="1" applyProtection="1">
      <alignment horizontal="center" vertical="center"/>
    </xf>
    <xf numFmtId="166" fontId="35" fillId="3" borderId="5" xfId="2" applyNumberFormat="1" applyFont="1" applyFill="1" applyBorder="1" applyAlignment="1" applyProtection="1">
      <alignment horizontal="center" vertical="center"/>
    </xf>
    <xf numFmtId="0" fontId="35" fillId="3" borderId="5" xfId="2" applyFont="1" applyFill="1" applyBorder="1" applyAlignment="1" applyProtection="1">
      <alignment horizontal="center" vertical="center"/>
    </xf>
    <xf numFmtId="0" fontId="35" fillId="3" borderId="6" xfId="2" applyFont="1" applyFill="1" applyBorder="1" applyAlignment="1" applyProtection="1">
      <alignment horizontal="center" vertical="center"/>
    </xf>
    <xf numFmtId="0" fontId="35" fillId="3" borderId="7" xfId="2" applyFont="1" applyFill="1" applyBorder="1" applyAlignment="1" applyProtection="1">
      <alignment horizontal="center" vertical="center"/>
    </xf>
    <xf numFmtId="166" fontId="35" fillId="3" borderId="8" xfId="2" applyNumberFormat="1" applyFont="1" applyFill="1" applyBorder="1" applyAlignment="1" applyProtection="1">
      <alignment horizontal="center" vertical="center"/>
    </xf>
    <xf numFmtId="0" fontId="35" fillId="3" borderId="8" xfId="2" applyFont="1" applyFill="1" applyBorder="1" applyAlignment="1" applyProtection="1">
      <alignment horizontal="center" vertical="center"/>
    </xf>
    <xf numFmtId="0" fontId="36" fillId="3" borderId="1" xfId="2" applyFont="1" applyFill="1" applyBorder="1" applyAlignment="1" applyProtection="1">
      <alignment horizontal="center" vertical="center"/>
    </xf>
    <xf numFmtId="0" fontId="36" fillId="3" borderId="1" xfId="2" applyFont="1" applyFill="1" applyBorder="1" applyAlignment="1" applyProtection="1">
      <alignment horizontal="center" vertical="center" wrapText="1"/>
    </xf>
    <xf numFmtId="2" fontId="36" fillId="3" borderId="1" xfId="2" applyNumberFormat="1" applyFont="1" applyFill="1" applyBorder="1" applyAlignment="1" applyProtection="1">
      <alignment horizontal="center" vertical="center"/>
    </xf>
    <xf numFmtId="2" fontId="36" fillId="3" borderId="1" xfId="2" applyNumberFormat="1" applyFont="1" applyFill="1" applyBorder="1" applyAlignment="1" applyProtection="1">
      <alignment vertical="center"/>
    </xf>
    <xf numFmtId="0" fontId="37" fillId="0" borderId="2" xfId="0" applyFont="1" applyBorder="1" applyAlignment="1"/>
    <xf numFmtId="0" fontId="35" fillId="3" borderId="1" xfId="2" applyFont="1" applyFill="1" applyBorder="1" applyAlignment="1" applyProtection="1">
      <alignment horizontal="left" vertical="center"/>
    </xf>
    <xf numFmtId="164" fontId="35" fillId="3" borderId="1" xfId="2" applyNumberFormat="1" applyFont="1" applyFill="1" applyBorder="1" applyAlignment="1" applyProtection="1">
      <alignment horizontal="center" vertical="center"/>
    </xf>
    <xf numFmtId="164" fontId="12" fillId="12" borderId="1" xfId="2" applyNumberFormat="1" applyFont="1" applyFill="1" applyBorder="1" applyAlignment="1" applyProtection="1">
      <alignment horizontal="center" vertical="center"/>
    </xf>
    <xf numFmtId="164" fontId="35" fillId="3" borderId="15" xfId="2" applyNumberFormat="1" applyFont="1" applyFill="1" applyBorder="1" applyAlignment="1" applyProtection="1">
      <alignment horizontal="center" vertical="center"/>
    </xf>
    <xf numFmtId="0" fontId="43" fillId="0" borderId="2" xfId="0" applyFont="1" applyBorder="1" applyAlignment="1"/>
    <xf numFmtId="0" fontId="44" fillId="8" borderId="1" xfId="2" applyFont="1" applyFill="1" applyBorder="1" applyAlignment="1" applyProtection="1">
      <alignment horizontal="left" vertical="center"/>
    </xf>
    <xf numFmtId="0" fontId="44" fillId="8" borderId="1" xfId="2" applyFont="1" applyFill="1" applyBorder="1" applyAlignment="1" applyProtection="1">
      <alignment horizontal="center" vertical="center"/>
    </xf>
    <xf numFmtId="0" fontId="12" fillId="13" borderId="1" xfId="2" applyFont="1" applyFill="1" applyBorder="1" applyAlignment="1" applyProtection="1">
      <alignment horizontal="center" vertical="center"/>
    </xf>
    <xf numFmtId="0" fontId="44" fillId="8" borderId="15" xfId="2" applyFont="1" applyFill="1" applyBorder="1" applyAlignment="1" applyProtection="1">
      <alignment horizontal="center" vertical="center"/>
    </xf>
    <xf numFmtId="0" fontId="36" fillId="8" borderId="1" xfId="2" applyFont="1" applyFill="1" applyBorder="1" applyAlignment="1" applyProtection="1">
      <alignment horizontal="left" vertical="center"/>
    </xf>
    <xf numFmtId="0" fontId="36" fillId="8" borderId="1" xfId="2" applyFont="1" applyFill="1" applyBorder="1" applyAlignment="1" applyProtection="1">
      <alignment horizontal="center" vertical="center"/>
    </xf>
    <xf numFmtId="0" fontId="36" fillId="8" borderId="1" xfId="2" applyFont="1" applyFill="1" applyBorder="1" applyAlignment="1" applyProtection="1">
      <alignment horizontal="center" vertical="center" wrapText="1"/>
    </xf>
    <xf numFmtId="166" fontId="36" fillId="8" borderId="1" xfId="2" applyNumberFormat="1" applyFont="1" applyFill="1" applyBorder="1" applyAlignment="1" applyProtection="1">
      <alignment horizontal="center" vertical="center"/>
    </xf>
    <xf numFmtId="164" fontId="36" fillId="8" borderId="1" xfId="2" applyNumberFormat="1" applyFont="1" applyFill="1" applyBorder="1" applyAlignment="1" applyProtection="1">
      <alignment horizontal="center" vertical="center"/>
    </xf>
    <xf numFmtId="164" fontId="12" fillId="13" borderId="1" xfId="2" applyNumberFormat="1" applyFont="1" applyFill="1" applyBorder="1" applyAlignment="1" applyProtection="1">
      <alignment horizontal="center" vertical="center"/>
    </xf>
    <xf numFmtId="164" fontId="36" fillId="8" borderId="15" xfId="2" applyNumberFormat="1" applyFont="1" applyFill="1" applyBorder="1" applyAlignment="1" applyProtection="1">
      <alignment horizontal="center" vertical="center"/>
    </xf>
    <xf numFmtId="0" fontId="45" fillId="3" borderId="18" xfId="2" applyFont="1" applyFill="1" applyBorder="1" applyAlignment="1" applyProtection="1">
      <alignment horizontal="center" vertical="center"/>
    </xf>
    <xf numFmtId="166" fontId="45" fillId="3" borderId="18" xfId="2" applyNumberFormat="1" applyFont="1" applyFill="1" applyBorder="1" applyAlignment="1" applyProtection="1">
      <alignment horizontal="center" vertical="center"/>
    </xf>
    <xf numFmtId="0" fontId="45" fillId="3" borderId="18" xfId="2" applyFont="1" applyFill="1" applyBorder="1" applyAlignment="1" applyProtection="1">
      <alignment horizontal="center" vertical="center" wrapText="1"/>
    </xf>
    <xf numFmtId="164" fontId="45" fillId="3" borderId="18" xfId="2" applyNumberFormat="1" applyFont="1" applyFill="1" applyBorder="1" applyAlignment="1" applyProtection="1">
      <alignment horizontal="center" vertical="center"/>
    </xf>
    <xf numFmtId="0" fontId="33" fillId="0" borderId="19" xfId="0" applyFont="1" applyBorder="1" applyAlignment="1">
      <alignment horizontal="left"/>
    </xf>
    <xf numFmtId="0" fontId="33" fillId="0" borderId="20" xfId="0" applyFont="1" applyBorder="1" applyAlignment="1">
      <alignment horizontal="left"/>
    </xf>
    <xf numFmtId="0" fontId="33" fillId="0" borderId="21" xfId="0" applyFont="1" applyBorder="1" applyAlignment="1">
      <alignment horizontal="left"/>
    </xf>
    <xf numFmtId="0" fontId="34" fillId="0" borderId="19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32" fillId="3" borderId="19" xfId="2" applyFont="1" applyFill="1" applyBorder="1" applyAlignment="1" applyProtection="1">
      <alignment horizontal="left" vertical="center"/>
    </xf>
    <xf numFmtId="0" fontId="31" fillId="0" borderId="20" xfId="0" applyFont="1" applyBorder="1" applyAlignment="1"/>
    <xf numFmtId="0" fontId="31" fillId="0" borderId="21" xfId="0" applyFont="1" applyBorder="1" applyAlignment="1"/>
    <xf numFmtId="0" fontId="45" fillId="3" borderId="18" xfId="2" applyFont="1" applyFill="1" applyBorder="1" applyAlignment="1" applyProtection="1">
      <alignment horizontal="left" vertical="center"/>
    </xf>
    <xf numFmtId="0" fontId="45" fillId="3" borderId="18" xfId="2" applyFont="1" applyFill="1" applyBorder="1" applyAlignment="1" applyProtection="1">
      <alignment horizontal="center" vertical="center"/>
    </xf>
    <xf numFmtId="0" fontId="45" fillId="3" borderId="18" xfId="2" applyFont="1" applyFill="1" applyBorder="1" applyAlignment="1" applyProtection="1">
      <alignment horizontal="center" vertical="center" wrapText="1"/>
    </xf>
    <xf numFmtId="166" fontId="45" fillId="3" borderId="18" xfId="2" applyNumberFormat="1" applyFont="1" applyFill="1" applyBorder="1" applyAlignment="1" applyProtection="1">
      <alignment horizontal="center" vertical="center"/>
    </xf>
    <xf numFmtId="164" fontId="45" fillId="3" borderId="18" xfId="2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right" vertical="center"/>
    </xf>
    <xf numFmtId="164" fontId="35" fillId="3" borderId="1" xfId="2" applyNumberFormat="1" applyFont="1" applyFill="1" applyBorder="1" applyAlignment="1" applyProtection="1">
      <alignment horizontal="center" vertical="center"/>
    </xf>
    <xf numFmtId="164" fontId="36" fillId="3" borderId="15" xfId="2" applyNumberFormat="1" applyFont="1" applyFill="1" applyBorder="1" applyAlignment="1" applyProtection="1">
      <alignment horizontal="center" vertical="center"/>
    </xf>
    <xf numFmtId="164" fontId="35" fillId="3" borderId="15" xfId="2" applyNumberFormat="1" applyFont="1" applyFill="1" applyBorder="1" applyAlignment="1" applyProtection="1">
      <alignment horizontal="center" vertical="center"/>
    </xf>
    <xf numFmtId="0" fontId="0" fillId="8" borderId="0" xfId="0" applyFill="1" applyBorder="1" applyAlignment="1">
      <alignment horizontal="right" vertical="center" wrapText="1"/>
    </xf>
    <xf numFmtId="0" fontId="36" fillId="3" borderId="1" xfId="2" applyFont="1" applyFill="1" applyBorder="1" applyAlignment="1" applyProtection="1">
      <alignment horizontal="left" vertical="center"/>
    </xf>
    <xf numFmtId="0" fontId="36" fillId="3" borderId="5" xfId="2" applyFont="1" applyFill="1" applyBorder="1" applyAlignment="1" applyProtection="1">
      <alignment horizontal="left" vertical="center"/>
    </xf>
    <xf numFmtId="0" fontId="36" fillId="3" borderId="18" xfId="2" applyFont="1" applyFill="1" applyBorder="1" applyAlignment="1" applyProtection="1">
      <alignment horizontal="left" vertical="center"/>
    </xf>
    <xf numFmtId="0" fontId="36" fillId="3" borderId="18" xfId="2" applyFont="1" applyFill="1" applyBorder="1" applyAlignment="1" applyProtection="1">
      <alignment horizontal="center" vertical="center"/>
    </xf>
    <xf numFmtId="166" fontId="36" fillId="3" borderId="18" xfId="2" applyNumberFormat="1" applyFont="1" applyFill="1" applyBorder="1" applyAlignment="1" applyProtection="1">
      <alignment horizontal="center" vertical="center"/>
    </xf>
    <xf numFmtId="0" fontId="36" fillId="3" borderId="18" xfId="2" applyFont="1" applyFill="1" applyBorder="1" applyAlignment="1" applyProtection="1">
      <alignment horizontal="center" vertical="center" wrapText="1"/>
    </xf>
    <xf numFmtId="164" fontId="36" fillId="3" borderId="18" xfId="2" applyNumberFormat="1" applyFont="1" applyFill="1" applyBorder="1" applyAlignment="1" applyProtection="1">
      <alignment horizontal="center" vertical="center"/>
    </xf>
    <xf numFmtId="0" fontId="35" fillId="3" borderId="1" xfId="2" applyFont="1" applyFill="1" applyBorder="1" applyAlignment="1" applyProtection="1">
      <alignment horizontal="left" vertical="center"/>
    </xf>
    <xf numFmtId="0" fontId="35" fillId="3" borderId="1" xfId="2" applyFont="1" applyFill="1" applyBorder="1" applyAlignment="1" applyProtection="1">
      <alignment horizontal="center" vertical="center"/>
    </xf>
    <xf numFmtId="166" fontId="35" fillId="3" borderId="1" xfId="2" applyNumberFormat="1" applyFont="1" applyFill="1" applyBorder="1" applyAlignment="1" applyProtection="1">
      <alignment horizontal="center" vertical="center"/>
    </xf>
    <xf numFmtId="0" fontId="35" fillId="3" borderId="1" xfId="2" applyFont="1" applyFill="1" applyBorder="1" applyAlignment="1" applyProtection="1">
      <alignment horizontal="center" vertical="center" wrapText="1"/>
    </xf>
    <xf numFmtId="164" fontId="12" fillId="12" borderId="1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right" vertical="center"/>
    </xf>
    <xf numFmtId="166" fontId="12" fillId="12" borderId="1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35" fillId="8" borderId="1" xfId="2" applyFont="1" applyFill="1" applyBorder="1" applyAlignment="1" applyProtection="1">
      <alignment horizontal="center" vertical="center" wrapText="1"/>
    </xf>
    <xf numFmtId="164" fontId="35" fillId="8" borderId="1" xfId="2" applyNumberFormat="1" applyFont="1" applyFill="1" applyBorder="1" applyAlignment="1" applyProtection="1">
      <alignment horizontal="center" vertical="center"/>
    </xf>
    <xf numFmtId="164" fontId="12" fillId="13" borderId="1" xfId="2" applyNumberFormat="1" applyFont="1" applyFill="1" applyBorder="1" applyAlignment="1" applyProtection="1">
      <alignment horizontal="center" vertical="center"/>
    </xf>
    <xf numFmtId="164" fontId="35" fillId="8" borderId="15" xfId="2" applyNumberFormat="1" applyFont="1" applyFill="1" applyBorder="1" applyAlignment="1" applyProtection="1">
      <alignment horizontal="center" vertical="center"/>
    </xf>
    <xf numFmtId="0" fontId="36" fillId="8" borderId="1" xfId="2" applyFont="1" applyFill="1" applyBorder="1" applyAlignment="1" applyProtection="1">
      <alignment horizontal="left" vertical="center"/>
    </xf>
    <xf numFmtId="0" fontId="35" fillId="8" borderId="1" xfId="2" applyFont="1" applyFill="1" applyBorder="1" applyAlignment="1" applyProtection="1">
      <alignment horizontal="center" vertical="center"/>
    </xf>
    <xf numFmtId="166" fontId="35" fillId="8" borderId="1" xfId="2" applyNumberFormat="1" applyFont="1" applyFill="1" applyBorder="1" applyAlignment="1" applyProtection="1">
      <alignment horizontal="center" vertical="center"/>
    </xf>
    <xf numFmtId="0" fontId="36" fillId="3" borderId="1" xfId="2" applyFont="1" applyFill="1" applyBorder="1" applyAlignment="1" applyProtection="1">
      <alignment horizontal="left" vertical="center" wrapText="1"/>
    </xf>
    <xf numFmtId="0" fontId="36" fillId="3" borderId="1" xfId="2" applyFont="1" applyFill="1" applyBorder="1" applyAlignment="1" applyProtection="1">
      <alignment horizontal="center" vertical="center"/>
    </xf>
    <xf numFmtId="0" fontId="12" fillId="7" borderId="1" xfId="2" applyFont="1" applyFill="1" applyBorder="1" applyAlignment="1" applyProtection="1">
      <alignment horizontal="left" vertical="center" wrapText="1"/>
    </xf>
    <xf numFmtId="165" fontId="35" fillId="3" borderId="1" xfId="2" applyNumberFormat="1" applyFont="1" applyFill="1" applyBorder="1" applyAlignment="1" applyProtection="1">
      <alignment horizontal="center" vertical="center"/>
    </xf>
    <xf numFmtId="165" fontId="12" fillId="12" borderId="1" xfId="2" applyNumberFormat="1" applyFont="1" applyFill="1" applyBorder="1" applyAlignment="1" applyProtection="1">
      <alignment horizontal="center" vertical="center"/>
    </xf>
    <xf numFmtId="165" fontId="35" fillId="3" borderId="15" xfId="2" applyNumberFormat="1" applyFont="1" applyFill="1" applyBorder="1" applyAlignment="1" applyProtection="1">
      <alignment horizontal="center" vertical="center"/>
    </xf>
    <xf numFmtId="0" fontId="35" fillId="3" borderId="1" xfId="2" applyFont="1" applyFill="1" applyBorder="1" applyAlignment="1" applyProtection="1">
      <alignment horizontal="left" vertical="center" wrapText="1"/>
    </xf>
    <xf numFmtId="165" fontId="36" fillId="3" borderId="15" xfId="2" applyNumberFormat="1" applyFont="1" applyFill="1" applyBorder="1" applyAlignment="1" applyProtection="1">
      <alignment horizontal="center" vertical="center"/>
    </xf>
    <xf numFmtId="0" fontId="35" fillId="3" borderId="15" xfId="2" applyFont="1" applyFill="1" applyBorder="1" applyAlignment="1" applyProtection="1">
      <alignment horizontal="left" vertical="center"/>
    </xf>
    <xf numFmtId="0" fontId="35" fillId="3" borderId="16" xfId="2" applyFont="1" applyFill="1" applyBorder="1" applyAlignment="1" applyProtection="1">
      <alignment horizontal="left" vertical="center"/>
    </xf>
    <xf numFmtId="0" fontId="35" fillId="3" borderId="17" xfId="2" applyFont="1" applyFill="1" applyBorder="1" applyAlignment="1" applyProtection="1">
      <alignment horizontal="left" vertical="center"/>
    </xf>
    <xf numFmtId="0" fontId="35" fillId="3" borderId="15" xfId="2" applyFont="1" applyFill="1" applyBorder="1" applyAlignment="1" applyProtection="1">
      <alignment horizontal="center" vertical="center"/>
    </xf>
    <xf numFmtId="0" fontId="35" fillId="3" borderId="17" xfId="2" applyFont="1" applyFill="1" applyBorder="1" applyAlignment="1" applyProtection="1">
      <alignment horizontal="center" vertical="center"/>
    </xf>
    <xf numFmtId="0" fontId="0" fillId="0" borderId="0" xfId="0" applyBorder="1"/>
    <xf numFmtId="0" fontId="6" fillId="4" borderId="1" xfId="2" applyFont="1" applyFill="1" applyBorder="1" applyAlignment="1" applyProtection="1">
      <alignment horizontal="left"/>
    </xf>
    <xf numFmtId="0" fontId="7" fillId="4" borderId="1" xfId="2" applyFont="1" applyFill="1" applyBorder="1" applyAlignment="1" applyProtection="1">
      <alignment horizontal="left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/>
    </xf>
    <xf numFmtId="0" fontId="8" fillId="3" borderId="1" xfId="2" applyFont="1" applyFill="1" applyBorder="1" applyAlignment="1" applyProtection="1">
      <alignment horizontal="center" wrapText="1"/>
    </xf>
    <xf numFmtId="0" fontId="9" fillId="3" borderId="1" xfId="3" applyFont="1" applyBorder="1" applyAlignment="1" applyProtection="1">
      <alignment horizontal="center"/>
    </xf>
    <xf numFmtId="0" fontId="1" fillId="4" borderId="1" xfId="2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3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/>
    </xf>
    <xf numFmtId="166" fontId="20" fillId="8" borderId="9" xfId="0" applyNumberFormat="1" applyFont="1" applyFill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7" fontId="21" fillId="8" borderId="9" xfId="0" applyNumberFormat="1" applyFont="1" applyFill="1" applyBorder="1" applyAlignment="1">
      <alignment horizontal="center" vertical="center"/>
    </xf>
    <xf numFmtId="166" fontId="21" fillId="6" borderId="9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166" fontId="20" fillId="8" borderId="13" xfId="0" applyNumberFormat="1" applyFont="1" applyFill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67" fontId="20" fillId="8" borderId="9" xfId="0" applyNumberFormat="1" applyFont="1" applyFill="1" applyBorder="1" applyAlignment="1">
      <alignment horizontal="center" vertical="center"/>
    </xf>
    <xf numFmtId="167" fontId="21" fillId="6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7" fontId="1" fillId="8" borderId="9" xfId="0" applyNumberFormat="1" applyFont="1" applyFill="1" applyBorder="1" applyAlignment="1">
      <alignment horizontal="center" vertical="center"/>
    </xf>
    <xf numFmtId="167" fontId="4" fillId="8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7" fontId="20" fillId="0" borderId="9" xfId="0" applyNumberFormat="1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/>
    </xf>
    <xf numFmtId="167" fontId="4" fillId="6" borderId="9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wrapText="1"/>
    </xf>
    <xf numFmtId="167" fontId="2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22" fillId="10" borderId="9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wrapText="1"/>
    </xf>
    <xf numFmtId="0" fontId="15" fillId="0" borderId="9" xfId="0" applyFont="1" applyBorder="1" applyAlignment="1">
      <alignment horizontal="center"/>
    </xf>
  </cellXfs>
  <cellStyles count="4">
    <cellStyle name="Excel Built-in Explanatory Text" xfId="2"/>
    <cellStyle name="Excel Built-in Output" xfId="3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158466"/>
      <rgbColor rgb="FFD7E4BD"/>
      <rgbColor rgb="FF558ED5"/>
      <rgbColor rgb="FF9999FF"/>
      <rgbColor rgb="FFC0504D"/>
      <rgbColor rgb="FFF2F2F2"/>
      <rgbColor rgb="FFCCFFFF"/>
      <rgbColor rgb="FF4E102D"/>
      <rgbColor rgb="FFFF7B59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A6"/>
      <rgbColor rgb="FF99CCFF"/>
      <rgbColor rgb="FFFFAA95"/>
      <rgbColor rgb="FFCC99FF"/>
      <rgbColor rgb="FFFFCC99"/>
      <rgbColor rgb="FF3366FF"/>
      <rgbColor rgb="FF4BACC6"/>
      <rgbColor rgb="FF9BBB59"/>
      <rgbColor rgb="FFFFC000"/>
      <rgbColor rgb="FFFF9900"/>
      <rgbColor rgb="FFE46C0A"/>
      <rgbColor rgb="FF3465A4"/>
      <rgbColor rgb="FF969696"/>
      <rgbColor rgb="FF003366"/>
      <rgbColor rgb="FF50938A"/>
      <rgbColor rgb="FF003300"/>
      <rgbColor rgb="FF333300"/>
      <rgbColor rgb="FFC9211E"/>
      <rgbColor rgb="FF5B277D"/>
      <rgbColor rgb="FF1F497D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173182</xdr:rowOff>
    </xdr:from>
    <xdr:to>
      <xdr:col>15</xdr:col>
      <xdr:colOff>14706</xdr:colOff>
      <xdr:row>47</xdr:row>
      <xdr:rowOff>942481</xdr:rowOff>
    </xdr:to>
    <xdr:pic>
      <xdr:nvPicPr>
        <xdr:cNvPr id="2" name="Рисунок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6716981"/>
          <a:ext cx="11924805" cy="106618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104184</xdr:colOff>
      <xdr:row>27</xdr:row>
      <xdr:rowOff>0</xdr:rowOff>
    </xdr:from>
    <xdr:to>
      <xdr:col>14</xdr:col>
      <xdr:colOff>1165953</xdr:colOff>
      <xdr:row>27</xdr:row>
      <xdr:rowOff>1019750</xdr:rowOff>
    </xdr:to>
    <xdr:pic>
      <xdr:nvPicPr>
        <xdr:cNvPr id="3" name="Рисунок 5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4184" y="2751667"/>
          <a:ext cx="11602769" cy="10197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12370</xdr:colOff>
      <xdr:row>14</xdr:row>
      <xdr:rowOff>123702</xdr:rowOff>
    </xdr:from>
    <xdr:to>
      <xdr:col>14</xdr:col>
      <xdr:colOff>1173099</xdr:colOff>
      <xdr:row>16</xdr:row>
      <xdr:rowOff>599659</xdr:rowOff>
    </xdr:to>
    <xdr:pic>
      <xdr:nvPicPr>
        <xdr:cNvPr id="4" name="Рисунок 6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2370" y="544286"/>
          <a:ext cx="11652661" cy="99550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10583</xdr:colOff>
      <xdr:row>104</xdr:row>
      <xdr:rowOff>21167</xdr:rowOff>
    </xdr:from>
    <xdr:to>
      <xdr:col>14</xdr:col>
      <xdr:colOff>1068917</xdr:colOff>
      <xdr:row>104</xdr:row>
      <xdr:rowOff>740833</xdr:rowOff>
    </xdr:to>
    <xdr:pic>
      <xdr:nvPicPr>
        <xdr:cNvPr id="9" name="Изображение 2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0583" y="12816417"/>
          <a:ext cx="11599334" cy="7196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94</xdr:row>
      <xdr:rowOff>37110</xdr:rowOff>
    </xdr:from>
    <xdr:to>
      <xdr:col>14</xdr:col>
      <xdr:colOff>1123620</xdr:colOff>
      <xdr:row>96</xdr:row>
      <xdr:rowOff>539280</xdr:rowOff>
    </xdr:to>
    <xdr:pic>
      <xdr:nvPicPr>
        <xdr:cNvPr id="12" name="Изображение 8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0" y="10291948"/>
          <a:ext cx="11615552" cy="1491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14</xdr:col>
      <xdr:colOff>1153583</xdr:colOff>
      <xdr:row>113</xdr:row>
      <xdr:rowOff>42334</xdr:rowOff>
    </xdr:to>
    <xdr:pic>
      <xdr:nvPicPr>
        <xdr:cNvPr id="10" name="Рисунок 9" descr="mpnkl2cak40cskc8040gcg8o840ckg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5546917"/>
          <a:ext cx="11694583" cy="931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29160</xdr:colOff>
      <xdr:row>7</xdr:row>
      <xdr:rowOff>62280</xdr:rowOff>
    </xdr:from>
    <xdr:to>
      <xdr:col>15</xdr:col>
      <xdr:colOff>795240</xdr:colOff>
      <xdr:row>10</xdr:row>
      <xdr:rowOff>55800</xdr:rowOff>
    </xdr:to>
    <xdr:pic>
      <xdr:nvPicPr>
        <xdr:cNvPr id="12" name="Рисунок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0076040" y="1700280"/>
          <a:ext cx="766080" cy="56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91080</xdr:colOff>
      <xdr:row>2</xdr:row>
      <xdr:rowOff>190800</xdr:rowOff>
    </xdr:from>
    <xdr:to>
      <xdr:col>16</xdr:col>
      <xdr:colOff>144000</xdr:colOff>
      <xdr:row>4</xdr:row>
      <xdr:rowOff>206280</xdr:rowOff>
    </xdr:to>
    <xdr:pic>
      <xdr:nvPicPr>
        <xdr:cNvPr id="13" name="Рисунок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137960" y="750600"/>
          <a:ext cx="865800" cy="51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108720</xdr:colOff>
      <xdr:row>15</xdr:row>
      <xdr:rowOff>51480</xdr:rowOff>
    </xdr:from>
    <xdr:to>
      <xdr:col>16</xdr:col>
      <xdr:colOff>131040</xdr:colOff>
      <xdr:row>18</xdr:row>
      <xdr:rowOff>117360</xdr:rowOff>
    </xdr:to>
    <xdr:pic>
      <xdr:nvPicPr>
        <xdr:cNvPr id="14" name="Рисунок 4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0155600" y="3213720"/>
          <a:ext cx="83520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65880</xdr:colOff>
      <xdr:row>19</xdr:row>
      <xdr:rowOff>123120</xdr:rowOff>
    </xdr:from>
    <xdr:to>
      <xdr:col>16</xdr:col>
      <xdr:colOff>199440</xdr:colOff>
      <xdr:row>22</xdr:row>
      <xdr:rowOff>147240</xdr:rowOff>
    </xdr:to>
    <xdr:pic>
      <xdr:nvPicPr>
        <xdr:cNvPr id="15" name="Рисунок 5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0112760" y="4047120"/>
          <a:ext cx="946440" cy="595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290160</xdr:colOff>
      <xdr:row>28</xdr:row>
      <xdr:rowOff>13680</xdr:rowOff>
    </xdr:from>
    <xdr:to>
      <xdr:col>7</xdr:col>
      <xdr:colOff>2269440</xdr:colOff>
      <xdr:row>29</xdr:row>
      <xdr:rowOff>124200</xdr:rowOff>
    </xdr:to>
    <xdr:pic>
      <xdr:nvPicPr>
        <xdr:cNvPr id="20" name="Рисунок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233040" y="5574960"/>
          <a:ext cx="1979280" cy="310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388440</xdr:colOff>
      <xdr:row>26</xdr:row>
      <xdr:rowOff>28080</xdr:rowOff>
    </xdr:from>
    <xdr:to>
      <xdr:col>7</xdr:col>
      <xdr:colOff>2106000</xdr:colOff>
      <xdr:row>28</xdr:row>
      <xdr:rowOff>11880</xdr:rowOff>
    </xdr:to>
    <xdr:pic>
      <xdr:nvPicPr>
        <xdr:cNvPr id="21" name="Рисунок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6331320" y="5189040"/>
          <a:ext cx="1717560" cy="38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55080</xdr:colOff>
      <xdr:row>20</xdr:row>
      <xdr:rowOff>14400</xdr:rowOff>
    </xdr:from>
    <xdr:to>
      <xdr:col>7</xdr:col>
      <xdr:colOff>1139040</xdr:colOff>
      <xdr:row>24</xdr:row>
      <xdr:rowOff>45720</xdr:rowOff>
    </xdr:to>
    <xdr:pic>
      <xdr:nvPicPr>
        <xdr:cNvPr id="22" name="Рисунок 93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97960" y="4012920"/>
          <a:ext cx="1083960" cy="79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1228680</xdr:colOff>
      <xdr:row>20</xdr:row>
      <xdr:rowOff>91800</xdr:rowOff>
    </xdr:from>
    <xdr:to>
      <xdr:col>8</xdr:col>
      <xdr:colOff>73080</xdr:colOff>
      <xdr:row>23</xdr:row>
      <xdr:rowOff>130680</xdr:rowOff>
    </xdr:to>
    <xdr:pic>
      <xdr:nvPicPr>
        <xdr:cNvPr id="23" name="Рисунок 100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171560" y="4090320"/>
          <a:ext cx="132840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57</xdr:col>
      <xdr:colOff>186840</xdr:colOff>
      <xdr:row>248</xdr:row>
      <xdr:rowOff>84240</xdr:rowOff>
    </xdr:from>
    <xdr:to>
      <xdr:col>60</xdr:col>
      <xdr:colOff>559440</xdr:colOff>
      <xdr:row>265</xdr:row>
      <xdr:rowOff>11880</xdr:rowOff>
    </xdr:to>
    <xdr:pic>
      <xdr:nvPicPr>
        <xdr:cNvPr id="24" name="Рисунок 84"/>
        <xdr:cNvPicPr/>
      </xdr:nvPicPr>
      <xdr:blipFill>
        <a:blip xmlns:r="http://schemas.openxmlformats.org/officeDocument/2006/relationships" r:embed="rId5" cstate="print"/>
        <a:stretch/>
      </xdr:blipFill>
      <xdr:spPr>
        <a:xfrm rot="10800000">
          <a:off x="36773280" y="38792520"/>
          <a:ext cx="2184480" cy="2691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201240</xdr:colOff>
      <xdr:row>4</xdr:row>
      <xdr:rowOff>55080</xdr:rowOff>
    </xdr:from>
    <xdr:to>
      <xdr:col>0</xdr:col>
      <xdr:colOff>1443240</xdr:colOff>
      <xdr:row>6</xdr:row>
      <xdr:rowOff>108330</xdr:rowOff>
    </xdr:to>
    <xdr:pic>
      <xdr:nvPicPr>
        <xdr:cNvPr id="25" name="Рисунок 4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01240" y="730440"/>
          <a:ext cx="1242000" cy="578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298800</xdr:colOff>
      <xdr:row>8</xdr:row>
      <xdr:rowOff>141840</xdr:rowOff>
    </xdr:from>
    <xdr:to>
      <xdr:col>0</xdr:col>
      <xdr:colOff>1410120</xdr:colOff>
      <xdr:row>16</xdr:row>
      <xdr:rowOff>26739</xdr:rowOff>
    </xdr:to>
    <xdr:pic>
      <xdr:nvPicPr>
        <xdr:cNvPr id="26" name="Рисунок 5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298800" y="1480320"/>
          <a:ext cx="1111320" cy="1047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K144"/>
  <sheetViews>
    <sheetView tabSelected="1" topLeftCell="A19" zoomScale="90" zoomScaleNormal="90" workbookViewId="0">
      <selection activeCell="AB33" sqref="AB33"/>
    </sheetView>
  </sheetViews>
  <sheetFormatPr defaultRowHeight="11.25"/>
  <cols>
    <col min="1" max="2" width="10.6640625" style="1" customWidth="1"/>
    <col min="3" max="3" width="38" style="1" customWidth="1"/>
    <col min="4" max="4" width="32.5" customWidth="1"/>
    <col min="5" max="5" width="3.5" customWidth="1"/>
    <col min="6" max="6" width="0.33203125" hidden="1" customWidth="1"/>
    <col min="7" max="7" width="1.6640625" hidden="1" customWidth="1"/>
    <col min="8" max="8" width="14.1640625" customWidth="1"/>
    <col min="9" max="9" width="15.1640625" customWidth="1"/>
    <col min="10" max="10" width="10.1640625" hidden="1" customWidth="1"/>
    <col min="11" max="11" width="0.1640625" customWidth="1"/>
    <col min="12" max="12" width="16.83203125" customWidth="1"/>
    <col min="13" max="13" width="18.5" customWidth="1"/>
    <col min="14" max="14" width="23.83203125" customWidth="1"/>
    <col min="15" max="15" width="24.83203125" customWidth="1"/>
    <col min="16" max="16" width="33.5" customWidth="1"/>
    <col min="17" max="17" width="9" hidden="1" customWidth="1"/>
    <col min="18" max="18" width="11.33203125" hidden="1" customWidth="1"/>
    <col min="19" max="19" width="10.5" hidden="1" customWidth="1"/>
    <col min="20" max="20" width="11.6640625" hidden="1" customWidth="1"/>
    <col min="21" max="21" width="15" hidden="1" customWidth="1"/>
    <col min="22" max="22" width="14.5" hidden="1" customWidth="1"/>
    <col min="23" max="23" width="11.1640625" hidden="1" customWidth="1"/>
    <col min="24" max="24" width="13.1640625" hidden="1" customWidth="1"/>
    <col min="25" max="25" width="10.1640625" hidden="1" customWidth="1"/>
    <col min="26" max="26" width="3.6640625" customWidth="1"/>
    <col min="27" max="27" width="15" style="2" customWidth="1"/>
    <col min="28" max="28" width="8.6640625" customWidth="1"/>
    <col min="29" max="32" width="10.6640625" customWidth="1"/>
    <col min="33" max="33" width="17.83203125" customWidth="1"/>
    <col min="34" max="35" width="14.1640625" customWidth="1"/>
    <col min="36" max="37" width="10.6640625" customWidth="1"/>
    <col min="38" max="38" width="0.1640625" customWidth="1"/>
    <col min="39" max="1025" width="10.6640625" customWidth="1"/>
  </cols>
  <sheetData>
    <row r="1" spans="1:115" ht="20.25" hidden="1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3"/>
      <c r="P1" s="3"/>
      <c r="W1" s="163" t="s">
        <v>0</v>
      </c>
      <c r="X1" s="163"/>
      <c r="Y1" s="163"/>
    </row>
    <row r="2" spans="1:115" ht="15.75" hidden="1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W2" s="163"/>
      <c r="X2" s="163"/>
      <c r="Y2" s="163"/>
    </row>
    <row r="3" spans="1:115" ht="22.5" hidden="1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W3" s="163" t="s">
        <v>1</v>
      </c>
      <c r="X3" s="163"/>
      <c r="Y3" s="163"/>
    </row>
    <row r="4" spans="1:115" ht="7.5" hidden="1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W4" s="163" t="s">
        <v>2</v>
      </c>
      <c r="X4" s="163"/>
      <c r="Y4" s="163"/>
    </row>
    <row r="5" spans="1:115" ht="24" hidden="1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W5" s="163" t="s">
        <v>3</v>
      </c>
      <c r="X5" s="163"/>
      <c r="Y5" s="163"/>
    </row>
    <row r="6" spans="1:115" ht="32.25" hidden="1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W6" s="4" t="s">
        <v>4</v>
      </c>
      <c r="X6" s="5" t="s">
        <v>5</v>
      </c>
      <c r="Y6" s="6"/>
    </row>
    <row r="7" spans="1:115" ht="36.75" hidden="1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W7" s="6" t="s">
        <v>6</v>
      </c>
      <c r="X7" s="7">
        <v>3490</v>
      </c>
      <c r="Y7" s="6"/>
    </row>
    <row r="8" spans="1:115" ht="35.25" hidden="1" customHeight="1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W8" s="6" t="s">
        <v>7</v>
      </c>
      <c r="X8" s="8">
        <v>7790</v>
      </c>
    </row>
    <row r="9" spans="1:115" ht="42.75" hidden="1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W9" s="6" t="s">
        <v>8</v>
      </c>
      <c r="X9" s="8">
        <v>1540</v>
      </c>
    </row>
    <row r="10" spans="1:115" ht="36" hidden="1" customHeigh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W10" s="6" t="s">
        <v>9</v>
      </c>
      <c r="X10" s="8">
        <v>700</v>
      </c>
    </row>
    <row r="11" spans="1:115" ht="30" hidden="1" customHeight="1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115" ht="114.75" hidden="1" customHeight="1">
      <c r="A12" s="157" t="s">
        <v>110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15" ht="15.75" customHeight="1">
      <c r="A13" s="158" t="s">
        <v>10</v>
      </c>
      <c r="B13" s="158"/>
      <c r="C13" s="158"/>
      <c r="D13" s="159" t="s">
        <v>11</v>
      </c>
      <c r="E13" s="159"/>
      <c r="F13" s="159" t="s">
        <v>12</v>
      </c>
      <c r="G13" s="159"/>
      <c r="H13" s="159" t="s">
        <v>13</v>
      </c>
      <c r="I13" s="159" t="s">
        <v>14</v>
      </c>
      <c r="J13" s="158" t="s">
        <v>15</v>
      </c>
      <c r="K13" s="160" t="s">
        <v>16</v>
      </c>
      <c r="L13" s="161" t="s">
        <v>17</v>
      </c>
      <c r="M13" s="161"/>
      <c r="N13" s="161"/>
      <c r="O13" s="161"/>
      <c r="W13" s="10"/>
      <c r="X13" s="10"/>
      <c r="Y13" s="10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</row>
    <row r="14" spans="1:115" ht="17.25" customHeight="1">
      <c r="A14" s="158"/>
      <c r="B14" s="158"/>
      <c r="C14" s="158"/>
      <c r="D14" s="159"/>
      <c r="E14" s="159"/>
      <c r="F14" s="159"/>
      <c r="G14" s="159"/>
      <c r="H14" s="159"/>
      <c r="I14" s="159"/>
      <c r="J14" s="158"/>
      <c r="K14" s="160"/>
      <c r="L14" s="9" t="s">
        <v>4</v>
      </c>
      <c r="M14" s="12" t="s">
        <v>18</v>
      </c>
      <c r="N14" s="9" t="s">
        <v>5</v>
      </c>
      <c r="O14" s="41" t="s">
        <v>19</v>
      </c>
      <c r="P14" s="39"/>
      <c r="Q14" s="39"/>
      <c r="R14" s="39"/>
      <c r="S14" s="39"/>
      <c r="T14" s="39"/>
      <c r="U14" s="39"/>
      <c r="V14" s="43"/>
      <c r="W14" s="10"/>
      <c r="X14" s="10"/>
      <c r="Y14" s="10"/>
      <c r="Z14" s="39"/>
      <c r="AA14" s="38"/>
      <c r="AB14" s="39"/>
      <c r="AC14" s="155"/>
      <c r="AD14" s="155"/>
      <c r="AE14" s="155"/>
      <c r="AF14" s="155"/>
      <c r="AG14" s="155"/>
      <c r="AH14" s="155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</row>
    <row r="15" spans="1:115" ht="26.25" customHeight="1">
      <c r="A15" s="144" t="s">
        <v>25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3"/>
      <c r="P15" s="39"/>
      <c r="Q15" s="39"/>
      <c r="R15" s="39"/>
      <c r="S15" s="39"/>
      <c r="T15" s="39"/>
      <c r="U15" s="39"/>
      <c r="V15" s="39"/>
      <c r="W15" s="10"/>
      <c r="X15" s="10"/>
      <c r="Y15" s="10"/>
      <c r="Z15" s="39"/>
      <c r="AA15" s="38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</row>
    <row r="16" spans="1:115" ht="15" customHeight="1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3"/>
      <c r="P16" s="39"/>
      <c r="Q16" s="39"/>
      <c r="R16" s="39"/>
      <c r="S16" s="39"/>
      <c r="T16" s="39"/>
      <c r="U16" s="39"/>
      <c r="V16" s="39"/>
      <c r="W16" s="10"/>
      <c r="X16" s="10"/>
      <c r="Y16" s="10"/>
      <c r="Z16" s="39"/>
      <c r="AA16" s="38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</row>
    <row r="17" spans="1:115" ht="49.5" customHeight="1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3"/>
      <c r="P17" s="39"/>
      <c r="Q17" s="39"/>
      <c r="R17" s="39"/>
      <c r="S17" s="39"/>
      <c r="T17" s="39"/>
      <c r="U17" s="39"/>
      <c r="V17" s="39"/>
      <c r="W17" s="10"/>
      <c r="X17" s="10"/>
      <c r="Y17" s="10"/>
      <c r="Z17" s="39"/>
      <c r="AA17" s="38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</row>
    <row r="18" spans="1:115">
      <c r="A18" s="127" t="s">
        <v>113</v>
      </c>
      <c r="B18" s="127"/>
      <c r="C18" s="127"/>
      <c r="D18" s="128" t="s">
        <v>20</v>
      </c>
      <c r="E18" s="128"/>
      <c r="F18" s="128" t="s">
        <v>23</v>
      </c>
      <c r="G18" s="128"/>
      <c r="H18" s="128">
        <v>0.41</v>
      </c>
      <c r="I18" s="128">
        <f>H18*12.6</f>
        <v>5.1659999999999995</v>
      </c>
      <c r="J18" s="129"/>
      <c r="K18" s="130">
        <v>12.6</v>
      </c>
      <c r="L18" s="145">
        <v>2100</v>
      </c>
      <c r="M18" s="146">
        <v>1950</v>
      </c>
      <c r="N18" s="145">
        <v>1895</v>
      </c>
      <c r="O18" s="149">
        <v>1720</v>
      </c>
      <c r="P18" s="44"/>
      <c r="Q18" s="39"/>
      <c r="R18" s="39"/>
      <c r="S18" s="39"/>
      <c r="T18" s="39"/>
      <c r="U18" s="39"/>
      <c r="V18" s="39"/>
      <c r="W18" s="10"/>
      <c r="X18" s="10"/>
      <c r="Y18" s="10"/>
      <c r="Z18" s="39"/>
      <c r="AA18" s="38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</row>
    <row r="19" spans="1:115">
      <c r="A19" s="127"/>
      <c r="B19" s="127"/>
      <c r="C19" s="127"/>
      <c r="D19" s="128"/>
      <c r="E19" s="128"/>
      <c r="F19" s="128"/>
      <c r="G19" s="128"/>
      <c r="H19" s="128"/>
      <c r="I19" s="128"/>
      <c r="J19" s="129"/>
      <c r="K19" s="130"/>
      <c r="L19" s="145"/>
      <c r="M19" s="146"/>
      <c r="N19" s="145"/>
      <c r="O19" s="147"/>
      <c r="P19" s="39"/>
      <c r="Q19" s="39"/>
      <c r="R19" s="39"/>
      <c r="S19" s="39"/>
      <c r="T19" s="39"/>
      <c r="U19" s="39"/>
      <c r="V19" s="39"/>
      <c r="W19" s="10"/>
      <c r="X19" s="10"/>
      <c r="Y19" s="10"/>
      <c r="Z19" s="39"/>
      <c r="AA19" s="38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45"/>
      <c r="AO19" s="45"/>
      <c r="AP19" s="45"/>
      <c r="AQ19" s="45"/>
      <c r="AR19" s="45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</row>
    <row r="20" spans="1:115" ht="22.5" customHeight="1">
      <c r="A20" s="150" t="s">
        <v>113</v>
      </c>
      <c r="B20" s="151"/>
      <c r="C20" s="152"/>
      <c r="D20" s="153" t="s">
        <v>20</v>
      </c>
      <c r="E20" s="154"/>
      <c r="F20" s="63"/>
      <c r="G20" s="63"/>
      <c r="H20" s="63">
        <v>0.42</v>
      </c>
      <c r="I20" s="63">
        <v>5.2919999999999998</v>
      </c>
      <c r="J20" s="64"/>
      <c r="K20" s="65"/>
      <c r="L20" s="66">
        <v>2200</v>
      </c>
      <c r="M20" s="67">
        <v>2101</v>
      </c>
      <c r="N20" s="66">
        <v>1999</v>
      </c>
      <c r="O20" s="68">
        <v>1765</v>
      </c>
      <c r="P20" s="53"/>
      <c r="Q20" s="53"/>
      <c r="R20" s="53"/>
      <c r="S20" s="53"/>
      <c r="T20" s="53"/>
      <c r="U20" s="53"/>
      <c r="V20" s="53"/>
      <c r="W20" s="10"/>
      <c r="X20" s="10"/>
      <c r="Y20" s="10"/>
      <c r="Z20" s="53"/>
      <c r="AA20" s="52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45"/>
      <c r="AO20" s="45"/>
      <c r="AP20" s="45"/>
      <c r="AQ20" s="45"/>
      <c r="AR20" s="45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</row>
    <row r="21" spans="1:115" ht="25.5" customHeight="1">
      <c r="A21" s="150" t="s">
        <v>113</v>
      </c>
      <c r="B21" s="151"/>
      <c r="C21" s="152"/>
      <c r="D21" s="153" t="s">
        <v>20</v>
      </c>
      <c r="E21" s="154"/>
      <c r="F21" s="63"/>
      <c r="G21" s="63"/>
      <c r="H21" s="63">
        <v>0.45</v>
      </c>
      <c r="I21" s="63">
        <v>5.67</v>
      </c>
      <c r="J21" s="64"/>
      <c r="K21" s="65"/>
      <c r="L21" s="66">
        <v>2370</v>
      </c>
      <c r="M21" s="67">
        <v>2210</v>
      </c>
      <c r="N21" s="66">
        <v>2050</v>
      </c>
      <c r="O21" s="68">
        <v>1895</v>
      </c>
      <c r="P21" s="55" t="s">
        <v>118</v>
      </c>
      <c r="Q21" s="53"/>
      <c r="R21" s="53"/>
      <c r="S21" s="53"/>
      <c r="T21" s="53"/>
      <c r="U21" s="53"/>
      <c r="V21" s="53"/>
      <c r="W21" s="10"/>
      <c r="X21" s="10"/>
      <c r="Y21" s="10"/>
      <c r="Z21" s="53"/>
      <c r="AA21" s="52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45"/>
      <c r="AO21" s="45"/>
      <c r="AP21" s="45"/>
      <c r="AQ21" s="45"/>
      <c r="AR21" s="45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</row>
    <row r="22" spans="1:115">
      <c r="A22" s="127" t="s">
        <v>111</v>
      </c>
      <c r="B22" s="127"/>
      <c r="C22" s="127"/>
      <c r="D22" s="128" t="s">
        <v>20</v>
      </c>
      <c r="E22" s="128"/>
      <c r="F22" s="128" t="s">
        <v>23</v>
      </c>
      <c r="G22" s="128"/>
      <c r="H22" s="128">
        <v>0.48</v>
      </c>
      <c r="I22" s="128">
        <f>H22*12.6</f>
        <v>6.048</v>
      </c>
      <c r="J22" s="129"/>
      <c r="K22" s="130">
        <v>12.6</v>
      </c>
      <c r="L22" s="145">
        <v>2520</v>
      </c>
      <c r="M22" s="146">
        <v>2310</v>
      </c>
      <c r="N22" s="145">
        <v>2152</v>
      </c>
      <c r="O22" s="147">
        <v>2030</v>
      </c>
      <c r="P22" s="44"/>
      <c r="Q22" s="39"/>
      <c r="R22" s="39"/>
      <c r="S22" s="39"/>
      <c r="T22" s="39"/>
      <c r="U22" s="39"/>
      <c r="V22" s="39"/>
      <c r="W22" s="10"/>
      <c r="X22" s="10"/>
      <c r="Y22" s="10"/>
      <c r="Z22" s="39"/>
      <c r="AA22" s="38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</row>
    <row r="23" spans="1:115">
      <c r="A23" s="127"/>
      <c r="B23" s="127"/>
      <c r="C23" s="127"/>
      <c r="D23" s="128"/>
      <c r="E23" s="128"/>
      <c r="F23" s="128"/>
      <c r="G23" s="128"/>
      <c r="H23" s="128"/>
      <c r="I23" s="128"/>
      <c r="J23" s="129"/>
      <c r="K23" s="130"/>
      <c r="L23" s="145"/>
      <c r="M23" s="146"/>
      <c r="N23" s="145"/>
      <c r="O23" s="147"/>
      <c r="P23" s="56"/>
      <c r="Q23" s="39"/>
      <c r="R23" s="39"/>
      <c r="S23" s="39"/>
      <c r="T23" s="39"/>
      <c r="U23" s="39"/>
      <c r="V23" s="39"/>
      <c r="W23" s="10"/>
      <c r="X23" s="10"/>
      <c r="Y23" s="10"/>
      <c r="Z23" s="39"/>
      <c r="AA23" s="38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5"/>
      <c r="AO23" s="45"/>
      <c r="AP23" s="45"/>
      <c r="AQ23" s="45"/>
      <c r="AR23" s="45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</row>
    <row r="24" spans="1:115" ht="26.25">
      <c r="A24" s="127" t="s">
        <v>26</v>
      </c>
      <c r="B24" s="127"/>
      <c r="C24" s="127"/>
      <c r="D24" s="128" t="s">
        <v>21</v>
      </c>
      <c r="E24" s="128"/>
      <c r="F24" s="69" t="s">
        <v>23</v>
      </c>
      <c r="G24" s="70"/>
      <c r="H24" s="128">
        <v>0.77</v>
      </c>
      <c r="I24" s="128">
        <f>H24*12.6</f>
        <v>9.702</v>
      </c>
      <c r="J24" s="71"/>
      <c r="K24" s="72">
        <v>12.6</v>
      </c>
      <c r="L24" s="145">
        <v>4200</v>
      </c>
      <c r="M24" s="146">
        <v>3940</v>
      </c>
      <c r="N24" s="145">
        <v>3520</v>
      </c>
      <c r="O24" s="147">
        <v>3340</v>
      </c>
      <c r="P24" s="39"/>
      <c r="Q24" s="39"/>
      <c r="R24" s="39"/>
      <c r="S24" s="39"/>
      <c r="T24" s="39"/>
      <c r="U24" s="39"/>
      <c r="V24" s="39"/>
      <c r="W24" s="10"/>
      <c r="X24" s="10"/>
      <c r="Y24" s="10"/>
      <c r="Z24" s="39"/>
      <c r="AA24" s="38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</row>
    <row r="25" spans="1:115" ht="26.25">
      <c r="A25" s="127"/>
      <c r="B25" s="127"/>
      <c r="C25" s="127"/>
      <c r="D25" s="128"/>
      <c r="E25" s="128"/>
      <c r="F25" s="73"/>
      <c r="G25" s="74"/>
      <c r="H25" s="128"/>
      <c r="I25" s="128"/>
      <c r="J25" s="75"/>
      <c r="K25" s="76"/>
      <c r="L25" s="145"/>
      <c r="M25" s="146"/>
      <c r="N25" s="145"/>
      <c r="O25" s="147"/>
      <c r="P25" s="39"/>
      <c r="Q25" s="39"/>
      <c r="R25" s="39"/>
      <c r="S25" s="39"/>
      <c r="T25" s="39"/>
      <c r="U25" s="39"/>
      <c r="V25" s="39"/>
      <c r="W25" s="10"/>
      <c r="X25" s="10"/>
      <c r="Y25" s="10"/>
      <c r="Z25" s="39"/>
      <c r="AA25" s="38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</row>
    <row r="26" spans="1:115" ht="15" customHeight="1">
      <c r="A26" s="148" t="s">
        <v>26</v>
      </c>
      <c r="B26" s="148"/>
      <c r="C26" s="148"/>
      <c r="D26" s="128" t="s">
        <v>24</v>
      </c>
      <c r="E26" s="128"/>
      <c r="F26" s="128" t="s">
        <v>23</v>
      </c>
      <c r="G26" s="128"/>
      <c r="H26" s="63">
        <v>0.9</v>
      </c>
      <c r="I26" s="63">
        <v>11.34</v>
      </c>
      <c r="J26" s="65">
        <v>246</v>
      </c>
      <c r="K26" s="65">
        <v>12.6</v>
      </c>
      <c r="L26" s="66">
        <v>4835</v>
      </c>
      <c r="M26" s="67">
        <v>4625</v>
      </c>
      <c r="N26" s="66">
        <v>4200</v>
      </c>
      <c r="O26" s="68">
        <v>3930</v>
      </c>
      <c r="P26" s="39"/>
      <c r="Q26" s="39"/>
      <c r="R26" s="39"/>
      <c r="S26" s="39"/>
      <c r="T26" s="39"/>
      <c r="U26" s="39"/>
      <c r="V26" s="39"/>
      <c r="W26" s="10"/>
      <c r="X26" s="10"/>
      <c r="Y26" s="10"/>
      <c r="Z26" s="39"/>
      <c r="AA26" s="38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</row>
    <row r="27" spans="1:115" ht="0.75" customHeight="1">
      <c r="A27" s="142"/>
      <c r="B27" s="142"/>
      <c r="C27" s="142"/>
      <c r="D27" s="143"/>
      <c r="E27" s="143"/>
      <c r="F27" s="143"/>
      <c r="G27" s="143"/>
      <c r="H27" s="77"/>
      <c r="I27" s="77"/>
      <c r="J27" s="78"/>
      <c r="K27" s="78"/>
      <c r="L27" s="79"/>
      <c r="M27" s="80"/>
      <c r="N27" s="79"/>
      <c r="O27" s="81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8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</row>
    <row r="28" spans="1:115" ht="86.25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81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8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</row>
    <row r="29" spans="1:115">
      <c r="A29" s="127" t="s">
        <v>112</v>
      </c>
      <c r="B29" s="127"/>
      <c r="C29" s="127"/>
      <c r="D29" s="128" t="s">
        <v>20</v>
      </c>
      <c r="E29" s="128"/>
      <c r="F29" s="128" t="s">
        <v>23</v>
      </c>
      <c r="G29" s="128"/>
      <c r="H29" s="128">
        <v>0.48</v>
      </c>
      <c r="I29" s="128">
        <f>H29*12.6</f>
        <v>6.048</v>
      </c>
      <c r="J29" s="129"/>
      <c r="K29" s="130">
        <v>12.6</v>
      </c>
      <c r="L29" s="116">
        <v>2560</v>
      </c>
      <c r="M29" s="131">
        <v>2400</v>
      </c>
      <c r="N29" s="116">
        <v>2475</v>
      </c>
      <c r="O29" s="117">
        <v>2300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134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</row>
    <row r="30" spans="1:115">
      <c r="A30" s="127"/>
      <c r="B30" s="127"/>
      <c r="C30" s="127"/>
      <c r="D30" s="128"/>
      <c r="E30" s="128"/>
      <c r="F30" s="128"/>
      <c r="G30" s="128"/>
      <c r="H30" s="128"/>
      <c r="I30" s="128"/>
      <c r="J30" s="129"/>
      <c r="K30" s="130"/>
      <c r="L30" s="116"/>
      <c r="M30" s="131"/>
      <c r="N30" s="116"/>
      <c r="O30" s="118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134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</row>
    <row r="31" spans="1:115" s="14" customFormat="1">
      <c r="A31" s="139" t="s">
        <v>121</v>
      </c>
      <c r="B31" s="139"/>
      <c r="C31" s="139"/>
      <c r="D31" s="140" t="s">
        <v>20</v>
      </c>
      <c r="E31" s="140"/>
      <c r="F31" s="140" t="s">
        <v>23</v>
      </c>
      <c r="G31" s="140"/>
      <c r="H31" s="140">
        <v>0.48</v>
      </c>
      <c r="I31" s="140">
        <f>H31*12.6</f>
        <v>6.048</v>
      </c>
      <c r="J31" s="141"/>
      <c r="K31" s="135">
        <v>12.6</v>
      </c>
      <c r="L31" s="136">
        <v>2940</v>
      </c>
      <c r="M31" s="137">
        <v>2750</v>
      </c>
      <c r="N31" s="116">
        <v>2595</v>
      </c>
      <c r="O31" s="138">
        <v>2480</v>
      </c>
      <c r="P31" s="44"/>
      <c r="Q31" s="39"/>
      <c r="R31" s="39"/>
      <c r="S31" s="39"/>
      <c r="T31" s="39"/>
      <c r="U31" s="39"/>
      <c r="V31" s="46"/>
      <c r="W31" s="46"/>
      <c r="X31" s="46"/>
      <c r="Y31" s="46"/>
      <c r="Z31" s="46"/>
      <c r="AA31" s="119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</row>
    <row r="32" spans="1:115" s="14" customFormat="1" ht="15">
      <c r="A32" s="139"/>
      <c r="B32" s="139"/>
      <c r="C32" s="139"/>
      <c r="D32" s="140"/>
      <c r="E32" s="140"/>
      <c r="F32" s="140"/>
      <c r="G32" s="140"/>
      <c r="H32" s="140"/>
      <c r="I32" s="140"/>
      <c r="J32" s="141"/>
      <c r="K32" s="135"/>
      <c r="L32" s="136"/>
      <c r="M32" s="137"/>
      <c r="N32" s="116"/>
      <c r="O32" s="138"/>
      <c r="P32" s="39"/>
      <c r="Q32" s="39"/>
      <c r="R32" s="39"/>
      <c r="S32" s="39"/>
      <c r="T32" s="39"/>
      <c r="U32" s="39"/>
      <c r="V32" s="46"/>
      <c r="W32" s="46"/>
      <c r="X32" s="46"/>
      <c r="Y32" s="46"/>
      <c r="Z32" s="46"/>
      <c r="AA32" s="119"/>
      <c r="AB32" s="46"/>
      <c r="AC32" s="46"/>
      <c r="AD32" s="46"/>
      <c r="AE32" s="46"/>
      <c r="AF32" s="46"/>
      <c r="AG32" s="46"/>
      <c r="AH32" s="46"/>
      <c r="AI32" s="47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</row>
    <row r="33" spans="1:115" ht="15">
      <c r="A33" s="127" t="s">
        <v>112</v>
      </c>
      <c r="B33" s="127"/>
      <c r="C33" s="127"/>
      <c r="D33" s="128" t="s">
        <v>21</v>
      </c>
      <c r="E33" s="128"/>
      <c r="F33" s="128" t="s">
        <v>23</v>
      </c>
      <c r="G33" s="128"/>
      <c r="H33" s="128">
        <v>0.77</v>
      </c>
      <c r="I33" s="128">
        <f>H33*K33</f>
        <v>9.702</v>
      </c>
      <c r="J33" s="128" t="e">
        <f>SUM(#REF!)+14</f>
        <v>#REF!</v>
      </c>
      <c r="K33" s="130">
        <v>12.6</v>
      </c>
      <c r="L33" s="116">
        <v>4545</v>
      </c>
      <c r="M33" s="131">
        <v>4100</v>
      </c>
      <c r="N33" s="116">
        <v>3960</v>
      </c>
      <c r="O33" s="118">
        <v>3778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132"/>
      <c r="AB33" s="39"/>
      <c r="AC33" s="39"/>
      <c r="AD33" s="39"/>
      <c r="AE33" s="39"/>
      <c r="AF33" s="39"/>
      <c r="AG33" s="39"/>
      <c r="AH33" s="39"/>
      <c r="AI33" s="48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</row>
    <row r="34" spans="1:115" ht="15">
      <c r="A34" s="127"/>
      <c r="B34" s="127"/>
      <c r="C34" s="127"/>
      <c r="D34" s="128"/>
      <c r="E34" s="128"/>
      <c r="F34" s="128"/>
      <c r="G34" s="128"/>
      <c r="H34" s="128"/>
      <c r="I34" s="128"/>
      <c r="J34" s="128"/>
      <c r="K34" s="130"/>
      <c r="L34" s="116"/>
      <c r="M34" s="131"/>
      <c r="N34" s="116"/>
      <c r="O34" s="11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132"/>
      <c r="AB34" s="39"/>
      <c r="AC34" s="39"/>
      <c r="AD34" s="39"/>
      <c r="AE34" s="39"/>
      <c r="AF34" s="39"/>
      <c r="AG34" s="39"/>
      <c r="AH34" s="39"/>
      <c r="AI34" s="48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</row>
    <row r="35" spans="1:115" ht="15">
      <c r="A35" s="120" t="s">
        <v>122</v>
      </c>
      <c r="B35" s="120"/>
      <c r="C35" s="120"/>
      <c r="D35" s="128" t="s">
        <v>21</v>
      </c>
      <c r="E35" s="128"/>
      <c r="F35" s="128" t="s">
        <v>23</v>
      </c>
      <c r="G35" s="128"/>
      <c r="H35" s="128">
        <v>0.77</v>
      </c>
      <c r="I35" s="128">
        <v>9.702</v>
      </c>
      <c r="J35" s="128" t="e">
        <f>SUM(#REF!)+14</f>
        <v>#REF!</v>
      </c>
      <c r="K35" s="130">
        <v>12.6</v>
      </c>
      <c r="L35" s="116">
        <v>4775</v>
      </c>
      <c r="M35" s="131">
        <v>4500</v>
      </c>
      <c r="N35" s="116">
        <v>4160</v>
      </c>
      <c r="O35" s="118">
        <v>3975</v>
      </c>
      <c r="P35" s="51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132"/>
      <c r="AB35" s="39"/>
      <c r="AC35" s="39"/>
      <c r="AD35" s="39"/>
      <c r="AE35" s="39"/>
      <c r="AF35" s="39"/>
      <c r="AG35" s="39"/>
      <c r="AH35" s="39"/>
      <c r="AI35" s="48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</row>
    <row r="36" spans="1:115" ht="15">
      <c r="A36" s="120"/>
      <c r="B36" s="120"/>
      <c r="C36" s="120"/>
      <c r="D36" s="128"/>
      <c r="E36" s="128"/>
      <c r="F36" s="128"/>
      <c r="G36" s="128"/>
      <c r="H36" s="128"/>
      <c r="I36" s="128"/>
      <c r="J36" s="128"/>
      <c r="K36" s="130"/>
      <c r="L36" s="116"/>
      <c r="M36" s="131"/>
      <c r="N36" s="116"/>
      <c r="O36" s="118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132"/>
      <c r="AB36" s="39"/>
      <c r="AC36" s="39"/>
      <c r="AD36" s="39"/>
      <c r="AE36" s="39"/>
      <c r="AF36" s="39"/>
      <c r="AG36" s="39"/>
      <c r="AH36" s="39"/>
      <c r="AI36" s="48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</row>
    <row r="37" spans="1:115" ht="15">
      <c r="A37" s="127" t="s">
        <v>27</v>
      </c>
      <c r="B37" s="127"/>
      <c r="C37" s="127"/>
      <c r="D37" s="128" t="s">
        <v>24</v>
      </c>
      <c r="E37" s="128"/>
      <c r="F37" s="128" t="s">
        <v>23</v>
      </c>
      <c r="G37" s="128"/>
      <c r="H37" s="128">
        <v>0.9</v>
      </c>
      <c r="I37" s="128">
        <f>H37*K37</f>
        <v>11.34</v>
      </c>
      <c r="J37" s="128" t="e">
        <f>SUM(#REF!)+12</f>
        <v>#REF!</v>
      </c>
      <c r="K37" s="130">
        <v>12.6</v>
      </c>
      <c r="L37" s="116">
        <v>5310</v>
      </c>
      <c r="M37" s="131">
        <v>4900</v>
      </c>
      <c r="N37" s="116">
        <v>4630</v>
      </c>
      <c r="O37" s="118">
        <v>4430</v>
      </c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132"/>
      <c r="AB37" s="39"/>
      <c r="AC37" s="39"/>
      <c r="AD37" s="39"/>
      <c r="AE37" s="39"/>
      <c r="AF37" s="39"/>
      <c r="AG37" s="39"/>
      <c r="AH37" s="39"/>
      <c r="AI37" s="48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</row>
    <row r="38" spans="1:115" ht="15">
      <c r="A38" s="127"/>
      <c r="B38" s="127"/>
      <c r="C38" s="127"/>
      <c r="D38" s="128"/>
      <c r="E38" s="128"/>
      <c r="F38" s="128"/>
      <c r="G38" s="128"/>
      <c r="H38" s="128"/>
      <c r="I38" s="128"/>
      <c r="J38" s="128"/>
      <c r="K38" s="130"/>
      <c r="L38" s="116"/>
      <c r="M38" s="131"/>
      <c r="N38" s="116"/>
      <c r="O38" s="118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132"/>
      <c r="AB38" s="39"/>
      <c r="AC38" s="39"/>
      <c r="AD38" s="39"/>
      <c r="AE38" s="39"/>
      <c r="AF38" s="39"/>
      <c r="AG38" s="39"/>
      <c r="AH38" s="39"/>
      <c r="AI38" s="48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</row>
    <row r="39" spans="1:115" ht="15">
      <c r="A39" s="120" t="s">
        <v>122</v>
      </c>
      <c r="B39" s="120"/>
      <c r="C39" s="120"/>
      <c r="D39" s="128" t="s">
        <v>24</v>
      </c>
      <c r="E39" s="128"/>
      <c r="F39" s="128" t="s">
        <v>23</v>
      </c>
      <c r="G39" s="128"/>
      <c r="H39" s="128">
        <v>0.9</v>
      </c>
      <c r="I39" s="128">
        <f>H39*K39</f>
        <v>11.34</v>
      </c>
      <c r="J39" s="128" t="e">
        <f>SUM(#REF!)+12</f>
        <v>#REF!</v>
      </c>
      <c r="K39" s="130">
        <v>12.6</v>
      </c>
      <c r="L39" s="116">
        <v>5580</v>
      </c>
      <c r="M39" s="131">
        <v>5200</v>
      </c>
      <c r="N39" s="116">
        <v>4860</v>
      </c>
      <c r="O39" s="118">
        <v>4650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132"/>
      <c r="AB39" s="39"/>
      <c r="AC39" s="39"/>
      <c r="AD39" s="39"/>
      <c r="AE39" s="39"/>
      <c r="AF39" s="39"/>
      <c r="AG39" s="39"/>
      <c r="AH39" s="39"/>
      <c r="AI39" s="48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</row>
    <row r="40" spans="1:115" ht="15">
      <c r="A40" s="120"/>
      <c r="B40" s="120"/>
      <c r="C40" s="120"/>
      <c r="D40" s="128"/>
      <c r="E40" s="128"/>
      <c r="F40" s="128"/>
      <c r="G40" s="128"/>
      <c r="H40" s="128"/>
      <c r="I40" s="128"/>
      <c r="J40" s="128"/>
      <c r="K40" s="130"/>
      <c r="L40" s="116"/>
      <c r="M40" s="131"/>
      <c r="N40" s="116"/>
      <c r="O40" s="118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132"/>
      <c r="AB40" s="39"/>
      <c r="AC40" s="39"/>
      <c r="AD40" s="39"/>
      <c r="AE40" s="39"/>
      <c r="AF40" s="39"/>
      <c r="AG40" s="39"/>
      <c r="AH40" s="39"/>
      <c r="AI40" s="48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</row>
    <row r="41" spans="1:115">
      <c r="A41" s="127" t="s">
        <v>27</v>
      </c>
      <c r="B41" s="127"/>
      <c r="C41" s="127"/>
      <c r="D41" s="128" t="s">
        <v>22</v>
      </c>
      <c r="E41" s="128"/>
      <c r="F41" s="128" t="s">
        <v>23</v>
      </c>
      <c r="G41" s="128"/>
      <c r="H41" s="128">
        <v>1</v>
      </c>
      <c r="I41" s="128">
        <f>H41*K41</f>
        <v>12.6</v>
      </c>
      <c r="J41" s="128" t="e">
        <f>SUM(#REF!)+12</f>
        <v>#REF!</v>
      </c>
      <c r="K41" s="130">
        <v>12.6</v>
      </c>
      <c r="L41" s="116">
        <v>6040</v>
      </c>
      <c r="M41" s="131">
        <v>5400</v>
      </c>
      <c r="N41" s="116">
        <v>5350</v>
      </c>
      <c r="O41" s="118">
        <v>4920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45"/>
      <c r="AA41" s="132"/>
      <c r="AB41" s="45"/>
      <c r="AC41" s="45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</row>
    <row r="42" spans="1:115" ht="23.25" customHeight="1">
      <c r="A42" s="127"/>
      <c r="B42" s="127"/>
      <c r="C42" s="127"/>
      <c r="D42" s="128"/>
      <c r="E42" s="128"/>
      <c r="F42" s="128"/>
      <c r="G42" s="128"/>
      <c r="H42" s="128"/>
      <c r="I42" s="128"/>
      <c r="J42" s="128"/>
      <c r="K42" s="130"/>
      <c r="L42" s="116"/>
      <c r="M42" s="131"/>
      <c r="N42" s="116"/>
      <c r="O42" s="118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5"/>
      <c r="AA42" s="132"/>
      <c r="AB42" s="45"/>
      <c r="AC42" s="45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</row>
    <row r="43" spans="1:115" ht="26.25" hidden="1">
      <c r="A43" s="82"/>
      <c r="B43" s="82"/>
      <c r="C43" s="82"/>
      <c r="D43" s="63"/>
      <c r="E43" s="63"/>
      <c r="F43" s="63"/>
      <c r="G43" s="63"/>
      <c r="H43" s="63"/>
      <c r="I43" s="63"/>
      <c r="J43" s="63"/>
      <c r="K43" s="65"/>
      <c r="L43" s="83"/>
      <c r="M43" s="84"/>
      <c r="N43" s="83"/>
      <c r="O43" s="85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5"/>
      <c r="AA43" s="38"/>
      <c r="AB43" s="45"/>
      <c r="AC43" s="45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</row>
    <row r="44" spans="1:115" ht="14.45" hidden="1" customHeight="1">
      <c r="A44" s="127"/>
      <c r="B44" s="127"/>
      <c r="C44" s="127"/>
      <c r="D44" s="128"/>
      <c r="E44" s="128"/>
      <c r="F44" s="128" t="s">
        <v>23</v>
      </c>
      <c r="G44" s="128"/>
      <c r="H44" s="128"/>
      <c r="I44" s="128">
        <f>H44*12.6</f>
        <v>0</v>
      </c>
      <c r="J44" s="129" t="e">
        <f>#REF!</f>
        <v>#REF!</v>
      </c>
      <c r="K44" s="130">
        <v>12.6</v>
      </c>
      <c r="L44" s="129">
        <f>M44*1.08</f>
        <v>0</v>
      </c>
      <c r="M44" s="133">
        <f>N44*1.08</f>
        <v>0</v>
      </c>
      <c r="N44" s="129"/>
      <c r="O44" s="8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5"/>
      <c r="AA44" s="132"/>
      <c r="AB44" s="45"/>
      <c r="AC44" s="45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</row>
    <row r="45" spans="1:115" ht="14.45" hidden="1" customHeight="1">
      <c r="A45" s="127"/>
      <c r="B45" s="127"/>
      <c r="C45" s="127"/>
      <c r="D45" s="128"/>
      <c r="E45" s="128"/>
      <c r="F45" s="128"/>
      <c r="G45" s="128"/>
      <c r="H45" s="128"/>
      <c r="I45" s="128"/>
      <c r="J45" s="129"/>
      <c r="K45" s="130"/>
      <c r="L45" s="129"/>
      <c r="M45" s="133"/>
      <c r="N45" s="129"/>
      <c r="O45" s="8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5"/>
      <c r="AA45" s="132"/>
      <c r="AB45" s="45"/>
      <c r="AC45" s="45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</row>
    <row r="46" spans="1:115">
      <c r="A46" s="120" t="s">
        <v>122</v>
      </c>
      <c r="B46" s="120"/>
      <c r="C46" s="120"/>
      <c r="D46" s="128" t="s">
        <v>22</v>
      </c>
      <c r="E46" s="128"/>
      <c r="F46" s="128" t="s">
        <v>23</v>
      </c>
      <c r="G46" s="128"/>
      <c r="H46" s="128">
        <v>1</v>
      </c>
      <c r="I46" s="128">
        <f>H46*K46</f>
        <v>12.6</v>
      </c>
      <c r="J46" s="128" t="e">
        <f>SUM(#REF!)+12</f>
        <v>#REF!</v>
      </c>
      <c r="K46" s="130">
        <v>12.6</v>
      </c>
      <c r="L46" s="116">
        <v>6340</v>
      </c>
      <c r="M46" s="131">
        <v>5850</v>
      </c>
      <c r="N46" s="116">
        <v>5550</v>
      </c>
      <c r="O46" s="118">
        <v>5170</v>
      </c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45"/>
      <c r="AA46" s="132"/>
      <c r="AB46" s="45"/>
      <c r="AC46" s="45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</row>
    <row r="47" spans="1:115" ht="23.25" customHeight="1">
      <c r="A47" s="120"/>
      <c r="B47" s="120"/>
      <c r="C47" s="120"/>
      <c r="D47" s="128"/>
      <c r="E47" s="128"/>
      <c r="F47" s="128"/>
      <c r="G47" s="128"/>
      <c r="H47" s="128"/>
      <c r="I47" s="128"/>
      <c r="J47" s="128"/>
      <c r="K47" s="130"/>
      <c r="L47" s="116"/>
      <c r="M47" s="131"/>
      <c r="N47" s="116"/>
      <c r="O47" s="118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45"/>
      <c r="AA47" s="132"/>
      <c r="AB47" s="45"/>
      <c r="AC47" s="45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</row>
    <row r="48" spans="1:115" s="15" customFormat="1" ht="75.400000000000006" customHeight="1">
      <c r="O48" s="42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</row>
    <row r="49" spans="1:115">
      <c r="A49" s="127" t="s">
        <v>114</v>
      </c>
      <c r="B49" s="127"/>
      <c r="C49" s="127"/>
      <c r="D49" s="128" t="s">
        <v>20</v>
      </c>
      <c r="E49" s="128"/>
      <c r="F49" s="128" t="s">
        <v>23</v>
      </c>
      <c r="G49" s="128"/>
      <c r="H49" s="128">
        <v>0.5</v>
      </c>
      <c r="I49" s="128">
        <v>5.98</v>
      </c>
      <c r="J49" s="129" t="e">
        <f>SUM(#REF!)</f>
        <v>#REF!</v>
      </c>
      <c r="K49" s="130">
        <v>12.6</v>
      </c>
      <c r="L49" s="116">
        <v>2910</v>
      </c>
      <c r="M49" s="131">
        <v>2600</v>
      </c>
      <c r="N49" s="116">
        <v>2595</v>
      </c>
      <c r="O49" s="117">
        <v>2460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34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</row>
    <row r="50" spans="1:115">
      <c r="A50" s="127"/>
      <c r="B50" s="127"/>
      <c r="C50" s="127"/>
      <c r="D50" s="128"/>
      <c r="E50" s="128"/>
      <c r="F50" s="128"/>
      <c r="G50" s="128"/>
      <c r="H50" s="128"/>
      <c r="I50" s="128"/>
      <c r="J50" s="129"/>
      <c r="K50" s="130"/>
      <c r="L50" s="116"/>
      <c r="M50" s="131"/>
      <c r="N50" s="116"/>
      <c r="O50" s="118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134"/>
      <c r="AB50" s="39"/>
      <c r="AC50" s="39"/>
      <c r="AD50" s="39"/>
      <c r="AE50" s="39"/>
      <c r="AF50" s="39"/>
      <c r="AG50" s="39"/>
      <c r="AH50" s="45"/>
      <c r="AI50" s="45"/>
      <c r="AJ50" s="45"/>
      <c r="AK50" s="45"/>
      <c r="AL50" s="45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</row>
    <row r="51" spans="1:115">
      <c r="A51" s="127" t="s">
        <v>123</v>
      </c>
      <c r="B51" s="127"/>
      <c r="C51" s="127"/>
      <c r="D51" s="128" t="s">
        <v>20</v>
      </c>
      <c r="E51" s="128"/>
      <c r="F51" s="128" t="s">
        <v>23</v>
      </c>
      <c r="G51" s="128"/>
      <c r="H51" s="128">
        <v>0.5</v>
      </c>
      <c r="I51" s="128">
        <f>H51*12.6</f>
        <v>6.3</v>
      </c>
      <c r="J51" s="129" t="e">
        <f>J44</f>
        <v>#REF!</v>
      </c>
      <c r="K51" s="130">
        <v>12.6</v>
      </c>
      <c r="L51" s="116">
        <v>3120</v>
      </c>
      <c r="M51" s="131">
        <v>2935</v>
      </c>
      <c r="N51" s="116">
        <v>2790</v>
      </c>
      <c r="O51" s="118">
        <v>2580</v>
      </c>
      <c r="P51" s="51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8"/>
      <c r="AB51" s="39"/>
      <c r="AC51" s="39"/>
      <c r="AD51" s="39"/>
      <c r="AE51" s="39"/>
      <c r="AF51" s="39"/>
      <c r="AG51" s="45"/>
      <c r="AH51" s="45"/>
      <c r="AI51" s="45"/>
      <c r="AJ51" s="45"/>
      <c r="AK51" s="45"/>
      <c r="AL51" s="45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</row>
    <row r="52" spans="1:115">
      <c r="A52" s="127"/>
      <c r="B52" s="127"/>
      <c r="C52" s="127"/>
      <c r="D52" s="128"/>
      <c r="E52" s="128"/>
      <c r="F52" s="128"/>
      <c r="G52" s="128"/>
      <c r="H52" s="128"/>
      <c r="I52" s="128"/>
      <c r="J52" s="129"/>
      <c r="K52" s="130"/>
      <c r="L52" s="116"/>
      <c r="M52" s="131"/>
      <c r="N52" s="116"/>
      <c r="O52" s="118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8"/>
      <c r="AB52" s="39"/>
      <c r="AC52" s="39"/>
      <c r="AD52" s="39"/>
      <c r="AE52" s="39"/>
      <c r="AF52" s="39"/>
      <c r="AG52" s="45"/>
      <c r="AH52" s="45"/>
      <c r="AI52" s="45"/>
      <c r="AJ52" s="45"/>
      <c r="AK52" s="45"/>
      <c r="AL52" s="45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</row>
    <row r="53" spans="1:115">
      <c r="A53" s="127" t="s">
        <v>28</v>
      </c>
      <c r="B53" s="127"/>
      <c r="C53" s="127"/>
      <c r="D53" s="128" t="s">
        <v>21</v>
      </c>
      <c r="E53" s="128"/>
      <c r="F53" s="128" t="s">
        <v>23</v>
      </c>
      <c r="G53" s="128"/>
      <c r="H53" s="128">
        <v>0.86</v>
      </c>
      <c r="I53" s="129">
        <f>H53*12.6</f>
        <v>10.836</v>
      </c>
      <c r="J53" s="129" t="e">
        <f>#REF!</f>
        <v>#REF!</v>
      </c>
      <c r="K53" s="130">
        <v>12.6</v>
      </c>
      <c r="L53" s="116">
        <v>5080</v>
      </c>
      <c r="M53" s="131">
        <v>4880</v>
      </c>
      <c r="N53" s="116">
        <v>4580</v>
      </c>
      <c r="O53" s="118">
        <v>4230</v>
      </c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119"/>
      <c r="AB53" s="39"/>
      <c r="AC53" s="39"/>
      <c r="AD53" s="39"/>
      <c r="AE53" s="39"/>
      <c r="AF53" s="39"/>
      <c r="AG53" s="45"/>
      <c r="AH53" s="45"/>
      <c r="AI53" s="45"/>
      <c r="AJ53" s="45"/>
      <c r="AK53" s="45"/>
      <c r="AL53" s="45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</row>
    <row r="54" spans="1:115">
      <c r="A54" s="127"/>
      <c r="B54" s="127"/>
      <c r="C54" s="127"/>
      <c r="D54" s="128"/>
      <c r="E54" s="128"/>
      <c r="F54" s="128"/>
      <c r="G54" s="128"/>
      <c r="H54" s="128"/>
      <c r="I54" s="129"/>
      <c r="J54" s="129"/>
      <c r="K54" s="130"/>
      <c r="L54" s="116"/>
      <c r="M54" s="131"/>
      <c r="N54" s="116"/>
      <c r="O54" s="118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119"/>
      <c r="AB54" s="39"/>
      <c r="AC54" s="39"/>
      <c r="AD54" s="39"/>
      <c r="AE54" s="39"/>
      <c r="AF54" s="39"/>
      <c r="AG54" s="45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</row>
    <row r="55" spans="1:115">
      <c r="A55" s="127" t="s">
        <v>123</v>
      </c>
      <c r="B55" s="127"/>
      <c r="C55" s="127"/>
      <c r="D55" s="128" t="s">
        <v>21</v>
      </c>
      <c r="E55" s="128"/>
      <c r="F55" s="128" t="s">
        <v>23</v>
      </c>
      <c r="G55" s="128"/>
      <c r="H55" s="128">
        <v>0.86</v>
      </c>
      <c r="I55" s="129">
        <f>H55*12.6</f>
        <v>10.836</v>
      </c>
      <c r="J55" s="129" t="e">
        <f>J51</f>
        <v>#REF!</v>
      </c>
      <c r="K55" s="130">
        <v>12.6</v>
      </c>
      <c r="L55" s="116">
        <v>5335</v>
      </c>
      <c r="M55" s="131">
        <v>5100</v>
      </c>
      <c r="N55" s="116">
        <v>4730</v>
      </c>
      <c r="O55" s="118">
        <v>4445</v>
      </c>
      <c r="P55" s="51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132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</row>
    <row r="56" spans="1:115">
      <c r="A56" s="127"/>
      <c r="B56" s="127"/>
      <c r="C56" s="127"/>
      <c r="D56" s="128"/>
      <c r="E56" s="128"/>
      <c r="F56" s="128"/>
      <c r="G56" s="128"/>
      <c r="H56" s="128"/>
      <c r="I56" s="129"/>
      <c r="J56" s="129"/>
      <c r="K56" s="130"/>
      <c r="L56" s="116"/>
      <c r="M56" s="131"/>
      <c r="N56" s="116"/>
      <c r="O56" s="118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132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</row>
    <row r="57" spans="1:115">
      <c r="A57" s="127" t="s">
        <v>28</v>
      </c>
      <c r="B57" s="127"/>
      <c r="C57" s="127"/>
      <c r="D57" s="128" t="s">
        <v>24</v>
      </c>
      <c r="E57" s="128"/>
      <c r="F57" s="128" t="s">
        <v>23</v>
      </c>
      <c r="G57" s="128"/>
      <c r="H57" s="128">
        <v>1.01</v>
      </c>
      <c r="I57" s="129">
        <f>H57*12.6</f>
        <v>12.725999999999999</v>
      </c>
      <c r="J57" s="129" t="e">
        <f>J53</f>
        <v>#REF!</v>
      </c>
      <c r="K57" s="130">
        <v>12.6</v>
      </c>
      <c r="L57" s="116">
        <v>5965</v>
      </c>
      <c r="M57" s="131">
        <v>5650</v>
      </c>
      <c r="N57" s="116">
        <v>5250</v>
      </c>
      <c r="O57" s="118">
        <v>4970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132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</row>
    <row r="58" spans="1:115">
      <c r="A58" s="127"/>
      <c r="B58" s="127"/>
      <c r="C58" s="127"/>
      <c r="D58" s="128"/>
      <c r="E58" s="128"/>
      <c r="F58" s="128"/>
      <c r="G58" s="128"/>
      <c r="H58" s="128"/>
      <c r="I58" s="129"/>
      <c r="J58" s="129"/>
      <c r="K58" s="130"/>
      <c r="L58" s="116"/>
      <c r="M58" s="131"/>
      <c r="N58" s="116"/>
      <c r="O58" s="11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132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</row>
    <row r="59" spans="1:115">
      <c r="A59" s="127" t="s">
        <v>123</v>
      </c>
      <c r="B59" s="127"/>
      <c r="C59" s="127"/>
      <c r="D59" s="128" t="s">
        <v>24</v>
      </c>
      <c r="E59" s="128"/>
      <c r="F59" s="128" t="s">
        <v>23</v>
      </c>
      <c r="G59" s="128"/>
      <c r="H59" s="128">
        <v>1.01</v>
      </c>
      <c r="I59" s="129">
        <f>H59*12.6</f>
        <v>12.725999999999999</v>
      </c>
      <c r="J59" s="129" t="e">
        <f>J55</f>
        <v>#REF!</v>
      </c>
      <c r="K59" s="130">
        <v>12.6</v>
      </c>
      <c r="L59" s="116">
        <v>6265</v>
      </c>
      <c r="M59" s="131">
        <v>5995</v>
      </c>
      <c r="N59" s="116">
        <v>5550</v>
      </c>
      <c r="O59" s="118">
        <v>5220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132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</row>
    <row r="60" spans="1:115">
      <c r="A60" s="127"/>
      <c r="B60" s="127"/>
      <c r="C60" s="127"/>
      <c r="D60" s="128"/>
      <c r="E60" s="128"/>
      <c r="F60" s="128"/>
      <c r="G60" s="128"/>
      <c r="H60" s="128"/>
      <c r="I60" s="129"/>
      <c r="J60" s="129"/>
      <c r="K60" s="130"/>
      <c r="L60" s="116"/>
      <c r="M60" s="131"/>
      <c r="N60" s="116"/>
      <c r="O60" s="118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132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</row>
    <row r="61" spans="1:115">
      <c r="A61" s="127" t="s">
        <v>28</v>
      </c>
      <c r="B61" s="127"/>
      <c r="C61" s="127"/>
      <c r="D61" s="128" t="s">
        <v>22</v>
      </c>
      <c r="E61" s="128"/>
      <c r="F61" s="128" t="s">
        <v>23</v>
      </c>
      <c r="G61" s="128"/>
      <c r="H61" s="128">
        <v>1.1100000000000001</v>
      </c>
      <c r="I61" s="129">
        <f>H61*12.6</f>
        <v>13.986000000000001</v>
      </c>
      <c r="J61" s="129" t="e">
        <f>J57</f>
        <v>#REF!</v>
      </c>
      <c r="K61" s="130">
        <v>12.6</v>
      </c>
      <c r="L61" s="116">
        <v>6700</v>
      </c>
      <c r="M61" s="131">
        <v>6350</v>
      </c>
      <c r="N61" s="116">
        <v>5830</v>
      </c>
      <c r="O61" s="118">
        <v>5470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132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</row>
    <row r="62" spans="1:115">
      <c r="A62" s="127"/>
      <c r="B62" s="127"/>
      <c r="C62" s="127"/>
      <c r="D62" s="128"/>
      <c r="E62" s="128"/>
      <c r="F62" s="128"/>
      <c r="G62" s="128"/>
      <c r="H62" s="128"/>
      <c r="I62" s="129"/>
      <c r="J62" s="129"/>
      <c r="K62" s="130"/>
      <c r="L62" s="116"/>
      <c r="M62" s="131"/>
      <c r="N62" s="116"/>
      <c r="O62" s="118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132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</row>
    <row r="63" spans="1:115" ht="13.35" customHeight="1">
      <c r="A63" s="127" t="s">
        <v>123</v>
      </c>
      <c r="B63" s="127"/>
      <c r="C63" s="127"/>
      <c r="D63" s="128" t="s">
        <v>22</v>
      </c>
      <c r="E63" s="128"/>
      <c r="F63" s="128" t="s">
        <v>23</v>
      </c>
      <c r="G63" s="128"/>
      <c r="H63" s="128">
        <v>1.1100000000000001</v>
      </c>
      <c r="I63" s="129">
        <f>H63*12.6</f>
        <v>13.986000000000001</v>
      </c>
      <c r="J63" s="129" t="e">
        <f>J59</f>
        <v>#REF!</v>
      </c>
      <c r="K63" s="130">
        <v>12.6</v>
      </c>
      <c r="L63" s="116">
        <v>7040</v>
      </c>
      <c r="M63" s="131">
        <v>6700</v>
      </c>
      <c r="N63" s="116">
        <v>6280</v>
      </c>
      <c r="O63" s="118">
        <v>5785</v>
      </c>
      <c r="P63" s="54" t="s">
        <v>117</v>
      </c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8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</row>
    <row r="64" spans="1:115" ht="18.2" customHeight="1">
      <c r="A64" s="127"/>
      <c r="B64" s="127"/>
      <c r="C64" s="127"/>
      <c r="D64" s="128"/>
      <c r="E64" s="128"/>
      <c r="F64" s="128"/>
      <c r="G64" s="128"/>
      <c r="H64" s="128"/>
      <c r="I64" s="129"/>
      <c r="J64" s="129"/>
      <c r="K64" s="130"/>
      <c r="L64" s="116"/>
      <c r="M64" s="131"/>
      <c r="N64" s="116"/>
      <c r="O64" s="118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8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</row>
    <row r="65" spans="1:115" ht="26.25" hidden="1">
      <c r="A65" s="87"/>
      <c r="B65" s="87"/>
      <c r="C65" s="87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88"/>
      <c r="O65" s="90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16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</row>
    <row r="66" spans="1:115" ht="15" hidden="1" customHeight="1">
      <c r="A66" s="91"/>
      <c r="B66" s="91"/>
      <c r="C66" s="91"/>
      <c r="D66" s="92"/>
      <c r="E66" s="92"/>
      <c r="F66" s="93"/>
      <c r="G66" s="93"/>
      <c r="H66" s="92"/>
      <c r="I66" s="94"/>
      <c r="J66" s="94"/>
      <c r="K66" s="93"/>
      <c r="L66" s="95"/>
      <c r="M66" s="96"/>
      <c r="N66" s="95"/>
      <c r="O66" s="97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1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</row>
    <row r="67" spans="1:115" ht="26.25" hidden="1">
      <c r="A67" s="91"/>
      <c r="B67" s="91"/>
      <c r="C67" s="91"/>
      <c r="D67" s="92"/>
      <c r="E67" s="92"/>
      <c r="F67" s="93"/>
      <c r="G67" s="93"/>
      <c r="H67" s="92"/>
      <c r="I67" s="94"/>
      <c r="J67" s="94"/>
      <c r="K67" s="93"/>
      <c r="L67" s="95"/>
      <c r="M67" s="96"/>
      <c r="N67" s="95"/>
      <c r="O67" s="97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16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</row>
    <row r="68" spans="1:115" ht="15" hidden="1" customHeight="1">
      <c r="A68" s="91"/>
      <c r="B68" s="91"/>
      <c r="C68" s="91"/>
      <c r="D68" s="92"/>
      <c r="E68" s="92"/>
      <c r="F68" s="93"/>
      <c r="G68" s="93"/>
      <c r="H68" s="92"/>
      <c r="I68" s="94"/>
      <c r="J68" s="94"/>
      <c r="K68" s="93"/>
      <c r="L68" s="95"/>
      <c r="M68" s="96"/>
      <c r="N68" s="95"/>
      <c r="O68" s="97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16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</row>
    <row r="69" spans="1:115" ht="26.25" hidden="1">
      <c r="A69" s="91"/>
      <c r="B69" s="91"/>
      <c r="C69" s="91"/>
      <c r="D69" s="92"/>
      <c r="E69" s="92"/>
      <c r="F69" s="93"/>
      <c r="G69" s="93"/>
      <c r="H69" s="92"/>
      <c r="I69" s="94"/>
      <c r="J69" s="94"/>
      <c r="K69" s="93"/>
      <c r="L69" s="95"/>
      <c r="M69" s="96"/>
      <c r="N69" s="95"/>
      <c r="O69" s="97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16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</row>
    <row r="70" spans="1:115" ht="15" hidden="1" customHeight="1">
      <c r="A70" s="91"/>
      <c r="B70" s="91"/>
      <c r="C70" s="91"/>
      <c r="D70" s="92"/>
      <c r="E70" s="92"/>
      <c r="F70" s="93"/>
      <c r="G70" s="93"/>
      <c r="H70" s="92"/>
      <c r="I70" s="94"/>
      <c r="J70" s="94"/>
      <c r="K70" s="93"/>
      <c r="L70" s="95"/>
      <c r="M70" s="96"/>
      <c r="N70" s="95"/>
      <c r="O70" s="97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16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</row>
    <row r="71" spans="1:115" ht="26.25" hidden="1">
      <c r="A71" s="91"/>
      <c r="B71" s="91"/>
      <c r="C71" s="91"/>
      <c r="D71" s="92"/>
      <c r="E71" s="92"/>
      <c r="F71" s="93"/>
      <c r="G71" s="93"/>
      <c r="H71" s="92"/>
      <c r="I71" s="94"/>
      <c r="J71" s="94"/>
      <c r="K71" s="93"/>
      <c r="L71" s="95"/>
      <c r="M71" s="96"/>
      <c r="N71" s="95"/>
      <c r="O71" s="97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16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</row>
    <row r="72" spans="1:115" ht="15" hidden="1" customHeight="1">
      <c r="A72" s="91"/>
      <c r="B72" s="91"/>
      <c r="C72" s="91"/>
      <c r="D72" s="92"/>
      <c r="E72" s="92"/>
      <c r="F72" s="93"/>
      <c r="G72" s="93"/>
      <c r="H72" s="92"/>
      <c r="I72" s="94"/>
      <c r="J72" s="94"/>
      <c r="K72" s="93"/>
      <c r="L72" s="95"/>
      <c r="M72" s="96"/>
      <c r="N72" s="95"/>
      <c r="O72" s="97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16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</row>
    <row r="73" spans="1:115" ht="15" hidden="1" customHeight="1">
      <c r="A73" s="91"/>
      <c r="B73" s="91"/>
      <c r="C73" s="91"/>
      <c r="D73" s="92"/>
      <c r="E73" s="92"/>
      <c r="F73" s="93"/>
      <c r="G73" s="93"/>
      <c r="H73" s="92"/>
      <c r="I73" s="94"/>
      <c r="J73" s="94"/>
      <c r="K73" s="93"/>
      <c r="L73" s="95"/>
      <c r="M73" s="96"/>
      <c r="N73" s="95"/>
      <c r="O73" s="97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16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</row>
    <row r="74" spans="1:115" ht="26.25" hidden="1">
      <c r="A74" s="91"/>
      <c r="B74" s="91"/>
      <c r="C74" s="91"/>
      <c r="D74" s="92"/>
      <c r="E74" s="92"/>
      <c r="F74" s="93"/>
      <c r="G74" s="93"/>
      <c r="H74" s="92"/>
      <c r="I74" s="94"/>
      <c r="J74" s="94"/>
      <c r="K74" s="93"/>
      <c r="L74" s="95"/>
      <c r="M74" s="96"/>
      <c r="N74" s="95"/>
      <c r="O74" s="97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16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</row>
    <row r="75" spans="1:115" ht="15" hidden="1" customHeight="1">
      <c r="A75" s="91"/>
      <c r="B75" s="91"/>
      <c r="C75" s="91"/>
      <c r="D75" s="92"/>
      <c r="E75" s="92"/>
      <c r="F75" s="93"/>
      <c r="G75" s="93"/>
      <c r="H75" s="92"/>
      <c r="I75" s="94"/>
      <c r="J75" s="94"/>
      <c r="K75" s="93"/>
      <c r="L75" s="95"/>
      <c r="M75" s="96"/>
      <c r="N75" s="95"/>
      <c r="O75" s="97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16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</row>
    <row r="76" spans="1:115" ht="0.75" hidden="1" customHeight="1">
      <c r="A76" s="91"/>
      <c r="B76" s="91"/>
      <c r="C76" s="91"/>
      <c r="D76" s="92"/>
      <c r="E76" s="92"/>
      <c r="F76" s="92"/>
      <c r="G76" s="92"/>
      <c r="H76" s="92"/>
      <c r="I76" s="92"/>
      <c r="J76" s="94"/>
      <c r="K76" s="93"/>
      <c r="L76" s="95"/>
      <c r="M76" s="96"/>
      <c r="N76" s="95"/>
      <c r="O76" s="97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16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</row>
    <row r="77" spans="1:115" ht="14.45" hidden="1" customHeight="1">
      <c r="A77" s="91"/>
      <c r="B77" s="91"/>
      <c r="C77" s="91"/>
      <c r="D77" s="92"/>
      <c r="E77" s="92"/>
      <c r="F77" s="92"/>
      <c r="G77" s="92"/>
      <c r="H77" s="92"/>
      <c r="I77" s="92"/>
      <c r="J77" s="94"/>
      <c r="K77" s="93"/>
      <c r="L77" s="95"/>
      <c r="M77" s="96"/>
      <c r="N77" s="95"/>
      <c r="O77" s="97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16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</row>
    <row r="78" spans="1:115" ht="14.45" hidden="1" customHeight="1">
      <c r="A78" s="91"/>
      <c r="B78" s="91"/>
      <c r="C78" s="91"/>
      <c r="D78" s="92"/>
      <c r="E78" s="92"/>
      <c r="F78" s="92"/>
      <c r="G78" s="92"/>
      <c r="H78" s="92"/>
      <c r="I78" s="92"/>
      <c r="J78" s="94"/>
      <c r="K78" s="93"/>
      <c r="L78" s="95"/>
      <c r="M78" s="96"/>
      <c r="N78" s="95"/>
      <c r="O78" s="97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16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</row>
    <row r="79" spans="1:115" ht="14.45" hidden="1" customHeight="1">
      <c r="A79" s="91"/>
      <c r="B79" s="91"/>
      <c r="C79" s="91"/>
      <c r="D79" s="92"/>
      <c r="E79" s="92"/>
      <c r="F79" s="92"/>
      <c r="G79" s="92"/>
      <c r="H79" s="92"/>
      <c r="I79" s="92"/>
      <c r="J79" s="94"/>
      <c r="K79" s="93"/>
      <c r="L79" s="95"/>
      <c r="M79" s="96"/>
      <c r="N79" s="95"/>
      <c r="O79" s="97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16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</row>
    <row r="80" spans="1:115" ht="14.45" hidden="1" customHeight="1">
      <c r="A80" s="91"/>
      <c r="B80" s="91"/>
      <c r="C80" s="91"/>
      <c r="D80" s="92"/>
      <c r="E80" s="92"/>
      <c r="F80" s="92"/>
      <c r="G80" s="92"/>
      <c r="H80" s="92"/>
      <c r="I80" s="92"/>
      <c r="J80" s="94"/>
      <c r="K80" s="93"/>
      <c r="L80" s="95"/>
      <c r="M80" s="96"/>
      <c r="N80" s="95"/>
      <c r="O80" s="97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16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</row>
    <row r="81" spans="1:115" ht="14.45" hidden="1" customHeight="1">
      <c r="A81" s="91"/>
      <c r="B81" s="91"/>
      <c r="C81" s="91"/>
      <c r="D81" s="92"/>
      <c r="E81" s="92"/>
      <c r="F81" s="92"/>
      <c r="G81" s="92"/>
      <c r="H81" s="92"/>
      <c r="I81" s="92"/>
      <c r="J81" s="94"/>
      <c r="K81" s="93"/>
      <c r="L81" s="95"/>
      <c r="M81" s="96"/>
      <c r="N81" s="95"/>
      <c r="O81" s="97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16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</row>
    <row r="82" spans="1:115" ht="14.45" hidden="1" customHeight="1">
      <c r="A82" s="91"/>
      <c r="B82" s="91"/>
      <c r="C82" s="91"/>
      <c r="D82" s="92"/>
      <c r="E82" s="92"/>
      <c r="F82" s="92"/>
      <c r="G82" s="92"/>
      <c r="H82" s="92"/>
      <c r="I82" s="92"/>
      <c r="J82" s="94"/>
      <c r="K82" s="93"/>
      <c r="L82" s="95"/>
      <c r="M82" s="96"/>
      <c r="N82" s="95"/>
      <c r="O82" s="97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16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</row>
    <row r="83" spans="1:115" ht="14.45" hidden="1" customHeight="1">
      <c r="A83" s="91"/>
      <c r="B83" s="91"/>
      <c r="C83" s="91"/>
      <c r="D83" s="92"/>
      <c r="E83" s="92"/>
      <c r="F83" s="92"/>
      <c r="G83" s="92"/>
      <c r="H83" s="92"/>
      <c r="I83" s="92"/>
      <c r="J83" s="94"/>
      <c r="K83" s="93"/>
      <c r="L83" s="95"/>
      <c r="M83" s="96"/>
      <c r="N83" s="95"/>
      <c r="O83" s="97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16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</row>
    <row r="84" spans="1:115" ht="14.45" hidden="1" customHeight="1">
      <c r="A84" s="91"/>
      <c r="B84" s="91"/>
      <c r="C84" s="91"/>
      <c r="D84" s="92"/>
      <c r="E84" s="92"/>
      <c r="F84" s="92"/>
      <c r="G84" s="92"/>
      <c r="H84" s="92"/>
      <c r="I84" s="92"/>
      <c r="J84" s="94"/>
      <c r="K84" s="93"/>
      <c r="L84" s="95"/>
      <c r="M84" s="96"/>
      <c r="N84" s="95"/>
      <c r="O84" s="97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16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</row>
    <row r="85" spans="1:115" ht="14.45" hidden="1" customHeight="1">
      <c r="A85" s="91"/>
      <c r="B85" s="91"/>
      <c r="C85" s="91"/>
      <c r="D85" s="92"/>
      <c r="E85" s="92"/>
      <c r="F85" s="92"/>
      <c r="G85" s="92"/>
      <c r="H85" s="92"/>
      <c r="I85" s="92"/>
      <c r="J85" s="94"/>
      <c r="K85" s="93"/>
      <c r="L85" s="95"/>
      <c r="M85" s="96"/>
      <c r="N85" s="95"/>
      <c r="O85" s="97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16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</row>
    <row r="86" spans="1:115" ht="14.45" hidden="1" customHeight="1">
      <c r="A86" s="91"/>
      <c r="B86" s="91"/>
      <c r="C86" s="91"/>
      <c r="D86" s="92"/>
      <c r="E86" s="92"/>
      <c r="F86" s="92"/>
      <c r="G86" s="92"/>
      <c r="H86" s="92"/>
      <c r="I86" s="92"/>
      <c r="J86" s="94"/>
      <c r="K86" s="93"/>
      <c r="L86" s="95"/>
      <c r="M86" s="96"/>
      <c r="N86" s="95"/>
      <c r="O86" s="97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16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</row>
    <row r="87" spans="1:115" ht="14.45" hidden="1" customHeight="1">
      <c r="A87" s="91"/>
      <c r="B87" s="91"/>
      <c r="C87" s="91"/>
      <c r="D87" s="92"/>
      <c r="E87" s="92"/>
      <c r="F87" s="92"/>
      <c r="G87" s="92"/>
      <c r="H87" s="92"/>
      <c r="I87" s="92"/>
      <c r="J87" s="94"/>
      <c r="K87" s="93"/>
      <c r="L87" s="95"/>
      <c r="M87" s="96"/>
      <c r="N87" s="95"/>
      <c r="O87" s="97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16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</row>
    <row r="88" spans="1:115" ht="14.45" hidden="1" customHeight="1">
      <c r="A88" s="91"/>
      <c r="B88" s="91"/>
      <c r="C88" s="91"/>
      <c r="D88" s="92"/>
      <c r="E88" s="92"/>
      <c r="F88" s="92"/>
      <c r="G88" s="92"/>
      <c r="H88" s="92"/>
      <c r="I88" s="92"/>
      <c r="J88" s="94"/>
      <c r="K88" s="93"/>
      <c r="L88" s="95"/>
      <c r="M88" s="96"/>
      <c r="N88" s="95"/>
      <c r="O88" s="97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16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</row>
    <row r="89" spans="1:115" ht="14.45" hidden="1" customHeight="1">
      <c r="A89" s="91"/>
      <c r="B89" s="91"/>
      <c r="C89" s="91"/>
      <c r="D89" s="92"/>
      <c r="E89" s="92"/>
      <c r="F89" s="92"/>
      <c r="G89" s="92"/>
      <c r="H89" s="92"/>
      <c r="I89" s="92"/>
      <c r="J89" s="94"/>
      <c r="K89" s="93"/>
      <c r="L89" s="95"/>
      <c r="M89" s="96"/>
      <c r="N89" s="95"/>
      <c r="O89" s="97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16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</row>
    <row r="90" spans="1:115" ht="14.45" hidden="1" customHeight="1">
      <c r="A90" s="91"/>
      <c r="B90" s="91"/>
      <c r="C90" s="91"/>
      <c r="D90" s="92"/>
      <c r="E90" s="92"/>
      <c r="F90" s="92"/>
      <c r="G90" s="92"/>
      <c r="H90" s="92"/>
      <c r="I90" s="92"/>
      <c r="J90" s="94"/>
      <c r="K90" s="93"/>
      <c r="L90" s="95"/>
      <c r="M90" s="96"/>
      <c r="N90" s="95"/>
      <c r="O90" s="97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16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</row>
    <row r="91" spans="1:115" ht="14.45" hidden="1" customHeight="1">
      <c r="A91" s="91"/>
      <c r="B91" s="91"/>
      <c r="C91" s="91"/>
      <c r="D91" s="92"/>
      <c r="E91" s="92"/>
      <c r="F91" s="92"/>
      <c r="G91" s="92"/>
      <c r="H91" s="92"/>
      <c r="I91" s="92"/>
      <c r="J91" s="94"/>
      <c r="K91" s="93"/>
      <c r="L91" s="95"/>
      <c r="M91" s="96"/>
      <c r="N91" s="95"/>
      <c r="O91" s="97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16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</row>
    <row r="92" spans="1:115" ht="26.25" hidden="1">
      <c r="A92" s="91"/>
      <c r="B92" s="91"/>
      <c r="C92" s="91"/>
      <c r="D92" s="92"/>
      <c r="E92" s="92"/>
      <c r="F92" s="92"/>
      <c r="G92" s="92"/>
      <c r="H92" s="92"/>
      <c r="I92" s="92"/>
      <c r="J92" s="94"/>
      <c r="K92" s="93"/>
      <c r="L92" s="95"/>
      <c r="M92" s="96"/>
      <c r="N92" s="95"/>
      <c r="O92" s="97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16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</row>
    <row r="93" spans="1:115" ht="26.25" hidden="1">
      <c r="A93" s="91"/>
      <c r="B93" s="91"/>
      <c r="C93" s="91"/>
      <c r="D93" s="92"/>
      <c r="E93" s="92"/>
      <c r="F93" s="92"/>
      <c r="G93" s="92"/>
      <c r="H93" s="92"/>
      <c r="I93" s="92"/>
      <c r="J93" s="94"/>
      <c r="K93" s="93"/>
      <c r="L93" s="95"/>
      <c r="M93" s="96"/>
      <c r="N93" s="95"/>
      <c r="O93" s="97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16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</row>
    <row r="94" spans="1:115" ht="26.25" hidden="1">
      <c r="A94" s="91"/>
      <c r="B94" s="91"/>
      <c r="C94" s="91"/>
      <c r="D94" s="92"/>
      <c r="E94" s="92"/>
      <c r="F94" s="92"/>
      <c r="G94" s="92"/>
      <c r="H94" s="92"/>
      <c r="I94" s="92"/>
      <c r="J94" s="94"/>
      <c r="K94" s="93"/>
      <c r="L94" s="95"/>
      <c r="M94" s="96"/>
      <c r="N94" s="95"/>
      <c r="O94" s="97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16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</row>
    <row r="95" spans="1:115" ht="38.1" customHeight="1">
      <c r="A95" s="91"/>
      <c r="B95" s="91"/>
      <c r="C95" s="91"/>
      <c r="D95" s="92"/>
      <c r="E95" s="92"/>
      <c r="F95" s="92"/>
      <c r="G95" s="92"/>
      <c r="H95" s="92"/>
      <c r="I95" s="92"/>
      <c r="J95" s="94"/>
      <c r="K95" s="93"/>
      <c r="L95" s="95"/>
      <c r="M95" s="96"/>
      <c r="N95" s="95"/>
      <c r="O95" s="97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16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</row>
    <row r="96" spans="1:115" ht="39.75" customHeight="1">
      <c r="A96" s="91"/>
      <c r="B96" s="91"/>
      <c r="C96" s="91"/>
      <c r="D96" s="92"/>
      <c r="E96" s="92"/>
      <c r="F96" s="92"/>
      <c r="G96" s="92"/>
      <c r="H96" s="92"/>
      <c r="I96" s="92"/>
      <c r="J96" s="94"/>
      <c r="K96" s="93"/>
      <c r="L96" s="95"/>
      <c r="M96" s="96"/>
      <c r="N96" s="95"/>
      <c r="O96" s="97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16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</row>
    <row r="97" spans="1:115" ht="44.85" customHeight="1">
      <c r="A97" s="91"/>
      <c r="B97" s="91"/>
      <c r="C97" s="91"/>
      <c r="D97" s="92"/>
      <c r="E97" s="92"/>
      <c r="F97" s="92"/>
      <c r="G97" s="92"/>
      <c r="H97" s="92"/>
      <c r="I97" s="92"/>
      <c r="J97" s="94"/>
      <c r="K97" s="93"/>
      <c r="L97" s="95"/>
      <c r="M97" s="96"/>
      <c r="N97" s="95"/>
      <c r="O97" s="97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16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</row>
    <row r="98" spans="1:115">
      <c r="A98" s="127" t="s">
        <v>29</v>
      </c>
      <c r="B98" s="127"/>
      <c r="C98" s="127"/>
      <c r="D98" s="128" t="s">
        <v>20</v>
      </c>
      <c r="E98" s="128"/>
      <c r="F98" s="128" t="s">
        <v>23</v>
      </c>
      <c r="G98" s="128"/>
      <c r="H98" s="128">
        <v>0.55000000000000004</v>
      </c>
      <c r="I98" s="129">
        <f>H98*12.6</f>
        <v>6.9300000000000006</v>
      </c>
      <c r="J98" s="129" t="e">
        <f>#REF!</f>
        <v>#REF!</v>
      </c>
      <c r="K98" s="130">
        <v>12.6</v>
      </c>
      <c r="L98" s="116">
        <v>3190</v>
      </c>
      <c r="M98" s="131">
        <v>2900</v>
      </c>
      <c r="N98" s="116">
        <v>2800</v>
      </c>
      <c r="O98" s="117">
        <v>2700</v>
      </c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119"/>
      <c r="AB98" s="39"/>
      <c r="AC98" s="39"/>
      <c r="AD98" s="39"/>
      <c r="AE98" s="39"/>
      <c r="AF98" s="39"/>
      <c r="AG98" s="45"/>
      <c r="AH98" s="45"/>
      <c r="AI98" s="45"/>
      <c r="AJ98" s="45"/>
      <c r="AK98" s="45"/>
      <c r="AL98" s="45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</row>
    <row r="99" spans="1:115" ht="24.95" customHeight="1">
      <c r="A99" s="127"/>
      <c r="B99" s="127"/>
      <c r="C99" s="127"/>
      <c r="D99" s="128"/>
      <c r="E99" s="128"/>
      <c r="F99" s="128"/>
      <c r="G99" s="128"/>
      <c r="H99" s="128"/>
      <c r="I99" s="128"/>
      <c r="J99" s="129"/>
      <c r="K99" s="130"/>
      <c r="L99" s="116"/>
      <c r="M99" s="131"/>
      <c r="N99" s="116"/>
      <c r="O99" s="118"/>
      <c r="P99" s="46" t="s">
        <v>119</v>
      </c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11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</row>
    <row r="100" spans="1:115">
      <c r="A100" s="127" t="s">
        <v>29</v>
      </c>
      <c r="B100" s="127"/>
      <c r="C100" s="127"/>
      <c r="D100" s="128" t="s">
        <v>20</v>
      </c>
      <c r="E100" s="128"/>
      <c r="F100" s="128" t="s">
        <v>23</v>
      </c>
      <c r="G100" s="128"/>
      <c r="H100" s="128">
        <v>0.6</v>
      </c>
      <c r="I100" s="129">
        <f>H100*12.6</f>
        <v>7.56</v>
      </c>
      <c r="J100" s="129" t="e">
        <f>#REF!</f>
        <v>#REF!</v>
      </c>
      <c r="K100" s="130">
        <v>12.6</v>
      </c>
      <c r="L100" s="116">
        <v>3490</v>
      </c>
      <c r="M100" s="131">
        <v>3100</v>
      </c>
      <c r="N100" s="116">
        <v>2995</v>
      </c>
      <c r="O100" s="117">
        <v>2850</v>
      </c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119"/>
      <c r="AB100" s="40"/>
      <c r="AC100" s="40"/>
      <c r="AD100" s="40"/>
      <c r="AE100" s="40"/>
      <c r="AF100" s="40"/>
      <c r="AG100" s="45"/>
      <c r="AH100" s="45"/>
      <c r="AI100" s="45"/>
      <c r="AJ100" s="45"/>
      <c r="AK100" s="45"/>
      <c r="AL100" s="45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</row>
    <row r="101" spans="1:115" ht="24.95" customHeight="1">
      <c r="A101" s="127"/>
      <c r="B101" s="127"/>
      <c r="C101" s="127"/>
      <c r="D101" s="128"/>
      <c r="E101" s="128"/>
      <c r="F101" s="128"/>
      <c r="G101" s="128"/>
      <c r="H101" s="128"/>
      <c r="I101" s="128"/>
      <c r="J101" s="129"/>
      <c r="K101" s="130"/>
      <c r="L101" s="116"/>
      <c r="M101" s="131"/>
      <c r="N101" s="116"/>
      <c r="O101" s="118"/>
      <c r="P101" s="46" t="s">
        <v>119</v>
      </c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119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</row>
    <row r="102" spans="1:115" ht="26.45" hidden="1" customHeight="1">
      <c r="A102" s="91"/>
      <c r="B102" s="91"/>
      <c r="C102" s="91"/>
      <c r="D102" s="92"/>
      <c r="E102" s="92"/>
      <c r="F102" s="92"/>
      <c r="G102" s="92"/>
      <c r="H102" s="92"/>
      <c r="I102" s="92"/>
      <c r="J102" s="94"/>
      <c r="K102" s="93"/>
      <c r="L102" s="95"/>
      <c r="M102" s="95"/>
      <c r="N102" s="95"/>
      <c r="O102" s="97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16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</row>
    <row r="103" spans="1:115" ht="23.25" hidden="1" customHeight="1">
      <c r="A103" s="91"/>
      <c r="B103" s="91"/>
      <c r="C103" s="91"/>
      <c r="D103" s="92"/>
      <c r="E103" s="92"/>
      <c r="F103" s="92"/>
      <c r="G103" s="92"/>
      <c r="H103" s="92"/>
      <c r="I103" s="92"/>
      <c r="J103" s="94"/>
      <c r="K103" s="93"/>
      <c r="L103" s="95"/>
      <c r="M103" s="95"/>
      <c r="N103" s="95"/>
      <c r="O103" s="97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16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</row>
    <row r="104" spans="1:115" ht="26.45" hidden="1" customHeight="1">
      <c r="A104" s="120" t="s">
        <v>30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81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8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</row>
    <row r="105" spans="1:115" ht="59.25" customHeight="1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81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8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</row>
    <row r="106" spans="1:115" ht="40.700000000000003" customHeight="1">
      <c r="A106" s="122" t="s">
        <v>31</v>
      </c>
      <c r="B106" s="122"/>
      <c r="C106" s="122"/>
      <c r="D106" s="123" t="s">
        <v>20</v>
      </c>
      <c r="E106" s="123"/>
      <c r="F106" s="123" t="s">
        <v>23</v>
      </c>
      <c r="G106" s="123"/>
      <c r="H106" s="123">
        <v>0.7</v>
      </c>
      <c r="I106" s="123">
        <f>H106*12.6</f>
        <v>8.8199999999999985</v>
      </c>
      <c r="J106" s="124" t="e">
        <f>J100</f>
        <v>#REF!</v>
      </c>
      <c r="K106" s="125">
        <v>12.6</v>
      </c>
      <c r="L106" s="126">
        <v>4400</v>
      </c>
      <c r="M106" s="126">
        <v>4100</v>
      </c>
      <c r="N106" s="126">
        <v>3850</v>
      </c>
      <c r="O106" s="126">
        <v>3500</v>
      </c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8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</row>
    <row r="107" spans="1:115" ht="21.6" customHeight="1">
      <c r="A107" s="122"/>
      <c r="B107" s="122"/>
      <c r="C107" s="122"/>
      <c r="D107" s="123"/>
      <c r="E107" s="123"/>
      <c r="F107" s="123"/>
      <c r="G107" s="123"/>
      <c r="H107" s="123"/>
      <c r="I107" s="123"/>
      <c r="J107" s="124"/>
      <c r="K107" s="125"/>
      <c r="L107" s="126"/>
      <c r="M107" s="126"/>
      <c r="N107" s="126"/>
      <c r="O107" s="126"/>
      <c r="P107" s="57" t="s">
        <v>120</v>
      </c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8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</row>
    <row r="108" spans="1:115" s="36" customFormat="1" ht="12.75" customHeight="1">
      <c r="A108" s="110" t="s">
        <v>33</v>
      </c>
      <c r="B108" s="110"/>
      <c r="C108" s="110"/>
      <c r="D108" s="111" t="s">
        <v>32</v>
      </c>
      <c r="E108" s="111"/>
      <c r="F108" s="112" t="s">
        <v>23</v>
      </c>
      <c r="G108" s="112"/>
      <c r="H108" s="111">
        <v>2.1</v>
      </c>
      <c r="I108" s="113">
        <f>H108*12.6</f>
        <v>26.46</v>
      </c>
      <c r="J108" s="113" t="e">
        <f>#REF!</f>
        <v>#REF!</v>
      </c>
      <c r="K108" s="112">
        <v>12.6</v>
      </c>
      <c r="L108" s="114">
        <v>13150</v>
      </c>
      <c r="M108" s="114">
        <v>12650</v>
      </c>
      <c r="N108" s="114">
        <v>11800</v>
      </c>
      <c r="O108" s="114">
        <v>10900</v>
      </c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115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</row>
    <row r="109" spans="1:115" s="36" customFormat="1">
      <c r="A109" s="110"/>
      <c r="B109" s="110"/>
      <c r="C109" s="110"/>
      <c r="D109" s="111"/>
      <c r="E109" s="111"/>
      <c r="F109" s="112"/>
      <c r="G109" s="112"/>
      <c r="H109" s="111"/>
      <c r="I109" s="113"/>
      <c r="J109" s="113"/>
      <c r="K109" s="112"/>
      <c r="L109" s="114"/>
      <c r="M109" s="114"/>
      <c r="N109" s="114"/>
      <c r="O109" s="114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115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</row>
    <row r="110" spans="1:115" s="36" customFormat="1" ht="23.25" customHeight="1">
      <c r="A110" s="110" t="s">
        <v>124</v>
      </c>
      <c r="B110" s="110"/>
      <c r="C110" s="110"/>
      <c r="D110" s="111" t="s">
        <v>32</v>
      </c>
      <c r="E110" s="111"/>
      <c r="F110" s="112" t="s">
        <v>23</v>
      </c>
      <c r="G110" s="112"/>
      <c r="H110" s="98">
        <v>2.1</v>
      </c>
      <c r="I110" s="99">
        <f>H110*12.6</f>
        <v>26.46</v>
      </c>
      <c r="J110" s="99" t="e">
        <f>#REF!</f>
        <v>#REF!</v>
      </c>
      <c r="K110" s="100">
        <v>12.6</v>
      </c>
      <c r="L110" s="101">
        <v>13800</v>
      </c>
      <c r="M110" s="101">
        <v>13150</v>
      </c>
      <c r="N110" s="101">
        <v>12550</v>
      </c>
      <c r="O110" s="101">
        <v>11450</v>
      </c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37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</row>
    <row r="111" spans="1:115" ht="23.25">
      <c r="A111" s="10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8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</row>
    <row r="112" spans="1:115" ht="23.25">
      <c r="A112" s="58"/>
      <c r="B112" s="58"/>
      <c r="C112" s="58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8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</row>
    <row r="113" spans="1:115" ht="23.25">
      <c r="A113" s="58"/>
      <c r="B113" s="58"/>
      <c r="C113" s="58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8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</row>
    <row r="114" spans="1:115" ht="23.25">
      <c r="A114" s="58"/>
      <c r="B114" s="58"/>
      <c r="C114" s="58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8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</row>
    <row r="115" spans="1:115" ht="23.25">
      <c r="A115" s="58"/>
      <c r="B115" s="58"/>
      <c r="C115" s="58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8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</row>
    <row r="116" spans="1:115" ht="23.25">
      <c r="A116" s="58"/>
      <c r="B116" s="58"/>
      <c r="C116" s="58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8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</row>
    <row r="117" spans="1:115" ht="27.75" customHeight="1">
      <c r="A117" s="102" t="s">
        <v>116</v>
      </c>
      <c r="B117" s="103"/>
      <c r="C117" s="104"/>
      <c r="D117" s="105" t="s">
        <v>20</v>
      </c>
      <c r="E117" s="106"/>
      <c r="F117" s="59"/>
      <c r="G117" s="59"/>
      <c r="H117" s="60">
        <v>0.8</v>
      </c>
      <c r="I117" s="61">
        <v>10.08</v>
      </c>
      <c r="J117" s="59"/>
      <c r="K117" s="59"/>
      <c r="L117" s="61">
        <v>4900</v>
      </c>
      <c r="M117" s="62">
        <v>4480</v>
      </c>
      <c r="N117" s="61">
        <v>4200</v>
      </c>
      <c r="O117" s="61">
        <v>4050</v>
      </c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8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</row>
    <row r="118" spans="1:115" ht="9.9499999999999993" customHeight="1"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8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</row>
    <row r="119" spans="1:115" ht="9.9499999999999993" customHeight="1"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8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</row>
    <row r="120" spans="1:115" ht="9.9499999999999993" customHeight="1"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8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</row>
    <row r="121" spans="1:115" ht="9.9499999999999993" customHeight="1"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8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</row>
    <row r="122" spans="1:115" ht="9.9499999999999993" customHeight="1"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8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</row>
    <row r="123" spans="1:115" ht="9.9499999999999993" customHeight="1"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8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</row>
    <row r="124" spans="1:115" ht="9.9499999999999993" customHeight="1"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8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</row>
    <row r="125" spans="1:115" ht="9.9499999999999993" customHeight="1"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8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</row>
    <row r="126" spans="1:115" ht="9.9499999999999993" customHeight="1"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8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</row>
    <row r="127" spans="1:115" ht="9.9499999999999993" customHeight="1"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8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</row>
    <row r="128" spans="1:115" ht="9.9499999999999993" customHeight="1"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8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</row>
    <row r="129" spans="16:115" ht="9.9499999999999993" customHeight="1"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8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</row>
    <row r="130" spans="16:115" ht="9.9499999999999993" customHeight="1"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8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</row>
    <row r="131" spans="16:115" ht="9.9499999999999993" customHeight="1"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8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</row>
    <row r="132" spans="16:115" ht="9.9499999999999993" customHeight="1"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8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</row>
    <row r="133" spans="16:115" ht="9.9499999999999993" customHeight="1"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8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</row>
    <row r="134" spans="16:115" ht="9.9499999999999993" customHeight="1"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8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</row>
    <row r="135" spans="16:115" ht="9.9499999999999993" customHeight="1"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8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</row>
    <row r="136" spans="16:115" ht="9.9499999999999993" customHeight="1"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8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</row>
    <row r="137" spans="16:115" ht="9.9499999999999993" customHeight="1"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8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</row>
    <row r="138" spans="16:115"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8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</row>
    <row r="139" spans="16:115"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8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</row>
    <row r="140" spans="16:115"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8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</row>
    <row r="141" spans="16:115"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8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</row>
    <row r="142" spans="16:115"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8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</row>
    <row r="143" spans="16:115"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8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</row>
    <row r="144" spans="16:115"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8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</row>
  </sheetData>
  <mergeCells count="319">
    <mergeCell ref="N100:N101"/>
    <mergeCell ref="O100:O101"/>
    <mergeCell ref="AA100:AA101"/>
    <mergeCell ref="A100:C101"/>
    <mergeCell ref="D100:E101"/>
    <mergeCell ref="F100:G101"/>
    <mergeCell ref="H100:H101"/>
    <mergeCell ref="I100:I101"/>
    <mergeCell ref="J100:J101"/>
    <mergeCell ref="K100:K101"/>
    <mergeCell ref="L100:L101"/>
    <mergeCell ref="M100:M101"/>
    <mergeCell ref="A1:N6"/>
    <mergeCell ref="W1:Y2"/>
    <mergeCell ref="W3:Y3"/>
    <mergeCell ref="W4:Y4"/>
    <mergeCell ref="W5:Y5"/>
    <mergeCell ref="A7:N7"/>
    <mergeCell ref="A8:N8"/>
    <mergeCell ref="A9:N9"/>
    <mergeCell ref="A10:N10"/>
    <mergeCell ref="AC13:AL13"/>
    <mergeCell ref="AC14:AF14"/>
    <mergeCell ref="AG14:AH14"/>
    <mergeCell ref="A11:N11"/>
    <mergeCell ref="A12:N12"/>
    <mergeCell ref="A13:C14"/>
    <mergeCell ref="D13:E14"/>
    <mergeCell ref="F13:G14"/>
    <mergeCell ref="H13:H14"/>
    <mergeCell ref="I13:I14"/>
    <mergeCell ref="J13:J14"/>
    <mergeCell ref="K13:K14"/>
    <mergeCell ref="L13:O13"/>
    <mergeCell ref="A15:N17"/>
    <mergeCell ref="A18:C19"/>
    <mergeCell ref="D18:E19"/>
    <mergeCell ref="F18:G19"/>
    <mergeCell ref="H18:H19"/>
    <mergeCell ref="I18:I19"/>
    <mergeCell ref="J18:J19"/>
    <mergeCell ref="K18:K19"/>
    <mergeCell ref="L18:L19"/>
    <mergeCell ref="M18:M19"/>
    <mergeCell ref="N18:N19"/>
    <mergeCell ref="O18:O19"/>
    <mergeCell ref="A22:C23"/>
    <mergeCell ref="D22:E23"/>
    <mergeCell ref="F22:G23"/>
    <mergeCell ref="H22:H23"/>
    <mergeCell ref="I22:I23"/>
    <mergeCell ref="J22:J23"/>
    <mergeCell ref="K22:K23"/>
    <mergeCell ref="L22:L23"/>
    <mergeCell ref="M22:M23"/>
    <mergeCell ref="N22:N23"/>
    <mergeCell ref="O22:O23"/>
    <mergeCell ref="A20:C20"/>
    <mergeCell ref="A21:C21"/>
    <mergeCell ref="D20:E20"/>
    <mergeCell ref="D21:E21"/>
    <mergeCell ref="N29:N30"/>
    <mergeCell ref="O29:O30"/>
    <mergeCell ref="AA29:AA30"/>
    <mergeCell ref="A27:C27"/>
    <mergeCell ref="D27:E27"/>
    <mergeCell ref="F27:G27"/>
    <mergeCell ref="A28:N28"/>
    <mergeCell ref="A24:C25"/>
    <mergeCell ref="D24:E25"/>
    <mergeCell ref="H24:H25"/>
    <mergeCell ref="I24:I25"/>
    <mergeCell ref="L24:L25"/>
    <mergeCell ref="M24:M25"/>
    <mergeCell ref="N24:N25"/>
    <mergeCell ref="O24:O25"/>
    <mergeCell ref="A26:C26"/>
    <mergeCell ref="D26:E26"/>
    <mergeCell ref="F26:G26"/>
    <mergeCell ref="A29:C30"/>
    <mergeCell ref="D29:E30"/>
    <mergeCell ref="F29:G30"/>
    <mergeCell ref="H29:H30"/>
    <mergeCell ref="I29:I30"/>
    <mergeCell ref="J29:J30"/>
    <mergeCell ref="K29:K30"/>
    <mergeCell ref="L29:L30"/>
    <mergeCell ref="M29:M30"/>
    <mergeCell ref="N31:N32"/>
    <mergeCell ref="O31:O32"/>
    <mergeCell ref="AA31:AA32"/>
    <mergeCell ref="A33:C34"/>
    <mergeCell ref="D33:E34"/>
    <mergeCell ref="F33:G34"/>
    <mergeCell ref="H33:H34"/>
    <mergeCell ref="I33:I34"/>
    <mergeCell ref="J33:J34"/>
    <mergeCell ref="K33:K34"/>
    <mergeCell ref="L33:L34"/>
    <mergeCell ref="M33:M34"/>
    <mergeCell ref="N33:N34"/>
    <mergeCell ref="O33:O34"/>
    <mergeCell ref="AA33:AA34"/>
    <mergeCell ref="A31:C32"/>
    <mergeCell ref="D31:E32"/>
    <mergeCell ref="F31:G32"/>
    <mergeCell ref="H31:H32"/>
    <mergeCell ref="I31:I32"/>
    <mergeCell ref="J31:J32"/>
    <mergeCell ref="K31:K32"/>
    <mergeCell ref="L31:L32"/>
    <mergeCell ref="M31:M32"/>
    <mergeCell ref="N35:N36"/>
    <mergeCell ref="O35:O36"/>
    <mergeCell ref="AA35:AA36"/>
    <mergeCell ref="A37:C38"/>
    <mergeCell ref="D37:E38"/>
    <mergeCell ref="F37:G38"/>
    <mergeCell ref="H37:H38"/>
    <mergeCell ref="I37:I38"/>
    <mergeCell ref="J37:J38"/>
    <mergeCell ref="K37:K38"/>
    <mergeCell ref="L37:L38"/>
    <mergeCell ref="M37:M38"/>
    <mergeCell ref="N37:N38"/>
    <mergeCell ref="O37:O38"/>
    <mergeCell ref="AA37:AA38"/>
    <mergeCell ref="A35:C36"/>
    <mergeCell ref="D35:E36"/>
    <mergeCell ref="F35:G36"/>
    <mergeCell ref="H35:H36"/>
    <mergeCell ref="I35:I36"/>
    <mergeCell ref="J35:J36"/>
    <mergeCell ref="K35:K36"/>
    <mergeCell ref="L35:L36"/>
    <mergeCell ref="M35:M36"/>
    <mergeCell ref="N39:N40"/>
    <mergeCell ref="O39:O40"/>
    <mergeCell ref="AA39:AA40"/>
    <mergeCell ref="A41:C42"/>
    <mergeCell ref="D41:E42"/>
    <mergeCell ref="F41:G42"/>
    <mergeCell ref="H41:H42"/>
    <mergeCell ref="I41:I42"/>
    <mergeCell ref="J41:J42"/>
    <mergeCell ref="K41:K42"/>
    <mergeCell ref="L41:L42"/>
    <mergeCell ref="M41:M42"/>
    <mergeCell ref="N41:N42"/>
    <mergeCell ref="O41:O42"/>
    <mergeCell ref="AA41:AA42"/>
    <mergeCell ref="A39:C40"/>
    <mergeCell ref="D39:E40"/>
    <mergeCell ref="F39:G40"/>
    <mergeCell ref="H39:H40"/>
    <mergeCell ref="I39:I40"/>
    <mergeCell ref="J39:J40"/>
    <mergeCell ref="K39:K40"/>
    <mergeCell ref="L39:L40"/>
    <mergeCell ref="M39:M40"/>
    <mergeCell ref="N44:N45"/>
    <mergeCell ref="AA44:AA45"/>
    <mergeCell ref="A46:C47"/>
    <mergeCell ref="D46:E47"/>
    <mergeCell ref="F46:G47"/>
    <mergeCell ref="H46:H47"/>
    <mergeCell ref="I46:I47"/>
    <mergeCell ref="J46:J47"/>
    <mergeCell ref="K46:K47"/>
    <mergeCell ref="L46:L47"/>
    <mergeCell ref="M46:M47"/>
    <mergeCell ref="N46:N47"/>
    <mergeCell ref="O46:O47"/>
    <mergeCell ref="AA46:AA47"/>
    <mergeCell ref="A44:C45"/>
    <mergeCell ref="D44:E45"/>
    <mergeCell ref="F44:G45"/>
    <mergeCell ref="H44:H45"/>
    <mergeCell ref="I44:I45"/>
    <mergeCell ref="J44:J45"/>
    <mergeCell ref="K44:K45"/>
    <mergeCell ref="L44:L45"/>
    <mergeCell ref="M44:M45"/>
    <mergeCell ref="N49:N50"/>
    <mergeCell ref="O49:O50"/>
    <mergeCell ref="AA49:AA50"/>
    <mergeCell ref="A51:C52"/>
    <mergeCell ref="D51:E52"/>
    <mergeCell ref="F51:G52"/>
    <mergeCell ref="H51:H52"/>
    <mergeCell ref="I51:I52"/>
    <mergeCell ref="J51:J52"/>
    <mergeCell ref="K51:K52"/>
    <mergeCell ref="L51:L52"/>
    <mergeCell ref="M51:M52"/>
    <mergeCell ref="N51:N52"/>
    <mergeCell ref="O51:O52"/>
    <mergeCell ref="A49:C50"/>
    <mergeCell ref="D49:E50"/>
    <mergeCell ref="F49:G50"/>
    <mergeCell ref="H49:H50"/>
    <mergeCell ref="I49:I50"/>
    <mergeCell ref="J49:J50"/>
    <mergeCell ref="K49:K50"/>
    <mergeCell ref="L49:L50"/>
    <mergeCell ref="M49:M50"/>
    <mergeCell ref="N53:N54"/>
    <mergeCell ref="O53:O54"/>
    <mergeCell ref="AA53:AA54"/>
    <mergeCell ref="A55:C56"/>
    <mergeCell ref="D55:E56"/>
    <mergeCell ref="F55:G56"/>
    <mergeCell ref="H55:H56"/>
    <mergeCell ref="I55:I56"/>
    <mergeCell ref="J55:J56"/>
    <mergeCell ref="K55:K56"/>
    <mergeCell ref="L55:L56"/>
    <mergeCell ref="M55:M56"/>
    <mergeCell ref="N55:N56"/>
    <mergeCell ref="O55:O56"/>
    <mergeCell ref="AA55:AA56"/>
    <mergeCell ref="A53:C54"/>
    <mergeCell ref="D53:E54"/>
    <mergeCell ref="F53:G54"/>
    <mergeCell ref="H53:H54"/>
    <mergeCell ref="I53:I54"/>
    <mergeCell ref="J53:J54"/>
    <mergeCell ref="K53:K54"/>
    <mergeCell ref="L53:L54"/>
    <mergeCell ref="M53:M54"/>
    <mergeCell ref="N57:N58"/>
    <mergeCell ref="O57:O58"/>
    <mergeCell ref="AA57:AA58"/>
    <mergeCell ref="A59:C60"/>
    <mergeCell ref="D59:E60"/>
    <mergeCell ref="F59:G60"/>
    <mergeCell ref="H59:H60"/>
    <mergeCell ref="I59:I60"/>
    <mergeCell ref="J59:J60"/>
    <mergeCell ref="K59:K60"/>
    <mergeCell ref="L59:L60"/>
    <mergeCell ref="M59:M60"/>
    <mergeCell ref="N59:N60"/>
    <mergeCell ref="O59:O60"/>
    <mergeCell ref="AA59:AA60"/>
    <mergeCell ref="A57:C58"/>
    <mergeCell ref="D57:E58"/>
    <mergeCell ref="F57:G58"/>
    <mergeCell ref="H57:H58"/>
    <mergeCell ref="I57:I58"/>
    <mergeCell ref="J57:J58"/>
    <mergeCell ref="K57:K58"/>
    <mergeCell ref="L57:L58"/>
    <mergeCell ref="M57:M58"/>
    <mergeCell ref="A61:C62"/>
    <mergeCell ref="D61:E62"/>
    <mergeCell ref="F61:G62"/>
    <mergeCell ref="H61:H62"/>
    <mergeCell ref="I61:I62"/>
    <mergeCell ref="J61:J62"/>
    <mergeCell ref="K61:K62"/>
    <mergeCell ref="L61:L62"/>
    <mergeCell ref="M61:M62"/>
    <mergeCell ref="M98:M99"/>
    <mergeCell ref="N61:N62"/>
    <mergeCell ref="O61:O62"/>
    <mergeCell ref="AA61:AA62"/>
    <mergeCell ref="N63:N64"/>
    <mergeCell ref="O63:O64"/>
    <mergeCell ref="A63:C64"/>
    <mergeCell ref="D63:E64"/>
    <mergeCell ref="F63:G64"/>
    <mergeCell ref="H63:H64"/>
    <mergeCell ref="I63:I64"/>
    <mergeCell ref="J63:J64"/>
    <mergeCell ref="K63:K64"/>
    <mergeCell ref="L63:L64"/>
    <mergeCell ref="M63:M64"/>
    <mergeCell ref="AA108:AA109"/>
    <mergeCell ref="N98:N99"/>
    <mergeCell ref="O98:O99"/>
    <mergeCell ref="AA98:AA99"/>
    <mergeCell ref="A104:N105"/>
    <mergeCell ref="A106:C107"/>
    <mergeCell ref="D106:E107"/>
    <mergeCell ref="F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A98:C99"/>
    <mergeCell ref="D98:E99"/>
    <mergeCell ref="F98:G99"/>
    <mergeCell ref="H98:H99"/>
    <mergeCell ref="I98:I99"/>
    <mergeCell ref="J98:J99"/>
    <mergeCell ref="K98:K99"/>
    <mergeCell ref="L98:L99"/>
    <mergeCell ref="A117:C117"/>
    <mergeCell ref="D117:E117"/>
    <mergeCell ref="A111:O111"/>
    <mergeCell ref="A110:C110"/>
    <mergeCell ref="D110:E110"/>
    <mergeCell ref="F110:G110"/>
    <mergeCell ref="A108:C109"/>
    <mergeCell ref="D108:E109"/>
    <mergeCell ref="F108:G109"/>
    <mergeCell ref="H108:H109"/>
    <mergeCell ref="I108:I109"/>
    <mergeCell ref="J108:J109"/>
    <mergeCell ref="K108:K109"/>
    <mergeCell ref="L108:L109"/>
    <mergeCell ref="M108:M109"/>
    <mergeCell ref="N108:N109"/>
    <mergeCell ref="O108:O109"/>
  </mergeCells>
  <pageMargins left="0.70866141732283472" right="0.70866141732283472" top="0.74803149606299213" bottom="0.74803149606299213" header="0.51181102362204722" footer="0.51181102362204722"/>
  <pageSetup paperSize="9" scale="45" firstPageNumber="0" fitToHeight="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0938A"/>
  </sheetPr>
  <dimension ref="A1:AD81"/>
  <sheetViews>
    <sheetView zoomScale="77" zoomScaleNormal="77" workbookViewId="0">
      <selection activeCell="O20" sqref="O20:O21"/>
    </sheetView>
  </sheetViews>
  <sheetFormatPr defaultRowHeight="11.25"/>
  <cols>
    <col min="1" max="2" width="10.6640625" customWidth="1"/>
    <col min="3" max="3" width="41" customWidth="1"/>
    <col min="4" max="8" width="10.6640625" customWidth="1"/>
    <col min="9" max="9" width="0.5" customWidth="1"/>
    <col min="10" max="10" width="13.6640625" customWidth="1"/>
    <col min="11" max="11" width="14.1640625" customWidth="1"/>
    <col min="12" max="12" width="10.6640625" customWidth="1"/>
    <col min="13" max="13" width="0.1640625" customWidth="1"/>
    <col min="14" max="14" width="14.5" hidden="1" customWidth="1"/>
    <col min="15" max="15" width="22.6640625" customWidth="1"/>
    <col min="16" max="23" width="14.33203125" customWidth="1"/>
    <col min="24" max="24" width="13.6640625" customWidth="1"/>
    <col min="25" max="25" width="16" customWidth="1"/>
    <col min="26" max="26" width="10.83203125" customWidth="1"/>
    <col min="27" max="27" width="14.33203125" customWidth="1"/>
    <col min="28" max="1025" width="10.6640625" customWidth="1"/>
  </cols>
  <sheetData>
    <row r="1" spans="1:30" ht="23.25">
      <c r="A1" s="195" t="s">
        <v>34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Q1" s="195" t="s">
        <v>35</v>
      </c>
      <c r="R1" s="195"/>
      <c r="S1" s="195"/>
      <c r="T1" s="195"/>
      <c r="U1" s="195"/>
      <c r="V1" s="195"/>
      <c r="W1" s="195"/>
      <c r="X1" s="195"/>
      <c r="Y1" s="195"/>
      <c r="Z1" s="195"/>
      <c r="AA1" s="17"/>
      <c r="AB1" s="17"/>
      <c r="AC1" s="17"/>
      <c r="AD1" s="17"/>
    </row>
    <row r="2" spans="1:30" ht="23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7"/>
      <c r="AB2" s="17"/>
      <c r="AC2" s="17"/>
      <c r="AD2" s="17"/>
    </row>
    <row r="3" spans="1:30" ht="19.5" customHeight="1">
      <c r="A3" s="184" t="s">
        <v>10</v>
      </c>
      <c r="B3" s="184"/>
      <c r="C3" s="184"/>
      <c r="D3" s="182" t="s">
        <v>12</v>
      </c>
      <c r="E3" s="182"/>
      <c r="F3" s="182"/>
      <c r="G3" s="182"/>
      <c r="H3" s="183" t="s">
        <v>36</v>
      </c>
      <c r="I3" s="196" t="s">
        <v>15</v>
      </c>
      <c r="J3" s="197" t="s">
        <v>37</v>
      </c>
      <c r="K3" s="197"/>
      <c r="L3" s="197"/>
      <c r="M3" s="197"/>
      <c r="N3" s="197"/>
      <c r="O3" s="197"/>
      <c r="Q3" s="193" t="s">
        <v>10</v>
      </c>
      <c r="R3" s="193"/>
      <c r="S3" s="193"/>
      <c r="T3" s="194" t="s">
        <v>12</v>
      </c>
      <c r="U3" s="194"/>
      <c r="V3" s="194"/>
      <c r="W3" s="194"/>
      <c r="X3" s="165" t="s">
        <v>37</v>
      </c>
      <c r="Y3" s="165"/>
      <c r="Z3" s="165"/>
    </row>
    <row r="4" spans="1:30" ht="18.75">
      <c r="A4" s="184"/>
      <c r="B4" s="184"/>
      <c r="C4" s="184"/>
      <c r="D4" s="182"/>
      <c r="E4" s="182"/>
      <c r="F4" s="182"/>
      <c r="G4" s="182"/>
      <c r="H4" s="183"/>
      <c r="I4" s="196"/>
      <c r="J4" s="18" t="s">
        <v>4</v>
      </c>
      <c r="K4" s="22" t="s">
        <v>18</v>
      </c>
      <c r="L4" s="23" t="s">
        <v>38</v>
      </c>
      <c r="O4" s="24" t="s">
        <v>39</v>
      </c>
      <c r="Q4" s="193"/>
      <c r="R4" s="193"/>
      <c r="S4" s="193"/>
      <c r="T4" s="194"/>
      <c r="U4" s="194"/>
      <c r="V4" s="194"/>
      <c r="W4" s="194"/>
      <c r="X4" s="25" t="s">
        <v>4</v>
      </c>
      <c r="Y4" s="26" t="s">
        <v>18</v>
      </c>
      <c r="Z4" s="27" t="s">
        <v>38</v>
      </c>
    </row>
    <row r="5" spans="1:30" ht="17.45" customHeight="1">
      <c r="A5" s="184" t="s">
        <v>40</v>
      </c>
      <c r="B5" s="184"/>
      <c r="C5" s="184"/>
      <c r="D5" s="182" t="s">
        <v>41</v>
      </c>
      <c r="E5" s="182"/>
      <c r="F5" s="182"/>
      <c r="G5" s="182"/>
      <c r="H5" s="18"/>
      <c r="I5" s="19"/>
      <c r="J5" s="18"/>
      <c r="K5" s="22"/>
      <c r="L5" s="23"/>
      <c r="O5" s="24"/>
      <c r="Q5" s="20"/>
      <c r="R5" s="20"/>
      <c r="S5" s="20"/>
      <c r="T5" s="21"/>
      <c r="U5" s="21"/>
      <c r="V5" s="21"/>
      <c r="W5" s="21"/>
      <c r="X5" s="25"/>
      <c r="Y5" s="26"/>
      <c r="Z5" s="27"/>
    </row>
    <row r="6" spans="1:30" ht="15.75" customHeight="1">
      <c r="A6" s="175" t="s">
        <v>42</v>
      </c>
      <c r="B6" s="175"/>
      <c r="C6" s="175"/>
      <c r="D6" s="167">
        <v>2100</v>
      </c>
      <c r="E6" s="167"/>
      <c r="F6" s="167"/>
      <c r="G6" s="167"/>
      <c r="H6" s="167">
        <v>8.5000000000000006E-2</v>
      </c>
      <c r="I6" s="167">
        <f>H81</f>
        <v>615</v>
      </c>
      <c r="J6" s="176">
        <v>85</v>
      </c>
      <c r="K6" s="185">
        <v>60</v>
      </c>
      <c r="L6" s="170">
        <v>55</v>
      </c>
      <c r="O6" s="177">
        <v>55</v>
      </c>
      <c r="Q6" s="181" t="s">
        <v>43</v>
      </c>
      <c r="R6" s="181"/>
      <c r="S6" s="181"/>
      <c r="T6" s="178">
        <v>6000</v>
      </c>
      <c r="U6" s="178"/>
      <c r="V6" s="178"/>
      <c r="W6" s="178"/>
      <c r="X6" s="179">
        <f>SUM(Z6*1.5)</f>
        <v>2085</v>
      </c>
      <c r="Y6" s="179">
        <f>SUM(Z6*1.2)</f>
        <v>1668</v>
      </c>
      <c r="Z6" s="187">
        <v>1390</v>
      </c>
    </row>
    <row r="7" spans="1:30">
      <c r="A7" s="175"/>
      <c r="B7" s="175"/>
      <c r="C7" s="175"/>
      <c r="D7" s="167"/>
      <c r="E7" s="167"/>
      <c r="F7" s="167"/>
      <c r="G7" s="167"/>
      <c r="H7" s="167"/>
      <c r="I7" s="167"/>
      <c r="J7" s="176"/>
      <c r="K7" s="185"/>
      <c r="L7" s="170"/>
      <c r="O7" s="177"/>
      <c r="Q7" s="181"/>
      <c r="R7" s="181"/>
      <c r="S7" s="181"/>
      <c r="T7" s="178"/>
      <c r="U7" s="178"/>
      <c r="V7" s="178"/>
      <c r="W7" s="178"/>
      <c r="X7" s="179"/>
      <c r="Y7" s="179"/>
      <c r="Z7" s="187"/>
    </row>
    <row r="8" spans="1:30" ht="15" customHeight="1">
      <c r="A8" s="175" t="s">
        <v>44</v>
      </c>
      <c r="B8" s="175"/>
      <c r="C8" s="175"/>
      <c r="D8" s="167">
        <v>2100</v>
      </c>
      <c r="E8" s="167"/>
      <c r="F8" s="167"/>
      <c r="G8" s="167"/>
      <c r="H8" s="167">
        <v>8.5000000000000006E-2</v>
      </c>
      <c r="I8" s="167">
        <f>I81</f>
        <v>645.75</v>
      </c>
      <c r="J8" s="176">
        <v>90</v>
      </c>
      <c r="K8" s="185">
        <v>65</v>
      </c>
      <c r="L8" s="170">
        <v>60</v>
      </c>
      <c r="O8" s="177">
        <v>57</v>
      </c>
      <c r="Q8" s="181" t="s">
        <v>45</v>
      </c>
      <c r="R8" s="181"/>
      <c r="S8" s="181"/>
      <c r="T8" s="178">
        <v>6000</v>
      </c>
      <c r="U8" s="178"/>
      <c r="V8" s="178"/>
      <c r="W8" s="178"/>
      <c r="X8" s="179">
        <f>SUM(Z8*1.5)</f>
        <v>1335</v>
      </c>
      <c r="Y8" s="179">
        <f>SUM(Z8*1.2)</f>
        <v>1068</v>
      </c>
      <c r="Z8" s="187">
        <v>890</v>
      </c>
    </row>
    <row r="9" spans="1:30" ht="15" customHeight="1">
      <c r="A9" s="175"/>
      <c r="B9" s="175"/>
      <c r="C9" s="175"/>
      <c r="D9" s="167"/>
      <c r="E9" s="167"/>
      <c r="F9" s="167"/>
      <c r="G9" s="167"/>
      <c r="H9" s="167"/>
      <c r="I9" s="167"/>
      <c r="J9" s="176"/>
      <c r="K9" s="185"/>
      <c r="L9" s="170"/>
      <c r="O9" s="177"/>
      <c r="Q9" s="181"/>
      <c r="R9" s="181"/>
      <c r="S9" s="181"/>
      <c r="T9" s="178"/>
      <c r="U9" s="178"/>
      <c r="V9" s="178"/>
      <c r="W9" s="178"/>
      <c r="X9" s="179"/>
      <c r="Y9" s="179"/>
      <c r="Z9" s="187"/>
    </row>
    <row r="10" spans="1:30" ht="15" customHeight="1">
      <c r="A10" s="175" t="s">
        <v>46</v>
      </c>
      <c r="B10" s="175"/>
      <c r="C10" s="175"/>
      <c r="D10" s="167">
        <v>2100</v>
      </c>
      <c r="E10" s="167"/>
      <c r="F10" s="167"/>
      <c r="G10" s="167"/>
      <c r="H10" s="167">
        <v>0.105</v>
      </c>
      <c r="I10" s="191">
        <f>I6</f>
        <v>615</v>
      </c>
      <c r="J10" s="176">
        <v>100</v>
      </c>
      <c r="K10" s="185">
        <v>75</v>
      </c>
      <c r="L10" s="170">
        <v>65</v>
      </c>
      <c r="O10" s="177">
        <v>60</v>
      </c>
      <c r="Q10" s="181" t="s">
        <v>47</v>
      </c>
      <c r="R10" s="181"/>
      <c r="S10" s="181"/>
      <c r="T10" s="178" t="s">
        <v>48</v>
      </c>
      <c r="U10" s="178"/>
      <c r="V10" s="178"/>
      <c r="W10" s="178"/>
      <c r="X10" s="179">
        <v>40</v>
      </c>
      <c r="Y10" s="179">
        <v>34</v>
      </c>
      <c r="Z10" s="187">
        <v>29</v>
      </c>
    </row>
    <row r="11" spans="1:30" ht="15" customHeight="1">
      <c r="A11" s="175"/>
      <c r="B11" s="175"/>
      <c r="C11" s="175"/>
      <c r="D11" s="167"/>
      <c r="E11" s="167"/>
      <c r="F11" s="167"/>
      <c r="G11" s="167"/>
      <c r="H11" s="167"/>
      <c r="I11" s="191"/>
      <c r="J11" s="176"/>
      <c r="K11" s="185"/>
      <c r="L11" s="170"/>
      <c r="O11" s="177"/>
      <c r="Q11" s="181"/>
      <c r="R11" s="181"/>
      <c r="S11" s="181"/>
      <c r="T11" s="178"/>
      <c r="U11" s="178"/>
      <c r="V11" s="178"/>
      <c r="W11" s="178"/>
      <c r="X11" s="179"/>
      <c r="Y11" s="179"/>
      <c r="Z11" s="187"/>
    </row>
    <row r="12" spans="1:30" ht="15" customHeight="1">
      <c r="A12" s="175" t="s">
        <v>49</v>
      </c>
      <c r="B12" s="175"/>
      <c r="C12" s="175"/>
      <c r="D12" s="167">
        <v>2100</v>
      </c>
      <c r="E12" s="167"/>
      <c r="F12" s="167"/>
      <c r="G12" s="167"/>
      <c r="H12" s="167">
        <v>0.105</v>
      </c>
      <c r="I12" s="167">
        <f>I8</f>
        <v>645.75</v>
      </c>
      <c r="J12" s="176">
        <v>105</v>
      </c>
      <c r="K12" s="185">
        <v>77</v>
      </c>
      <c r="L12" s="170">
        <v>67</v>
      </c>
      <c r="O12" s="177">
        <v>65</v>
      </c>
    </row>
    <row r="13" spans="1:30" ht="15" customHeight="1">
      <c r="A13" s="175"/>
      <c r="B13" s="175"/>
      <c r="C13" s="175"/>
      <c r="D13" s="167"/>
      <c r="E13" s="167"/>
      <c r="F13" s="167"/>
      <c r="G13" s="167"/>
      <c r="H13" s="167"/>
      <c r="I13" s="167"/>
      <c r="J13" s="176"/>
      <c r="K13" s="185"/>
      <c r="L13" s="170"/>
      <c r="O13" s="177"/>
      <c r="Q13" s="192" t="s">
        <v>50</v>
      </c>
      <c r="R13" s="192"/>
      <c r="S13" s="192"/>
      <c r="T13" s="192"/>
      <c r="U13" s="192"/>
      <c r="V13" s="192"/>
      <c r="W13" s="192"/>
      <c r="X13" s="192"/>
      <c r="Y13" s="192"/>
      <c r="Z13" s="192"/>
    </row>
    <row r="14" spans="1:30" ht="15" customHeight="1">
      <c r="A14" s="175" t="s">
        <v>51</v>
      </c>
      <c r="B14" s="175"/>
      <c r="C14" s="175"/>
      <c r="D14" s="167">
        <v>2100</v>
      </c>
      <c r="E14" s="167"/>
      <c r="F14" s="167"/>
      <c r="G14" s="167"/>
      <c r="H14" s="167">
        <v>0.11</v>
      </c>
      <c r="I14" s="167">
        <f>I10</f>
        <v>615</v>
      </c>
      <c r="J14" s="176">
        <v>110</v>
      </c>
      <c r="K14" s="185">
        <v>80</v>
      </c>
      <c r="L14" s="170">
        <v>70</v>
      </c>
      <c r="O14" s="177">
        <v>67</v>
      </c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30" ht="15" customHeight="1">
      <c r="A15" s="175"/>
      <c r="B15" s="175"/>
      <c r="C15" s="175"/>
      <c r="D15" s="167"/>
      <c r="E15" s="167"/>
      <c r="F15" s="167"/>
      <c r="G15" s="167"/>
      <c r="H15" s="167"/>
      <c r="I15" s="167"/>
      <c r="J15" s="176"/>
      <c r="K15" s="185"/>
      <c r="L15" s="170"/>
      <c r="O15" s="177"/>
      <c r="Q15" s="193" t="s">
        <v>10</v>
      </c>
      <c r="R15" s="193"/>
      <c r="S15" s="193"/>
      <c r="T15" s="194" t="s">
        <v>12</v>
      </c>
      <c r="U15" s="194"/>
      <c r="V15" s="194"/>
      <c r="W15" s="194"/>
      <c r="X15" s="165" t="s">
        <v>52</v>
      </c>
      <c r="Y15" s="165"/>
      <c r="Z15" s="165"/>
    </row>
    <row r="16" spans="1:30" ht="15" customHeight="1">
      <c r="A16" s="175" t="s">
        <v>53</v>
      </c>
      <c r="B16" s="175"/>
      <c r="C16" s="175"/>
      <c r="D16" s="167">
        <v>2100</v>
      </c>
      <c r="E16" s="167"/>
      <c r="F16" s="167"/>
      <c r="G16" s="167"/>
      <c r="H16" s="167">
        <v>0.11</v>
      </c>
      <c r="I16" s="167">
        <f>I12</f>
        <v>645.75</v>
      </c>
      <c r="J16" s="176">
        <v>111</v>
      </c>
      <c r="K16" s="185">
        <v>82</v>
      </c>
      <c r="L16" s="170">
        <v>72</v>
      </c>
      <c r="O16" s="177">
        <v>70</v>
      </c>
      <c r="Q16" s="193"/>
      <c r="R16" s="193"/>
      <c r="S16" s="193"/>
      <c r="T16" s="194"/>
      <c r="U16" s="194"/>
      <c r="V16" s="194"/>
      <c r="W16" s="194"/>
      <c r="X16" s="25" t="s">
        <v>4</v>
      </c>
      <c r="Y16" s="26" t="s">
        <v>18</v>
      </c>
      <c r="Z16" s="27" t="s">
        <v>38</v>
      </c>
    </row>
    <row r="17" spans="1:27" ht="15" customHeight="1">
      <c r="A17" s="175"/>
      <c r="B17" s="175"/>
      <c r="C17" s="175"/>
      <c r="D17" s="167"/>
      <c r="E17" s="167"/>
      <c r="F17" s="167"/>
      <c r="G17" s="167"/>
      <c r="H17" s="167"/>
      <c r="I17" s="167"/>
      <c r="J17" s="176"/>
      <c r="K17" s="185"/>
      <c r="L17" s="170"/>
      <c r="O17" s="177"/>
      <c r="Q17" s="181" t="s">
        <v>54</v>
      </c>
      <c r="R17" s="181"/>
      <c r="S17" s="181"/>
      <c r="T17" s="178" t="s">
        <v>48</v>
      </c>
      <c r="U17" s="178"/>
      <c r="V17" s="178"/>
      <c r="W17" s="178"/>
      <c r="X17" s="179" t="s">
        <v>55</v>
      </c>
      <c r="Y17" s="179">
        <v>15</v>
      </c>
      <c r="Z17" s="187">
        <v>10</v>
      </c>
    </row>
    <row r="18" spans="1:27" ht="15" customHeight="1">
      <c r="A18" s="175" t="s">
        <v>56</v>
      </c>
      <c r="B18" s="175"/>
      <c r="C18" s="175"/>
      <c r="D18" s="167">
        <v>2100</v>
      </c>
      <c r="E18" s="167"/>
      <c r="F18" s="167"/>
      <c r="G18" s="167"/>
      <c r="H18" s="167">
        <v>0.115</v>
      </c>
      <c r="I18" s="167">
        <f>I14</f>
        <v>615</v>
      </c>
      <c r="J18" s="176">
        <v>112</v>
      </c>
      <c r="K18" s="185">
        <v>83</v>
      </c>
      <c r="L18" s="170">
        <v>69</v>
      </c>
      <c r="O18" s="177">
        <v>70</v>
      </c>
      <c r="Q18" s="181"/>
      <c r="R18" s="181"/>
      <c r="S18" s="181"/>
      <c r="T18" s="178"/>
      <c r="U18" s="178"/>
      <c r="V18" s="178"/>
      <c r="W18" s="178"/>
      <c r="X18" s="179"/>
      <c r="Y18" s="179"/>
      <c r="Z18" s="187"/>
    </row>
    <row r="19" spans="1:27" ht="15" customHeight="1">
      <c r="A19" s="175"/>
      <c r="B19" s="175"/>
      <c r="C19" s="175"/>
      <c r="D19" s="167"/>
      <c r="E19" s="167"/>
      <c r="F19" s="167"/>
      <c r="G19" s="167"/>
      <c r="H19" s="167"/>
      <c r="I19" s="167"/>
      <c r="J19" s="176"/>
      <c r="K19" s="185"/>
      <c r="L19" s="170"/>
      <c r="O19" s="177"/>
      <c r="Q19" s="181" t="s">
        <v>57</v>
      </c>
      <c r="R19" s="181"/>
      <c r="S19" s="181"/>
      <c r="T19" s="178" t="s">
        <v>48</v>
      </c>
      <c r="U19" s="178"/>
      <c r="V19" s="178"/>
      <c r="W19" s="178"/>
      <c r="X19" s="179" t="s">
        <v>58</v>
      </c>
      <c r="Y19" s="179">
        <v>15</v>
      </c>
      <c r="Z19" s="187">
        <v>12</v>
      </c>
    </row>
    <row r="20" spans="1:27" ht="15" customHeight="1">
      <c r="A20" s="175" t="s">
        <v>59</v>
      </c>
      <c r="B20" s="175"/>
      <c r="C20" s="175"/>
      <c r="D20" s="167">
        <v>2100</v>
      </c>
      <c r="E20" s="167"/>
      <c r="F20" s="167"/>
      <c r="G20" s="167"/>
      <c r="H20" s="167">
        <v>0.115</v>
      </c>
      <c r="I20" s="191">
        <f>I16</f>
        <v>645.75</v>
      </c>
      <c r="J20" s="176">
        <f>K20*1.4</f>
        <v>118.99999999999999</v>
      </c>
      <c r="K20" s="185">
        <v>85</v>
      </c>
      <c r="L20" s="170">
        <v>71</v>
      </c>
      <c r="O20" s="177">
        <v>72</v>
      </c>
      <c r="Q20" s="181"/>
      <c r="R20" s="181"/>
      <c r="S20" s="181"/>
      <c r="T20" s="178"/>
      <c r="U20" s="178"/>
      <c r="V20" s="178"/>
      <c r="W20" s="178"/>
      <c r="X20" s="179"/>
      <c r="Y20" s="179"/>
      <c r="Z20" s="187"/>
    </row>
    <row r="21" spans="1:27" ht="15" customHeight="1">
      <c r="A21" s="175"/>
      <c r="B21" s="175"/>
      <c r="C21" s="175"/>
      <c r="D21" s="167"/>
      <c r="E21" s="167"/>
      <c r="F21" s="167"/>
      <c r="G21" s="167"/>
      <c r="H21" s="167"/>
      <c r="I21" s="191"/>
      <c r="J21" s="176"/>
      <c r="K21" s="185"/>
      <c r="L21" s="170"/>
      <c r="O21" s="177"/>
      <c r="Q21" s="181" t="s">
        <v>60</v>
      </c>
      <c r="R21" s="181"/>
      <c r="S21" s="181"/>
      <c r="T21" s="178" t="s">
        <v>48</v>
      </c>
      <c r="U21" s="178"/>
      <c r="V21" s="178"/>
      <c r="W21" s="178"/>
      <c r="X21" s="179">
        <v>35</v>
      </c>
      <c r="Y21" s="179">
        <v>20</v>
      </c>
      <c r="Z21" s="187">
        <v>14</v>
      </c>
    </row>
    <row r="22" spans="1:27" ht="15" customHeight="1">
      <c r="A22" s="175" t="s">
        <v>61</v>
      </c>
      <c r="B22" s="175"/>
      <c r="C22" s="175"/>
      <c r="D22" s="167">
        <v>2100</v>
      </c>
      <c r="E22" s="167"/>
      <c r="F22" s="167"/>
      <c r="G22" s="167"/>
      <c r="H22" s="188">
        <v>0.2</v>
      </c>
      <c r="I22" s="189">
        <f>SUM(H81)</f>
        <v>615</v>
      </c>
      <c r="J22" s="176">
        <f>K22*1.2</f>
        <v>182.50499999999997</v>
      </c>
      <c r="K22" s="190">
        <f>L22*1.15</f>
        <v>152.08749999999998</v>
      </c>
      <c r="L22" s="170">
        <f>SUM(O22*1.15)</f>
        <v>132.25</v>
      </c>
      <c r="O22" s="177">
        <v>115</v>
      </c>
      <c r="Q22" s="181"/>
      <c r="R22" s="181"/>
      <c r="S22" s="181"/>
      <c r="T22" s="178"/>
      <c r="U22" s="178"/>
      <c r="V22" s="178"/>
      <c r="W22" s="178"/>
      <c r="X22" s="179"/>
      <c r="Y22" s="179"/>
      <c r="Z22" s="187"/>
    </row>
    <row r="23" spans="1:27" ht="15" customHeight="1">
      <c r="A23" s="175"/>
      <c r="B23" s="175"/>
      <c r="C23" s="175"/>
      <c r="D23" s="167"/>
      <c r="E23" s="167"/>
      <c r="F23" s="167"/>
      <c r="G23" s="167"/>
      <c r="H23" s="188"/>
      <c r="I23" s="189"/>
      <c r="J23" s="176"/>
      <c r="K23" s="190"/>
      <c r="L23" s="170"/>
      <c r="O23" s="177"/>
      <c r="Q23" s="181"/>
      <c r="R23" s="181"/>
      <c r="S23" s="181"/>
      <c r="T23" s="178"/>
      <c r="U23" s="178"/>
      <c r="V23" s="178"/>
      <c r="W23" s="178"/>
      <c r="X23" s="179"/>
      <c r="Y23" s="179"/>
      <c r="Z23" s="187"/>
    </row>
    <row r="24" spans="1:27" ht="15" customHeight="1">
      <c r="A24" s="175" t="s">
        <v>62</v>
      </c>
      <c r="B24" s="175"/>
      <c r="C24" s="175"/>
      <c r="D24" s="167">
        <v>2100</v>
      </c>
      <c r="E24" s="167"/>
      <c r="F24" s="167"/>
      <c r="G24" s="167"/>
      <c r="H24" s="188">
        <v>0.2</v>
      </c>
      <c r="I24" s="189">
        <f>SUM(I81)</f>
        <v>645.75</v>
      </c>
      <c r="J24" s="176">
        <f>K24*1.2</f>
        <v>190.43999999999997</v>
      </c>
      <c r="K24" s="190">
        <f>L24*1.15</f>
        <v>158.69999999999999</v>
      </c>
      <c r="L24" s="170">
        <f>SUM(O24*1.15)</f>
        <v>138</v>
      </c>
      <c r="O24" s="177">
        <v>120</v>
      </c>
      <c r="Q24" s="181"/>
      <c r="R24" s="181"/>
      <c r="S24" s="181"/>
      <c r="T24" s="178"/>
      <c r="U24" s="178"/>
      <c r="V24" s="178"/>
      <c r="W24" s="178"/>
      <c r="X24" s="179"/>
      <c r="Y24" s="179"/>
      <c r="Z24" s="187"/>
    </row>
    <row r="25" spans="1:27" ht="15" customHeight="1">
      <c r="A25" s="175"/>
      <c r="B25" s="175"/>
      <c r="C25" s="175"/>
      <c r="D25" s="167"/>
      <c r="E25" s="167"/>
      <c r="F25" s="167"/>
      <c r="G25" s="167"/>
      <c r="H25" s="188"/>
      <c r="I25" s="189"/>
      <c r="J25" s="176"/>
      <c r="K25" s="190"/>
      <c r="L25" s="170"/>
      <c r="O25" s="177"/>
      <c r="Q25" s="181"/>
      <c r="R25" s="181"/>
      <c r="S25" s="181"/>
      <c r="T25" s="178"/>
      <c r="U25" s="178"/>
      <c r="V25" s="178"/>
      <c r="W25" s="178"/>
      <c r="X25" s="179"/>
      <c r="Y25" s="179"/>
      <c r="Z25" s="187"/>
    </row>
    <row r="26" spans="1:27" ht="15" customHeight="1">
      <c r="A26" s="166" t="s">
        <v>63</v>
      </c>
      <c r="B26" s="166"/>
      <c r="C26" s="166"/>
      <c r="D26" s="167">
        <v>6000</v>
      </c>
      <c r="E26" s="167"/>
      <c r="F26" s="167"/>
      <c r="G26" s="167"/>
      <c r="H26" s="167">
        <v>0.42</v>
      </c>
      <c r="I26" s="167">
        <f>I18</f>
        <v>615</v>
      </c>
      <c r="J26" s="176">
        <f>K26*1.2</f>
        <v>380.87999999999994</v>
      </c>
      <c r="K26" s="185">
        <f>L26*1.15</f>
        <v>317.39999999999998</v>
      </c>
      <c r="L26" s="170">
        <f>SUM(O26*1.15)</f>
        <v>276</v>
      </c>
      <c r="O26" s="177">
        <v>240</v>
      </c>
      <c r="Q26" s="181"/>
      <c r="R26" s="181"/>
      <c r="S26" s="181"/>
      <c r="T26" s="178"/>
      <c r="U26" s="178"/>
      <c r="V26" s="178"/>
      <c r="W26" s="178"/>
      <c r="X26" s="179"/>
      <c r="Y26" s="179"/>
      <c r="Z26" s="187"/>
    </row>
    <row r="27" spans="1:27" ht="19.350000000000001" customHeight="1">
      <c r="A27" s="166"/>
      <c r="B27" s="166"/>
      <c r="C27" s="166"/>
      <c r="D27" s="167"/>
      <c r="E27" s="167"/>
      <c r="F27" s="167"/>
      <c r="G27" s="167"/>
      <c r="H27" s="167"/>
      <c r="I27" s="167"/>
      <c r="J27" s="176"/>
      <c r="K27" s="185"/>
      <c r="L27" s="170"/>
      <c r="O27" s="177"/>
      <c r="Q27" s="181" t="s">
        <v>64</v>
      </c>
      <c r="R27" s="181"/>
      <c r="S27" s="181"/>
      <c r="T27" s="178" t="s">
        <v>48</v>
      </c>
      <c r="U27" s="178"/>
      <c r="V27" s="178"/>
      <c r="W27" s="178"/>
      <c r="X27" s="179">
        <v>40</v>
      </c>
      <c r="Y27" s="179">
        <v>22</v>
      </c>
      <c r="Z27" s="187">
        <v>16</v>
      </c>
    </row>
    <row r="28" spans="1:27" ht="15" customHeight="1">
      <c r="A28" s="166" t="s">
        <v>65</v>
      </c>
      <c r="B28" s="166"/>
      <c r="C28" s="166"/>
      <c r="D28" s="167">
        <v>6000</v>
      </c>
      <c r="E28" s="167"/>
      <c r="F28" s="167"/>
      <c r="G28" s="167"/>
      <c r="H28" s="167">
        <v>0.42</v>
      </c>
      <c r="I28" s="167">
        <f>I20</f>
        <v>645.75</v>
      </c>
      <c r="J28" s="176">
        <f>K28*1.2</f>
        <v>396.75</v>
      </c>
      <c r="K28" s="185">
        <f>L28*1.15</f>
        <v>330.625</v>
      </c>
      <c r="L28" s="170">
        <f>SUM(O28*1.15)</f>
        <v>287.5</v>
      </c>
      <c r="O28" s="177">
        <v>250</v>
      </c>
      <c r="Q28" s="181"/>
      <c r="R28" s="181"/>
      <c r="S28" s="181"/>
      <c r="T28" s="178"/>
      <c r="U28" s="178"/>
      <c r="V28" s="178"/>
      <c r="W28" s="178"/>
      <c r="X28" s="179"/>
      <c r="Y28" s="179"/>
      <c r="Z28" s="187"/>
    </row>
    <row r="29" spans="1:27" ht="19.350000000000001" customHeight="1">
      <c r="A29" s="166"/>
      <c r="B29" s="166"/>
      <c r="C29" s="166"/>
      <c r="D29" s="167"/>
      <c r="E29" s="167"/>
      <c r="F29" s="167"/>
      <c r="G29" s="167"/>
      <c r="H29" s="167"/>
      <c r="I29" s="167"/>
      <c r="J29" s="176"/>
      <c r="K29" s="185"/>
      <c r="L29" s="170"/>
      <c r="O29" s="177"/>
    </row>
    <row r="30" spans="1:27" ht="0.6" customHeight="1">
      <c r="A30" s="166" t="s">
        <v>66</v>
      </c>
      <c r="B30" s="166"/>
      <c r="C30" s="166"/>
      <c r="D30" s="167">
        <v>6000</v>
      </c>
      <c r="E30" s="167"/>
      <c r="F30" s="167"/>
      <c r="G30" s="167"/>
      <c r="H30" s="167">
        <v>0.76</v>
      </c>
      <c r="I30" s="167">
        <f>I26</f>
        <v>615</v>
      </c>
      <c r="J30" s="176">
        <f>K30*1.2</f>
        <v>741.76379999999983</v>
      </c>
      <c r="K30" s="185">
        <f>L30*1.15</f>
        <v>618.13649999999984</v>
      </c>
      <c r="L30" s="170">
        <f>SUM(O30*1.15)</f>
        <v>537.50999999999988</v>
      </c>
      <c r="O30" s="177">
        <f>SUM(I30*H30)</f>
        <v>467.4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</row>
    <row r="31" spans="1:27" ht="15" hidden="1" customHeight="1">
      <c r="A31" s="166"/>
      <c r="B31" s="166"/>
      <c r="C31" s="166"/>
      <c r="D31" s="167"/>
      <c r="E31" s="167"/>
      <c r="F31" s="167"/>
      <c r="G31" s="167"/>
      <c r="H31" s="167"/>
      <c r="I31" s="167"/>
      <c r="J31" s="176"/>
      <c r="K31" s="185"/>
      <c r="L31" s="170"/>
      <c r="O31" s="177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</row>
    <row r="32" spans="1:27" ht="15" hidden="1" customHeight="1">
      <c r="A32" s="166" t="s">
        <v>67</v>
      </c>
      <c r="B32" s="166"/>
      <c r="C32" s="166"/>
      <c r="D32" s="167">
        <v>6000</v>
      </c>
      <c r="E32" s="167"/>
      <c r="F32" s="167"/>
      <c r="G32" s="167"/>
      <c r="H32" s="167">
        <v>0.76</v>
      </c>
      <c r="I32" s="167">
        <f>I28</f>
        <v>645.75</v>
      </c>
      <c r="J32" s="176">
        <f>K32*1.2</f>
        <v>778.85199</v>
      </c>
      <c r="K32" s="185">
        <f>L32*1.15</f>
        <v>649.04332499999998</v>
      </c>
      <c r="L32" s="170">
        <f>SUM(O32*1.15)</f>
        <v>564.38549999999998</v>
      </c>
      <c r="O32" s="177">
        <f>SUM(I32*H32)</f>
        <v>490.77</v>
      </c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</row>
    <row r="33" spans="1:27" ht="0.95" hidden="1" customHeight="1">
      <c r="A33" s="166"/>
      <c r="B33" s="166"/>
      <c r="C33" s="166"/>
      <c r="D33" s="167"/>
      <c r="E33" s="167"/>
      <c r="F33" s="167"/>
      <c r="G33" s="167"/>
      <c r="H33" s="167"/>
      <c r="I33" s="167"/>
      <c r="J33" s="176"/>
      <c r="K33" s="185"/>
      <c r="L33" s="170"/>
      <c r="O33" s="177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</row>
    <row r="34" spans="1:27" ht="12.75" customHeight="1">
      <c r="A34" s="166" t="s">
        <v>68</v>
      </c>
      <c r="B34" s="166"/>
      <c r="C34" s="166"/>
      <c r="D34" s="167">
        <v>6000</v>
      </c>
      <c r="E34" s="167"/>
      <c r="F34" s="167"/>
      <c r="G34" s="167"/>
      <c r="H34" s="167">
        <v>0.78</v>
      </c>
      <c r="I34" s="167">
        <f>I30</f>
        <v>615</v>
      </c>
      <c r="J34" s="176">
        <f>K34*1.2</f>
        <v>706.21499999999992</v>
      </c>
      <c r="K34" s="185">
        <f>L34*1.15</f>
        <v>588.51249999999993</v>
      </c>
      <c r="L34" s="170">
        <f>SUM(O34*1.15)</f>
        <v>511.74999999999994</v>
      </c>
      <c r="O34" s="177">
        <v>445</v>
      </c>
      <c r="P34" s="186" t="s">
        <v>69</v>
      </c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29"/>
    </row>
    <row r="35" spans="1:27" ht="24.2" customHeight="1">
      <c r="A35" s="166"/>
      <c r="B35" s="166"/>
      <c r="C35" s="166"/>
      <c r="D35" s="167"/>
      <c r="E35" s="167"/>
      <c r="F35" s="167"/>
      <c r="G35" s="167"/>
      <c r="H35" s="167"/>
      <c r="I35" s="167"/>
      <c r="J35" s="176"/>
      <c r="K35" s="185"/>
      <c r="L35" s="170"/>
      <c r="O35" s="177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30"/>
    </row>
    <row r="36" spans="1:27" ht="12.75" customHeight="1">
      <c r="A36" s="166" t="s">
        <v>70</v>
      </c>
      <c r="B36" s="166"/>
      <c r="C36" s="166"/>
      <c r="D36" s="167">
        <v>6000</v>
      </c>
      <c r="E36" s="167"/>
      <c r="F36" s="167"/>
      <c r="G36" s="167"/>
      <c r="H36" s="167">
        <v>0.78</v>
      </c>
      <c r="I36" s="167">
        <f>I32</f>
        <v>645.75</v>
      </c>
      <c r="J36" s="176">
        <f>K36*1.2</f>
        <v>745.88999999999987</v>
      </c>
      <c r="K36" s="169">
        <f>L36*1.15</f>
        <v>621.57499999999993</v>
      </c>
      <c r="L36" s="170">
        <f>SUM(O36*1.15)</f>
        <v>540.5</v>
      </c>
      <c r="O36" s="177">
        <v>470</v>
      </c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30"/>
    </row>
    <row r="37" spans="1:27" ht="25.15" customHeight="1">
      <c r="A37" s="166"/>
      <c r="B37" s="166"/>
      <c r="C37" s="166"/>
      <c r="D37" s="167"/>
      <c r="E37" s="167"/>
      <c r="F37" s="167"/>
      <c r="G37" s="167"/>
      <c r="H37" s="167"/>
      <c r="I37" s="167"/>
      <c r="J37" s="176"/>
      <c r="K37" s="169"/>
      <c r="L37" s="170"/>
      <c r="O37" s="177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30"/>
    </row>
    <row r="38" spans="1:27" ht="12.75" customHeight="1">
      <c r="A38" s="166" t="s">
        <v>71</v>
      </c>
      <c r="B38" s="166"/>
      <c r="C38" s="166"/>
      <c r="D38" s="167">
        <v>6000</v>
      </c>
      <c r="E38" s="167"/>
      <c r="F38" s="167"/>
      <c r="G38" s="167"/>
      <c r="H38" s="167">
        <v>0.9</v>
      </c>
      <c r="I38" s="167">
        <f>I34</f>
        <v>615</v>
      </c>
      <c r="J38" s="176">
        <f>K38*1.2</f>
        <v>841.1099999999999</v>
      </c>
      <c r="K38" s="169">
        <f>L38*1.15</f>
        <v>700.92499999999995</v>
      </c>
      <c r="L38" s="170">
        <f>SUM(O38*1.15)</f>
        <v>609.5</v>
      </c>
      <c r="O38" s="177">
        <v>530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30"/>
    </row>
    <row r="39" spans="1:27" ht="17.45" customHeight="1">
      <c r="A39" s="166"/>
      <c r="B39" s="166"/>
      <c r="C39" s="166"/>
      <c r="D39" s="167"/>
      <c r="E39" s="167"/>
      <c r="F39" s="167"/>
      <c r="G39" s="167"/>
      <c r="H39" s="167"/>
      <c r="I39" s="167"/>
      <c r="J39" s="176"/>
      <c r="K39" s="169"/>
      <c r="L39" s="170"/>
      <c r="O39" s="177"/>
      <c r="P39" s="184" t="s">
        <v>10</v>
      </c>
      <c r="Q39" s="184"/>
      <c r="R39" s="184"/>
      <c r="S39" s="182" t="s">
        <v>72</v>
      </c>
      <c r="T39" s="182"/>
      <c r="U39" s="182"/>
      <c r="V39" s="182"/>
      <c r="W39" s="183" t="s">
        <v>52</v>
      </c>
      <c r="X39" s="183"/>
      <c r="Y39" s="183"/>
      <c r="Z39" s="183"/>
      <c r="AA39" s="30"/>
    </row>
    <row r="40" spans="1:27" ht="17.45" customHeight="1">
      <c r="A40" s="166" t="s">
        <v>73</v>
      </c>
      <c r="B40" s="166"/>
      <c r="C40" s="166"/>
      <c r="D40" s="167">
        <v>6000</v>
      </c>
      <c r="E40" s="167"/>
      <c r="F40" s="167"/>
      <c r="G40" s="167"/>
      <c r="H40" s="167">
        <v>0.9</v>
      </c>
      <c r="I40" s="167">
        <f>I36</f>
        <v>645.75</v>
      </c>
      <c r="J40" s="176">
        <f>K40*1.2</f>
        <v>904.58999999999992</v>
      </c>
      <c r="K40" s="169">
        <f>L40*1.15</f>
        <v>753.82499999999993</v>
      </c>
      <c r="L40" s="170">
        <f>SUM(O40*1.15)</f>
        <v>655.5</v>
      </c>
      <c r="O40" s="177">
        <v>570</v>
      </c>
      <c r="P40" s="184"/>
      <c r="Q40" s="184"/>
      <c r="R40" s="184"/>
      <c r="S40" s="182"/>
      <c r="T40" s="182"/>
      <c r="U40" s="182"/>
      <c r="V40" s="182"/>
      <c r="W40" s="18" t="s">
        <v>4</v>
      </c>
      <c r="X40" s="22" t="s">
        <v>18</v>
      </c>
      <c r="Y40" s="23" t="s">
        <v>38</v>
      </c>
      <c r="Z40" s="31" t="s">
        <v>74</v>
      </c>
      <c r="AA40" s="30"/>
    </row>
    <row r="41" spans="1:27" ht="22.35" customHeight="1">
      <c r="A41" s="166"/>
      <c r="B41" s="166"/>
      <c r="C41" s="166"/>
      <c r="D41" s="167"/>
      <c r="E41" s="167"/>
      <c r="F41" s="167"/>
      <c r="G41" s="167"/>
      <c r="H41" s="167"/>
      <c r="I41" s="167"/>
      <c r="J41" s="176"/>
      <c r="K41" s="169"/>
      <c r="L41" s="170"/>
      <c r="O41" s="177"/>
      <c r="P41" s="175" t="s">
        <v>75</v>
      </c>
      <c r="Q41" s="175"/>
      <c r="R41" s="175"/>
      <c r="S41" s="167" t="s">
        <v>76</v>
      </c>
      <c r="T41" s="167"/>
      <c r="U41" s="167"/>
      <c r="V41" s="167"/>
      <c r="W41" s="176">
        <v>8</v>
      </c>
      <c r="X41" s="176">
        <v>7</v>
      </c>
      <c r="Y41" s="170">
        <v>6.5</v>
      </c>
      <c r="Z41" s="177">
        <v>5.5</v>
      </c>
      <c r="AA41" s="30"/>
    </row>
    <row r="42" spans="1:27" ht="12.75" customHeight="1">
      <c r="A42" s="166" t="s">
        <v>77</v>
      </c>
      <c r="B42" s="166"/>
      <c r="C42" s="166"/>
      <c r="D42" s="167">
        <v>6000</v>
      </c>
      <c r="E42" s="167"/>
      <c r="F42" s="167"/>
      <c r="G42" s="167"/>
      <c r="H42" s="167">
        <v>1.7</v>
      </c>
      <c r="I42" s="167">
        <f>I38</f>
        <v>615</v>
      </c>
      <c r="J42" s="176">
        <f>K42*1.2</f>
        <v>1531.4549999999997</v>
      </c>
      <c r="K42" s="169">
        <f>L42*1.15</f>
        <v>1276.2124999999999</v>
      </c>
      <c r="L42" s="170">
        <f>SUM(O42*1.15)</f>
        <v>1109.75</v>
      </c>
      <c r="O42" s="177">
        <v>965</v>
      </c>
      <c r="P42" s="175"/>
      <c r="Q42" s="175"/>
      <c r="R42" s="175"/>
      <c r="S42" s="167"/>
      <c r="T42" s="167"/>
      <c r="U42" s="167"/>
      <c r="V42" s="167"/>
      <c r="W42" s="176"/>
      <c r="X42" s="176"/>
      <c r="Y42" s="170"/>
      <c r="Z42" s="177"/>
      <c r="AA42" s="30"/>
    </row>
    <row r="43" spans="1:27" ht="22.35" customHeight="1">
      <c r="A43" s="166"/>
      <c r="B43" s="166"/>
      <c r="C43" s="166"/>
      <c r="D43" s="167"/>
      <c r="E43" s="167"/>
      <c r="F43" s="167"/>
      <c r="G43" s="167"/>
      <c r="H43" s="167"/>
      <c r="I43" s="167"/>
      <c r="J43" s="176"/>
      <c r="K43" s="169"/>
      <c r="L43" s="170"/>
      <c r="O43" s="177"/>
      <c r="P43" s="175" t="s">
        <v>78</v>
      </c>
      <c r="Q43" s="175"/>
      <c r="R43" s="175"/>
      <c r="S43" s="167" t="s">
        <v>79</v>
      </c>
      <c r="T43" s="167"/>
      <c r="U43" s="167"/>
      <c r="V43" s="167"/>
      <c r="W43" s="176">
        <v>5.5</v>
      </c>
      <c r="X43" s="176">
        <v>5</v>
      </c>
      <c r="Y43" s="170">
        <v>4</v>
      </c>
      <c r="Z43" s="177">
        <v>3.5</v>
      </c>
      <c r="AA43" s="30"/>
    </row>
    <row r="44" spans="1:27" ht="12.75" customHeight="1">
      <c r="A44" s="166" t="s">
        <v>80</v>
      </c>
      <c r="B44" s="166"/>
      <c r="C44" s="166"/>
      <c r="D44" s="167">
        <v>6000</v>
      </c>
      <c r="E44" s="167"/>
      <c r="F44" s="167"/>
      <c r="G44" s="167"/>
      <c r="H44" s="167">
        <v>1.8</v>
      </c>
      <c r="I44" s="167">
        <f>I42</f>
        <v>615</v>
      </c>
      <c r="J44" s="176">
        <f>K44*1.2</f>
        <v>1666.35</v>
      </c>
      <c r="K44" s="169">
        <f>L44*1.15</f>
        <v>1388.625</v>
      </c>
      <c r="L44" s="170">
        <f>SUM(O44*1.15)</f>
        <v>1207.5</v>
      </c>
      <c r="O44" s="177">
        <v>1050</v>
      </c>
      <c r="P44" s="175"/>
      <c r="Q44" s="175"/>
      <c r="R44" s="175"/>
      <c r="S44" s="167"/>
      <c r="T44" s="167"/>
      <c r="U44" s="167"/>
      <c r="V44" s="167"/>
      <c r="W44" s="176"/>
      <c r="X44" s="176"/>
      <c r="Y44" s="170"/>
      <c r="Z44" s="177"/>
      <c r="AA44" s="30"/>
    </row>
    <row r="45" spans="1:27" ht="20.45" customHeight="1">
      <c r="A45" s="166"/>
      <c r="B45" s="166"/>
      <c r="C45" s="166"/>
      <c r="D45" s="167"/>
      <c r="E45" s="167"/>
      <c r="F45" s="167"/>
      <c r="G45" s="167"/>
      <c r="H45" s="167"/>
      <c r="I45" s="167"/>
      <c r="J45" s="176"/>
      <c r="K45" s="169"/>
      <c r="L45" s="170"/>
      <c r="O45" s="177"/>
      <c r="P45" s="175" t="s">
        <v>81</v>
      </c>
      <c r="Q45" s="175"/>
      <c r="R45" s="175"/>
      <c r="S45" s="167" t="s">
        <v>79</v>
      </c>
      <c r="T45" s="167"/>
      <c r="U45" s="167"/>
      <c r="V45" s="167"/>
      <c r="W45" s="176">
        <v>4.5</v>
      </c>
      <c r="X45" s="176">
        <v>4</v>
      </c>
      <c r="Y45" s="170">
        <v>3.5</v>
      </c>
      <c r="Z45" s="177">
        <v>3.3</v>
      </c>
      <c r="AA45" s="30"/>
    </row>
    <row r="46" spans="1:27" ht="12.75" customHeight="1">
      <c r="A46" s="166" t="s">
        <v>82</v>
      </c>
      <c r="B46" s="166"/>
      <c r="C46" s="166"/>
      <c r="D46" s="167">
        <v>6000</v>
      </c>
      <c r="E46" s="167"/>
      <c r="F46" s="167"/>
      <c r="G46" s="167"/>
      <c r="H46" s="167">
        <v>1.95</v>
      </c>
      <c r="I46" s="167">
        <f>I42</f>
        <v>615</v>
      </c>
      <c r="J46" s="176">
        <f>K46*1.2</f>
        <v>1777.4399999999998</v>
      </c>
      <c r="K46" s="169">
        <f>L46*1.15</f>
        <v>1481.1999999999998</v>
      </c>
      <c r="L46" s="170">
        <f>SUM(O46*1.15)</f>
        <v>1288</v>
      </c>
      <c r="O46" s="177">
        <v>1120</v>
      </c>
      <c r="P46" s="175"/>
      <c r="Q46" s="175"/>
      <c r="R46" s="175"/>
      <c r="S46" s="167"/>
      <c r="T46" s="167"/>
      <c r="U46" s="167"/>
      <c r="V46" s="167"/>
      <c r="W46" s="176"/>
      <c r="X46" s="176"/>
      <c r="Y46" s="170"/>
      <c r="Z46" s="177"/>
      <c r="AA46" s="30"/>
    </row>
    <row r="47" spans="1:27" ht="25.15" customHeight="1">
      <c r="A47" s="166"/>
      <c r="B47" s="166"/>
      <c r="C47" s="166"/>
      <c r="D47" s="167"/>
      <c r="E47" s="167"/>
      <c r="F47" s="167"/>
      <c r="G47" s="167"/>
      <c r="H47" s="167"/>
      <c r="I47" s="167"/>
      <c r="J47" s="176"/>
      <c r="K47" s="169"/>
      <c r="L47" s="170"/>
      <c r="O47" s="177"/>
      <c r="P47" s="175"/>
      <c r="Q47" s="175"/>
      <c r="R47" s="175"/>
      <c r="S47" s="167"/>
      <c r="T47" s="167"/>
      <c r="U47" s="167"/>
      <c r="V47" s="167"/>
      <c r="W47" s="176"/>
      <c r="X47" s="176"/>
      <c r="Y47" s="170"/>
      <c r="Z47" s="177"/>
      <c r="AA47" s="30"/>
    </row>
    <row r="48" spans="1:27" ht="12.75" customHeight="1">
      <c r="A48" s="175" t="s">
        <v>83</v>
      </c>
      <c r="B48" s="175"/>
      <c r="C48" s="175"/>
      <c r="D48" s="167">
        <v>6000</v>
      </c>
      <c r="E48" s="167"/>
      <c r="F48" s="167"/>
      <c r="G48" s="167"/>
      <c r="H48" s="167">
        <v>0.55000000000000004</v>
      </c>
      <c r="I48" s="167">
        <f>I38</f>
        <v>615</v>
      </c>
      <c r="J48" s="176">
        <f>K48*1.2</f>
        <v>499.90499999999997</v>
      </c>
      <c r="K48" s="169">
        <f>L48*1.15</f>
        <v>416.58749999999998</v>
      </c>
      <c r="L48" s="170">
        <f>SUM(O48*1.15)</f>
        <v>362.25</v>
      </c>
      <c r="O48" s="177">
        <v>315</v>
      </c>
      <c r="P48" s="175"/>
      <c r="Q48" s="175"/>
      <c r="R48" s="175"/>
      <c r="S48" s="167"/>
      <c r="T48" s="167"/>
      <c r="U48" s="167"/>
      <c r="V48" s="167"/>
      <c r="W48" s="176"/>
      <c r="X48" s="176"/>
      <c r="Y48" s="170"/>
      <c r="Z48" s="177"/>
      <c r="AA48" s="30"/>
    </row>
    <row r="49" spans="1:27" ht="12.75">
      <c r="A49" s="175"/>
      <c r="B49" s="175"/>
      <c r="C49" s="175"/>
      <c r="D49" s="167"/>
      <c r="E49" s="167"/>
      <c r="F49" s="167"/>
      <c r="G49" s="167"/>
      <c r="H49" s="167"/>
      <c r="I49" s="167"/>
      <c r="J49" s="176"/>
      <c r="K49" s="169"/>
      <c r="L49" s="170"/>
      <c r="O49" s="177"/>
      <c r="P49" s="175"/>
      <c r="Q49" s="175"/>
      <c r="R49" s="175"/>
      <c r="S49" s="167"/>
      <c r="T49" s="167"/>
      <c r="U49" s="167"/>
      <c r="V49" s="167"/>
      <c r="W49" s="176"/>
      <c r="X49" s="176"/>
      <c r="Y49" s="170"/>
      <c r="Z49" s="177"/>
      <c r="AA49" s="30"/>
    </row>
    <row r="50" spans="1:27" ht="12.75" customHeight="1">
      <c r="A50" s="175" t="s">
        <v>84</v>
      </c>
      <c r="B50" s="175"/>
      <c r="C50" s="175"/>
      <c r="D50" s="167">
        <v>6000</v>
      </c>
      <c r="E50" s="167"/>
      <c r="F50" s="167"/>
      <c r="G50" s="167"/>
      <c r="H50" s="167">
        <v>0.55000000000000004</v>
      </c>
      <c r="I50" s="167">
        <f>I40</f>
        <v>645.75</v>
      </c>
      <c r="J50" s="176">
        <f>K50*1.2</f>
        <v>523.70999999999981</v>
      </c>
      <c r="K50" s="169">
        <f>L50*1.15</f>
        <v>436.4249999999999</v>
      </c>
      <c r="L50" s="170">
        <f>SUM(O50*1.15)</f>
        <v>379.49999999999994</v>
      </c>
      <c r="O50" s="177">
        <v>330</v>
      </c>
      <c r="P50" s="175"/>
      <c r="Q50" s="175"/>
      <c r="R50" s="175"/>
      <c r="S50" s="167"/>
      <c r="T50" s="167"/>
      <c r="U50" s="167"/>
      <c r="V50" s="167"/>
      <c r="W50" s="176"/>
      <c r="X50" s="176"/>
      <c r="Y50" s="170"/>
      <c r="Z50" s="177"/>
      <c r="AA50" s="30"/>
    </row>
    <row r="51" spans="1:27" ht="12.75">
      <c r="A51" s="175"/>
      <c r="B51" s="175"/>
      <c r="C51" s="175"/>
      <c r="D51" s="167"/>
      <c r="E51" s="167"/>
      <c r="F51" s="167"/>
      <c r="G51" s="167"/>
      <c r="H51" s="167"/>
      <c r="I51" s="167"/>
      <c r="J51" s="176"/>
      <c r="K51" s="169"/>
      <c r="L51" s="170"/>
      <c r="O51" s="177"/>
      <c r="P51" s="181"/>
      <c r="Q51" s="181"/>
      <c r="R51" s="181"/>
      <c r="S51" s="178"/>
      <c r="T51" s="178"/>
      <c r="U51" s="178"/>
      <c r="V51" s="178"/>
      <c r="W51" s="179"/>
      <c r="X51" s="179"/>
      <c r="Y51" s="180"/>
      <c r="Z51" s="180"/>
      <c r="AA51" s="30"/>
    </row>
    <row r="52" spans="1:27" ht="12.75" customHeight="1">
      <c r="A52" s="175" t="s">
        <v>85</v>
      </c>
      <c r="B52" s="175"/>
      <c r="C52" s="175"/>
      <c r="D52" s="167">
        <v>6000</v>
      </c>
      <c r="E52" s="167"/>
      <c r="F52" s="167"/>
      <c r="G52" s="167"/>
      <c r="H52" s="167">
        <v>0.65</v>
      </c>
      <c r="I52" s="167">
        <f>I48</f>
        <v>615</v>
      </c>
      <c r="J52" s="176">
        <f>K52*1.2</f>
        <v>658.60499999999979</v>
      </c>
      <c r="K52" s="169">
        <f>L52*1.15</f>
        <v>548.83749999999986</v>
      </c>
      <c r="L52" s="170">
        <f>SUM(O52*1.15)</f>
        <v>477.24999999999994</v>
      </c>
      <c r="O52" s="177">
        <v>415</v>
      </c>
      <c r="P52" s="181"/>
      <c r="Q52" s="181"/>
      <c r="R52" s="181"/>
      <c r="S52" s="178"/>
      <c r="T52" s="178"/>
      <c r="U52" s="178"/>
      <c r="V52" s="178"/>
      <c r="W52" s="179"/>
      <c r="X52" s="179"/>
      <c r="Y52" s="180"/>
      <c r="Z52" s="180"/>
      <c r="AA52" s="30"/>
    </row>
    <row r="53" spans="1:27" ht="15" customHeight="1">
      <c r="A53" s="175"/>
      <c r="B53" s="175"/>
      <c r="C53" s="175"/>
      <c r="D53" s="167"/>
      <c r="E53" s="167"/>
      <c r="F53" s="167"/>
      <c r="G53" s="167"/>
      <c r="H53" s="167"/>
      <c r="I53" s="167"/>
      <c r="J53" s="176"/>
      <c r="K53" s="169"/>
      <c r="L53" s="170"/>
      <c r="O53" s="177"/>
      <c r="Q53" s="155"/>
      <c r="R53" s="155"/>
      <c r="S53" s="155"/>
      <c r="T53" s="155"/>
      <c r="U53" s="155"/>
      <c r="V53" s="155"/>
      <c r="W53" s="155"/>
      <c r="X53" s="155"/>
      <c r="Y53" s="155"/>
      <c r="Z53" s="155"/>
    </row>
    <row r="54" spans="1:27" ht="15" customHeight="1">
      <c r="A54" s="175" t="s">
        <v>86</v>
      </c>
      <c r="B54" s="175"/>
      <c r="C54" s="175"/>
      <c r="D54" s="167">
        <v>6000</v>
      </c>
      <c r="E54" s="167"/>
      <c r="F54" s="167"/>
      <c r="G54" s="167"/>
      <c r="H54" s="167">
        <v>0.65</v>
      </c>
      <c r="I54" s="167">
        <f>I50</f>
        <v>645.75</v>
      </c>
      <c r="J54" s="176">
        <f>K54*1.2</f>
        <v>714.15</v>
      </c>
      <c r="K54" s="169">
        <f>L54*1.15</f>
        <v>595.125</v>
      </c>
      <c r="L54" s="170">
        <f>SUM(O54*1.15)</f>
        <v>517.5</v>
      </c>
      <c r="O54" s="177">
        <v>450</v>
      </c>
    </row>
    <row r="55" spans="1:27" ht="15" customHeight="1">
      <c r="A55" s="175"/>
      <c r="B55" s="175"/>
      <c r="C55" s="175"/>
      <c r="D55" s="167"/>
      <c r="E55" s="167"/>
      <c r="F55" s="167"/>
      <c r="G55" s="167"/>
      <c r="H55" s="167"/>
      <c r="I55" s="167"/>
      <c r="J55" s="176"/>
      <c r="K55" s="169"/>
      <c r="L55" s="170"/>
      <c r="O55" s="177"/>
      <c r="Q55" s="155"/>
      <c r="R55" s="155"/>
      <c r="S55" s="155"/>
      <c r="T55" s="155"/>
      <c r="U55" s="155"/>
      <c r="V55" s="155"/>
      <c r="W55" s="155"/>
      <c r="X55" s="155"/>
      <c r="Y55" s="155"/>
      <c r="Z55" s="155"/>
    </row>
    <row r="56" spans="1:27" ht="15" customHeight="1">
      <c r="A56" s="175" t="s">
        <v>87</v>
      </c>
      <c r="B56" s="175"/>
      <c r="C56" s="175"/>
      <c r="D56" s="167">
        <v>6000</v>
      </c>
      <c r="E56" s="167"/>
      <c r="F56" s="167"/>
      <c r="G56" s="167"/>
      <c r="H56" s="167">
        <v>0.7</v>
      </c>
      <c r="I56" s="167">
        <f>I52</f>
        <v>615</v>
      </c>
      <c r="J56" s="176">
        <f>K56*1.2</f>
        <v>714.15</v>
      </c>
      <c r="K56" s="169">
        <f>L56*1.15</f>
        <v>595.125</v>
      </c>
      <c r="L56" s="170">
        <f>SUM(O56*1.15)</f>
        <v>517.5</v>
      </c>
      <c r="O56" s="177">
        <v>450</v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</row>
    <row r="57" spans="1:27" ht="15" customHeight="1">
      <c r="A57" s="175"/>
      <c r="B57" s="175"/>
      <c r="C57" s="175"/>
      <c r="D57" s="167"/>
      <c r="E57" s="167"/>
      <c r="F57" s="167"/>
      <c r="G57" s="167"/>
      <c r="H57" s="167"/>
      <c r="I57" s="167"/>
      <c r="J57" s="176"/>
      <c r="K57" s="169"/>
      <c r="L57" s="170"/>
      <c r="O57" s="177"/>
      <c r="Q57" s="155"/>
      <c r="R57" s="155"/>
      <c r="S57" s="155"/>
      <c r="T57" s="155"/>
      <c r="U57" s="155"/>
      <c r="V57" s="155"/>
      <c r="W57" s="155"/>
      <c r="X57" s="155"/>
      <c r="Y57" s="155"/>
      <c r="Z57" s="155"/>
    </row>
    <row r="58" spans="1:27" ht="15" customHeight="1">
      <c r="A58" s="175" t="s">
        <v>88</v>
      </c>
      <c r="B58" s="175"/>
      <c r="C58" s="175"/>
      <c r="D58" s="167">
        <v>6000</v>
      </c>
      <c r="E58" s="167"/>
      <c r="F58" s="167"/>
      <c r="G58" s="167"/>
      <c r="H58" s="167">
        <v>0.7</v>
      </c>
      <c r="I58" s="167">
        <f>I54</f>
        <v>645.75</v>
      </c>
      <c r="J58" s="176">
        <f>K58*1.2</f>
        <v>769.69499999999982</v>
      </c>
      <c r="K58" s="169">
        <f>L58*1.15</f>
        <v>641.41249999999991</v>
      </c>
      <c r="L58" s="170">
        <f>SUM(O58*1.15)</f>
        <v>557.75</v>
      </c>
      <c r="O58" s="177">
        <v>485</v>
      </c>
      <c r="Q58" s="155"/>
      <c r="R58" s="155"/>
      <c r="S58" s="155"/>
      <c r="T58" s="155"/>
      <c r="U58" s="155"/>
      <c r="V58" s="155"/>
      <c r="W58" s="155"/>
      <c r="X58" s="155"/>
      <c r="Y58" s="155"/>
      <c r="Z58" s="155"/>
    </row>
    <row r="59" spans="1:27" ht="15" customHeight="1">
      <c r="A59" s="175"/>
      <c r="B59" s="175"/>
      <c r="C59" s="175"/>
      <c r="D59" s="167"/>
      <c r="E59" s="167"/>
      <c r="F59" s="167"/>
      <c r="G59" s="167"/>
      <c r="H59" s="167"/>
      <c r="I59" s="167"/>
      <c r="J59" s="176"/>
      <c r="K59" s="169"/>
      <c r="L59" s="170"/>
      <c r="O59" s="177"/>
      <c r="Q59" s="155"/>
      <c r="R59" s="155"/>
      <c r="S59" s="155"/>
      <c r="T59" s="155"/>
      <c r="U59" s="155"/>
      <c r="V59" s="155"/>
      <c r="W59" s="155"/>
      <c r="X59" s="155"/>
      <c r="Y59" s="155"/>
      <c r="Z59" s="155"/>
    </row>
    <row r="60" spans="1:27" ht="15" customHeight="1">
      <c r="A60" s="175" t="s">
        <v>89</v>
      </c>
      <c r="B60" s="175"/>
      <c r="C60" s="175"/>
      <c r="D60" s="167">
        <v>6000</v>
      </c>
      <c r="E60" s="167"/>
      <c r="F60" s="167"/>
      <c r="G60" s="167"/>
      <c r="H60" s="167">
        <v>1.4</v>
      </c>
      <c r="I60" s="167">
        <f>I56</f>
        <v>615</v>
      </c>
      <c r="J60" s="176">
        <f>K60*1.2</f>
        <v>1285.4699999999996</v>
      </c>
      <c r="K60" s="169">
        <f>L60*1.15</f>
        <v>1071.2249999999997</v>
      </c>
      <c r="L60" s="170">
        <f>SUM(O60*1.15)</f>
        <v>931.49999999999989</v>
      </c>
      <c r="O60" s="177">
        <v>810</v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</row>
    <row r="61" spans="1:27" ht="15" customHeight="1">
      <c r="A61" s="175"/>
      <c r="B61" s="175"/>
      <c r="C61" s="175"/>
      <c r="D61" s="167"/>
      <c r="E61" s="167"/>
      <c r="F61" s="167"/>
      <c r="G61" s="167"/>
      <c r="H61" s="167"/>
      <c r="I61" s="167"/>
      <c r="J61" s="176"/>
      <c r="K61" s="169"/>
      <c r="L61" s="170"/>
      <c r="O61" s="177"/>
    </row>
    <row r="62" spans="1:27" ht="15" customHeight="1">
      <c r="A62" s="175" t="s">
        <v>90</v>
      </c>
      <c r="B62" s="175"/>
      <c r="C62" s="175"/>
      <c r="D62" s="167">
        <v>6000</v>
      </c>
      <c r="E62" s="167"/>
      <c r="F62" s="167"/>
      <c r="G62" s="167"/>
      <c r="H62" s="167">
        <v>1.4</v>
      </c>
      <c r="I62" s="167">
        <f>I58</f>
        <v>645.75</v>
      </c>
      <c r="J62" s="176">
        <f>K62*1.2</f>
        <v>1364.8199999999995</v>
      </c>
      <c r="K62" s="169">
        <f>L62*1.15</f>
        <v>1137.3499999999997</v>
      </c>
      <c r="L62" s="170">
        <f>SUM(O62*1.15)</f>
        <v>988.99999999999989</v>
      </c>
      <c r="O62" s="177">
        <v>860</v>
      </c>
    </row>
    <row r="63" spans="1:27" ht="15" customHeight="1">
      <c r="A63" s="175"/>
      <c r="B63" s="175"/>
      <c r="C63" s="175"/>
      <c r="D63" s="167"/>
      <c r="E63" s="167"/>
      <c r="F63" s="167"/>
      <c r="G63" s="167"/>
      <c r="H63" s="167"/>
      <c r="I63" s="167"/>
      <c r="J63" s="176"/>
      <c r="K63" s="169"/>
      <c r="L63" s="170"/>
      <c r="O63" s="177"/>
    </row>
    <row r="64" spans="1:27" ht="15" customHeight="1">
      <c r="A64" s="175" t="s">
        <v>91</v>
      </c>
      <c r="B64" s="175"/>
      <c r="C64" s="175"/>
      <c r="D64" s="167">
        <v>6000</v>
      </c>
      <c r="E64" s="167"/>
      <c r="F64" s="167"/>
      <c r="G64" s="167"/>
      <c r="H64" s="167">
        <v>1.45</v>
      </c>
      <c r="I64" s="167">
        <f>I60</f>
        <v>615</v>
      </c>
      <c r="J64" s="176">
        <f>K64*1.2</f>
        <v>1309.2749999999996</v>
      </c>
      <c r="K64" s="169">
        <f>L64*1.15</f>
        <v>1091.0624999999998</v>
      </c>
      <c r="L64" s="170">
        <f>SUM(O64*1.15)</f>
        <v>948.74999999999989</v>
      </c>
      <c r="O64" s="177">
        <v>825</v>
      </c>
    </row>
    <row r="65" spans="1:15" ht="15" customHeight="1">
      <c r="A65" s="175"/>
      <c r="B65" s="175"/>
      <c r="C65" s="175"/>
      <c r="D65" s="167"/>
      <c r="E65" s="167"/>
      <c r="F65" s="167"/>
      <c r="G65" s="167"/>
      <c r="H65" s="167"/>
      <c r="I65" s="167"/>
      <c r="J65" s="176"/>
      <c r="K65" s="169"/>
      <c r="L65" s="170"/>
      <c r="O65" s="177"/>
    </row>
    <row r="66" spans="1:15" ht="15" customHeight="1">
      <c r="A66" s="175" t="s">
        <v>92</v>
      </c>
      <c r="B66" s="175"/>
      <c r="C66" s="175"/>
      <c r="D66" s="167">
        <v>6000</v>
      </c>
      <c r="E66" s="167"/>
      <c r="F66" s="167"/>
      <c r="G66" s="167"/>
      <c r="H66" s="167">
        <v>1.45</v>
      </c>
      <c r="I66" s="167">
        <f>I62</f>
        <v>645.75</v>
      </c>
      <c r="J66" s="176">
        <f>K66*1.2</f>
        <v>1396.5599999999997</v>
      </c>
      <c r="K66" s="169">
        <f>L66*1.15</f>
        <v>1163.7999999999997</v>
      </c>
      <c r="L66" s="170">
        <f>SUM(O66*1.15)</f>
        <v>1011.9999999999999</v>
      </c>
      <c r="O66" s="177">
        <v>880</v>
      </c>
    </row>
    <row r="67" spans="1:15" ht="15" customHeight="1">
      <c r="A67" s="175"/>
      <c r="B67" s="175"/>
      <c r="C67" s="175"/>
      <c r="D67" s="167"/>
      <c r="E67" s="167"/>
      <c r="F67" s="167"/>
      <c r="G67" s="167"/>
      <c r="H67" s="167"/>
      <c r="I67" s="167"/>
      <c r="J67" s="176"/>
      <c r="K67" s="169"/>
      <c r="L67" s="170"/>
      <c r="O67" s="177"/>
    </row>
    <row r="68" spans="1:15" ht="15" customHeight="1">
      <c r="A68" s="166" t="s">
        <v>93</v>
      </c>
      <c r="B68" s="166"/>
      <c r="C68" s="166"/>
      <c r="D68" s="167">
        <v>6000</v>
      </c>
      <c r="E68" s="167"/>
      <c r="F68" s="167"/>
      <c r="G68" s="167"/>
      <c r="H68" s="167"/>
      <c r="I68" s="167"/>
      <c r="J68" s="168">
        <v>890</v>
      </c>
      <c r="K68" s="169">
        <v>820</v>
      </c>
      <c r="L68" s="170">
        <f>SUM(O68*1.15)</f>
        <v>1265</v>
      </c>
      <c r="O68" s="171">
        <v>1100</v>
      </c>
    </row>
    <row r="69" spans="1:15" ht="15" customHeight="1">
      <c r="A69" s="166"/>
      <c r="B69" s="166"/>
      <c r="C69" s="166"/>
      <c r="D69" s="167"/>
      <c r="E69" s="167"/>
      <c r="F69" s="167"/>
      <c r="G69" s="167"/>
      <c r="H69" s="167"/>
      <c r="I69" s="167"/>
      <c r="J69" s="168"/>
      <c r="K69" s="169"/>
      <c r="L69" s="170"/>
      <c r="O69" s="171"/>
    </row>
    <row r="70" spans="1:15" ht="15" customHeight="1">
      <c r="A70" s="166" t="s">
        <v>94</v>
      </c>
      <c r="B70" s="166"/>
      <c r="C70" s="166"/>
      <c r="D70" s="167">
        <v>6000</v>
      </c>
      <c r="E70" s="167"/>
      <c r="F70" s="167"/>
      <c r="G70" s="167"/>
      <c r="H70" s="167"/>
      <c r="I70" s="167"/>
      <c r="J70" s="168">
        <v>990</v>
      </c>
      <c r="K70" s="169">
        <v>890</v>
      </c>
      <c r="L70" s="170">
        <f>SUM(O70*1.15)</f>
        <v>1437.5</v>
      </c>
      <c r="O70" s="171">
        <v>1250</v>
      </c>
    </row>
    <row r="71" spans="1:15" ht="15" customHeight="1">
      <c r="A71" s="166"/>
      <c r="B71" s="166"/>
      <c r="C71" s="166"/>
      <c r="D71" s="167"/>
      <c r="E71" s="167"/>
      <c r="F71" s="167"/>
      <c r="G71" s="167"/>
      <c r="H71" s="167"/>
      <c r="I71" s="167"/>
      <c r="J71" s="168"/>
      <c r="K71" s="169"/>
      <c r="L71" s="170"/>
      <c r="O71" s="171"/>
    </row>
    <row r="72" spans="1:15" ht="14.25" customHeight="1">
      <c r="A72" s="172"/>
      <c r="B72" s="172"/>
      <c r="C72" s="172"/>
      <c r="D72" s="167"/>
      <c r="E72" s="167"/>
      <c r="F72" s="167"/>
      <c r="G72" s="167"/>
      <c r="H72" s="167"/>
      <c r="I72" s="167"/>
      <c r="J72" s="173"/>
      <c r="K72" s="174"/>
      <c r="L72" s="155"/>
    </row>
    <row r="73" spans="1:15" ht="15" hidden="1" customHeight="1">
      <c r="A73" s="172"/>
      <c r="B73" s="172"/>
      <c r="C73" s="172"/>
      <c r="D73" s="167"/>
      <c r="E73" s="167"/>
      <c r="F73" s="167"/>
      <c r="G73" s="167"/>
      <c r="H73" s="167"/>
      <c r="I73" s="167"/>
      <c r="J73" s="173"/>
      <c r="K73" s="174"/>
      <c r="L73" s="155"/>
    </row>
    <row r="74" spans="1:15" ht="15" hidden="1" customHeight="1">
      <c r="A74" s="32"/>
      <c r="B74" s="32"/>
      <c r="C74" s="32"/>
      <c r="D74" s="33"/>
      <c r="E74" s="33"/>
      <c r="F74" s="33"/>
      <c r="G74" s="33"/>
      <c r="H74" s="28"/>
      <c r="I74" s="28"/>
      <c r="J74" s="34"/>
      <c r="K74" s="35"/>
    </row>
    <row r="75" spans="1:15" ht="15" hidden="1" customHeight="1">
      <c r="A75" s="32"/>
      <c r="B75" s="32"/>
      <c r="C75" s="32"/>
      <c r="D75" s="33"/>
      <c r="E75" s="33"/>
      <c r="F75" s="33"/>
      <c r="G75" s="33"/>
      <c r="H75" s="28"/>
      <c r="I75" s="28"/>
      <c r="J75" s="34"/>
      <c r="K75" s="35"/>
    </row>
    <row r="76" spans="1:15" ht="15" hidden="1" customHeight="1">
      <c r="A76" s="32"/>
      <c r="B76" s="32"/>
      <c r="C76" s="32"/>
      <c r="D76" s="33"/>
      <c r="E76" s="33"/>
      <c r="F76" s="33"/>
      <c r="G76" s="33"/>
      <c r="H76" s="28"/>
      <c r="I76" s="28"/>
      <c r="J76" s="34"/>
      <c r="K76" s="35"/>
    </row>
    <row r="77" spans="1:15" ht="15" hidden="1" customHeight="1">
      <c r="A77" s="32"/>
      <c r="B77" s="32"/>
      <c r="C77" s="32"/>
      <c r="D77" s="33"/>
      <c r="E77" s="33"/>
      <c r="F77" s="33"/>
      <c r="G77" s="33"/>
      <c r="H77" s="28"/>
      <c r="I77" s="28"/>
      <c r="J77" s="34"/>
      <c r="K77" s="35"/>
    </row>
    <row r="78" spans="1:15" ht="15" hidden="1" customHeight="1">
      <c r="A78" s="32"/>
      <c r="B78" s="32"/>
      <c r="C78" s="32"/>
      <c r="D78" s="33"/>
      <c r="E78" s="33"/>
      <c r="F78" s="33"/>
      <c r="G78" s="33"/>
      <c r="H78" s="28"/>
      <c r="I78" s="28"/>
      <c r="J78" s="34"/>
      <c r="K78" s="35"/>
    </row>
    <row r="79" spans="1:15" ht="15" hidden="1" customHeight="1">
      <c r="A79" s="32"/>
      <c r="B79" s="32"/>
      <c r="C79" s="32"/>
      <c r="D79" s="33"/>
      <c r="E79" s="33"/>
      <c r="F79" s="33"/>
      <c r="G79" s="33"/>
      <c r="H79" s="28"/>
      <c r="I79" s="28"/>
      <c r="J79" s="34"/>
      <c r="K79" s="35"/>
    </row>
    <row r="80" spans="1:15" ht="15">
      <c r="H80" s="165" t="s">
        <v>15</v>
      </c>
      <c r="I80" s="165"/>
    </row>
    <row r="81" spans="8:9" ht="15">
      <c r="H81" s="25">
        <v>615</v>
      </c>
      <c r="I81" s="25">
        <f>H81*1.05</f>
        <v>645.75</v>
      </c>
    </row>
  </sheetData>
  <mergeCells count="381">
    <mergeCell ref="A1:N2"/>
    <mergeCell ref="Q1:Z2"/>
    <mergeCell ref="A3:C4"/>
    <mergeCell ref="D3:G4"/>
    <mergeCell ref="H3:H4"/>
    <mergeCell ref="I3:I4"/>
    <mergeCell ref="J3:O3"/>
    <mergeCell ref="Q3:S4"/>
    <mergeCell ref="T3:W4"/>
    <mergeCell ref="X3:Z3"/>
    <mergeCell ref="A5:C5"/>
    <mergeCell ref="D5:G5"/>
    <mergeCell ref="A6:C7"/>
    <mergeCell ref="D6:G7"/>
    <mergeCell ref="H6:H7"/>
    <mergeCell ref="I6:I7"/>
    <mergeCell ref="J6:J7"/>
    <mergeCell ref="K6:K7"/>
    <mergeCell ref="L6:L7"/>
    <mergeCell ref="O6:O7"/>
    <mergeCell ref="Q6:S7"/>
    <mergeCell ref="T6:W7"/>
    <mergeCell ref="X6:X7"/>
    <mergeCell ref="Y6:Y7"/>
    <mergeCell ref="Z6:Z7"/>
    <mergeCell ref="A8:C9"/>
    <mergeCell ref="D8:G9"/>
    <mergeCell ref="H8:H9"/>
    <mergeCell ref="I8:I9"/>
    <mergeCell ref="J8:J9"/>
    <mergeCell ref="K8:K9"/>
    <mergeCell ref="L8:L9"/>
    <mergeCell ref="O8:O9"/>
    <mergeCell ref="Q8:S9"/>
    <mergeCell ref="T8:W9"/>
    <mergeCell ref="X8:X9"/>
    <mergeCell ref="Y8:Y9"/>
    <mergeCell ref="Z8:Z9"/>
    <mergeCell ref="A10:C11"/>
    <mergeCell ref="D10:G11"/>
    <mergeCell ref="H10:H11"/>
    <mergeCell ref="I10:I11"/>
    <mergeCell ref="J10:J11"/>
    <mergeCell ref="K10:K11"/>
    <mergeCell ref="L10:L11"/>
    <mergeCell ref="O10:O11"/>
    <mergeCell ref="Q10:S11"/>
    <mergeCell ref="T10:W11"/>
    <mergeCell ref="X10:X11"/>
    <mergeCell ref="Y10:Y11"/>
    <mergeCell ref="Z10:Z11"/>
    <mergeCell ref="A12:C13"/>
    <mergeCell ref="D12:G13"/>
    <mergeCell ref="H12:H13"/>
    <mergeCell ref="I12:I13"/>
    <mergeCell ref="J12:J13"/>
    <mergeCell ref="K12:K13"/>
    <mergeCell ref="L12:L13"/>
    <mergeCell ref="O12:O13"/>
    <mergeCell ref="Q13:Z14"/>
    <mergeCell ref="A14:C15"/>
    <mergeCell ref="D14:G15"/>
    <mergeCell ref="H14:H15"/>
    <mergeCell ref="I14:I15"/>
    <mergeCell ref="J14:J15"/>
    <mergeCell ref="K14:K15"/>
    <mergeCell ref="L14:L15"/>
    <mergeCell ref="O14:O15"/>
    <mergeCell ref="Q15:S16"/>
    <mergeCell ref="T15:W16"/>
    <mergeCell ref="X15:Z15"/>
    <mergeCell ref="A16:C17"/>
    <mergeCell ref="D16:G17"/>
    <mergeCell ref="H16:H17"/>
    <mergeCell ref="I16:I17"/>
    <mergeCell ref="J16:J17"/>
    <mergeCell ref="K16:K17"/>
    <mergeCell ref="L16:L17"/>
    <mergeCell ref="O16:O17"/>
    <mergeCell ref="Q17:S18"/>
    <mergeCell ref="T17:W18"/>
    <mergeCell ref="X17:X18"/>
    <mergeCell ref="Y17:Y18"/>
    <mergeCell ref="Z17:Z18"/>
    <mergeCell ref="A18:C19"/>
    <mergeCell ref="D18:G19"/>
    <mergeCell ref="H18:H19"/>
    <mergeCell ref="I18:I19"/>
    <mergeCell ref="J18:J19"/>
    <mergeCell ref="K18:K19"/>
    <mergeCell ref="L18:L19"/>
    <mergeCell ref="O18:O19"/>
    <mergeCell ref="Q19:S20"/>
    <mergeCell ref="T19:W20"/>
    <mergeCell ref="X19:X20"/>
    <mergeCell ref="Y19:Y20"/>
    <mergeCell ref="Z19:Z20"/>
    <mergeCell ref="A20:C21"/>
    <mergeCell ref="D20:G21"/>
    <mergeCell ref="H20:H21"/>
    <mergeCell ref="I20:I21"/>
    <mergeCell ref="J20:J21"/>
    <mergeCell ref="K20:K21"/>
    <mergeCell ref="L20:L21"/>
    <mergeCell ref="O20:O21"/>
    <mergeCell ref="Q21:S26"/>
    <mergeCell ref="T21:W26"/>
    <mergeCell ref="X21:X26"/>
    <mergeCell ref="Y21:Y26"/>
    <mergeCell ref="Z21:Z26"/>
    <mergeCell ref="A22:C23"/>
    <mergeCell ref="D22:G23"/>
    <mergeCell ref="H22:H23"/>
    <mergeCell ref="I22:I23"/>
    <mergeCell ref="J22:J23"/>
    <mergeCell ref="K22:K23"/>
    <mergeCell ref="L22:L23"/>
    <mergeCell ref="O22:O23"/>
    <mergeCell ref="A24:C25"/>
    <mergeCell ref="D24:G25"/>
    <mergeCell ref="H24:H25"/>
    <mergeCell ref="I24:I25"/>
    <mergeCell ref="J24:J25"/>
    <mergeCell ref="K24:K25"/>
    <mergeCell ref="L24:L25"/>
    <mergeCell ref="O24:O25"/>
    <mergeCell ref="A26:C27"/>
    <mergeCell ref="D26:G27"/>
    <mergeCell ref="Y27:Y28"/>
    <mergeCell ref="Z27:Z28"/>
    <mergeCell ref="A28:C29"/>
    <mergeCell ref="D28:G29"/>
    <mergeCell ref="H28:H29"/>
    <mergeCell ref="I28:I29"/>
    <mergeCell ref="J28:J29"/>
    <mergeCell ref="K28:K29"/>
    <mergeCell ref="L28:L29"/>
    <mergeCell ref="O28:O29"/>
    <mergeCell ref="H26:H27"/>
    <mergeCell ref="I26:I27"/>
    <mergeCell ref="J26:J27"/>
    <mergeCell ref="K26:K27"/>
    <mergeCell ref="L26:L27"/>
    <mergeCell ref="O26:O27"/>
    <mergeCell ref="Q27:S28"/>
    <mergeCell ref="T27:W28"/>
    <mergeCell ref="X27:X28"/>
    <mergeCell ref="A30:C31"/>
    <mergeCell ref="D30:G31"/>
    <mergeCell ref="H30:H31"/>
    <mergeCell ref="I30:I31"/>
    <mergeCell ref="J30:J31"/>
    <mergeCell ref="K30:K31"/>
    <mergeCell ref="L30:L31"/>
    <mergeCell ref="O30:O31"/>
    <mergeCell ref="Q30:AA31"/>
    <mergeCell ref="A32:C33"/>
    <mergeCell ref="D32:G33"/>
    <mergeCell ref="H32:H33"/>
    <mergeCell ref="I32:I33"/>
    <mergeCell ref="J32:J33"/>
    <mergeCell ref="K32:K33"/>
    <mergeCell ref="L32:L33"/>
    <mergeCell ref="O32:O33"/>
    <mergeCell ref="Q32:U32"/>
    <mergeCell ref="V32:W32"/>
    <mergeCell ref="X32:Y32"/>
    <mergeCell ref="Z32:AA32"/>
    <mergeCell ref="Q33:U33"/>
    <mergeCell ref="V33:W33"/>
    <mergeCell ref="X33:Y33"/>
    <mergeCell ref="Z33:AA33"/>
    <mergeCell ref="A34:C35"/>
    <mergeCell ref="D34:G35"/>
    <mergeCell ref="H34:H35"/>
    <mergeCell ref="I34:I35"/>
    <mergeCell ref="J34:J35"/>
    <mergeCell ref="K34:K35"/>
    <mergeCell ref="L34:L35"/>
    <mergeCell ref="O34:O35"/>
    <mergeCell ref="P34:Z38"/>
    <mergeCell ref="A36:C37"/>
    <mergeCell ref="D36:G37"/>
    <mergeCell ref="H36:H37"/>
    <mergeCell ref="I36:I37"/>
    <mergeCell ref="J36:J37"/>
    <mergeCell ref="K36:K37"/>
    <mergeCell ref="L36:L37"/>
    <mergeCell ref="O36:O37"/>
    <mergeCell ref="A38:C39"/>
    <mergeCell ref="D38:G39"/>
    <mergeCell ref="H38:H39"/>
    <mergeCell ref="I38:I39"/>
    <mergeCell ref="J38:J39"/>
    <mergeCell ref="K38:K39"/>
    <mergeCell ref="L38:L39"/>
    <mergeCell ref="O38:O39"/>
    <mergeCell ref="P39:R40"/>
    <mergeCell ref="S39:V40"/>
    <mergeCell ref="W39:Z39"/>
    <mergeCell ref="A40:C41"/>
    <mergeCell ref="D40:G41"/>
    <mergeCell ref="H40:H41"/>
    <mergeCell ref="I40:I41"/>
    <mergeCell ref="J40:J41"/>
    <mergeCell ref="K40:K41"/>
    <mergeCell ref="L40:L41"/>
    <mergeCell ref="O40:O41"/>
    <mergeCell ref="P41:R42"/>
    <mergeCell ref="S41:V42"/>
    <mergeCell ref="W41:W42"/>
    <mergeCell ref="X41:X42"/>
    <mergeCell ref="Y41:Y42"/>
    <mergeCell ref="Z41:Z42"/>
    <mergeCell ref="A42:C43"/>
    <mergeCell ref="D42:G43"/>
    <mergeCell ref="H42:H43"/>
    <mergeCell ref="I42:I43"/>
    <mergeCell ref="J42:J43"/>
    <mergeCell ref="K42:K43"/>
    <mergeCell ref="L42:L43"/>
    <mergeCell ref="O42:O43"/>
    <mergeCell ref="P43:R44"/>
    <mergeCell ref="S43:V44"/>
    <mergeCell ref="W43:W44"/>
    <mergeCell ref="X43:X44"/>
    <mergeCell ref="Y43:Y44"/>
    <mergeCell ref="Z43:Z44"/>
    <mergeCell ref="A44:C45"/>
    <mergeCell ref="D44:G45"/>
    <mergeCell ref="H44:H45"/>
    <mergeCell ref="I44:I45"/>
    <mergeCell ref="J44:J45"/>
    <mergeCell ref="K44:K45"/>
    <mergeCell ref="L44:L45"/>
    <mergeCell ref="O44:O45"/>
    <mergeCell ref="P45:R50"/>
    <mergeCell ref="S45:V50"/>
    <mergeCell ref="W45:W50"/>
    <mergeCell ref="X45:X50"/>
    <mergeCell ref="Y45:Y50"/>
    <mergeCell ref="Z45:Z50"/>
    <mergeCell ref="A46:C47"/>
    <mergeCell ref="D46:G47"/>
    <mergeCell ref="H46:H47"/>
    <mergeCell ref="I46:I47"/>
    <mergeCell ref="L50:L51"/>
    <mergeCell ref="O50:O51"/>
    <mergeCell ref="P51:R52"/>
    <mergeCell ref="J46:J47"/>
    <mergeCell ref="K46:K47"/>
    <mergeCell ref="L46:L47"/>
    <mergeCell ref="O46:O47"/>
    <mergeCell ref="A48:C49"/>
    <mergeCell ref="D48:G49"/>
    <mergeCell ref="H48:H49"/>
    <mergeCell ref="I48:I49"/>
    <mergeCell ref="J48:J49"/>
    <mergeCell ref="K48:K49"/>
    <mergeCell ref="L48:L49"/>
    <mergeCell ref="O48:O49"/>
    <mergeCell ref="Y57:Z57"/>
    <mergeCell ref="S51:V52"/>
    <mergeCell ref="W51:W52"/>
    <mergeCell ref="X51:X52"/>
    <mergeCell ref="Y51:Y52"/>
    <mergeCell ref="Z51:Z52"/>
    <mergeCell ref="A52:C53"/>
    <mergeCell ref="D52:G53"/>
    <mergeCell ref="H52:H53"/>
    <mergeCell ref="I52:I53"/>
    <mergeCell ref="J52:J53"/>
    <mergeCell ref="K52:K53"/>
    <mergeCell ref="L52:L53"/>
    <mergeCell ref="O52:O53"/>
    <mergeCell ref="Q53:T53"/>
    <mergeCell ref="U53:V53"/>
    <mergeCell ref="W53:X53"/>
    <mergeCell ref="Y53:Z53"/>
    <mergeCell ref="A50:C51"/>
    <mergeCell ref="D50:G51"/>
    <mergeCell ref="H50:H51"/>
    <mergeCell ref="I50:I51"/>
    <mergeCell ref="J50:J51"/>
    <mergeCell ref="K50:K51"/>
    <mergeCell ref="K58:K59"/>
    <mergeCell ref="L58:L59"/>
    <mergeCell ref="O58:O59"/>
    <mergeCell ref="Q58:T58"/>
    <mergeCell ref="A54:C55"/>
    <mergeCell ref="D54:G55"/>
    <mergeCell ref="H54:H55"/>
    <mergeCell ref="I54:I55"/>
    <mergeCell ref="J54:J55"/>
    <mergeCell ref="K54:K55"/>
    <mergeCell ref="L54:L55"/>
    <mergeCell ref="O54:O55"/>
    <mergeCell ref="Q55:Z56"/>
    <mergeCell ref="A56:C57"/>
    <mergeCell ref="D56:G57"/>
    <mergeCell ref="H56:H57"/>
    <mergeCell ref="I56:I57"/>
    <mergeCell ref="J56:J57"/>
    <mergeCell ref="K56:K57"/>
    <mergeCell ref="L56:L57"/>
    <mergeCell ref="O56:O57"/>
    <mergeCell ref="Q57:T57"/>
    <mergeCell ref="U57:V57"/>
    <mergeCell ref="W57:X57"/>
    <mergeCell ref="U58:V58"/>
    <mergeCell ref="W58:X58"/>
    <mergeCell ref="Y58:Z58"/>
    <mergeCell ref="Q59:T59"/>
    <mergeCell ref="U59:V59"/>
    <mergeCell ref="W59:X59"/>
    <mergeCell ref="Y59:Z59"/>
    <mergeCell ref="A60:C61"/>
    <mergeCell ref="D60:G61"/>
    <mergeCell ref="H60:H61"/>
    <mergeCell ref="I60:I61"/>
    <mergeCell ref="J60:J61"/>
    <mergeCell ref="K60:K61"/>
    <mergeCell ref="L60:L61"/>
    <mergeCell ref="O60:O61"/>
    <mergeCell ref="Q60:T60"/>
    <mergeCell ref="U60:V60"/>
    <mergeCell ref="W60:X60"/>
    <mergeCell ref="Y60:Z60"/>
    <mergeCell ref="A58:C59"/>
    <mergeCell ref="D58:G59"/>
    <mergeCell ref="H58:H59"/>
    <mergeCell ref="I58:I59"/>
    <mergeCell ref="J58:J59"/>
    <mergeCell ref="A62:C63"/>
    <mergeCell ref="D62:G63"/>
    <mergeCell ref="H62:H63"/>
    <mergeCell ref="I62:I63"/>
    <mergeCell ref="J62:J63"/>
    <mergeCell ref="K62:K63"/>
    <mergeCell ref="L62:L63"/>
    <mergeCell ref="O62:O63"/>
    <mergeCell ref="A64:C65"/>
    <mergeCell ref="D64:G65"/>
    <mergeCell ref="H64:H65"/>
    <mergeCell ref="I64:I65"/>
    <mergeCell ref="J64:J65"/>
    <mergeCell ref="K64:K65"/>
    <mergeCell ref="L64:L65"/>
    <mergeCell ref="O64:O65"/>
    <mergeCell ref="A66:C67"/>
    <mergeCell ref="D66:G67"/>
    <mergeCell ref="H66:H67"/>
    <mergeCell ref="I66:I67"/>
    <mergeCell ref="J66:J67"/>
    <mergeCell ref="K66:K67"/>
    <mergeCell ref="L66:L67"/>
    <mergeCell ref="O66:O67"/>
    <mergeCell ref="A68:C69"/>
    <mergeCell ref="D68:G69"/>
    <mergeCell ref="H68:H69"/>
    <mergeCell ref="I68:I69"/>
    <mergeCell ref="J68:J69"/>
    <mergeCell ref="K68:K69"/>
    <mergeCell ref="L68:L69"/>
    <mergeCell ref="O68:O69"/>
    <mergeCell ref="H80:I80"/>
    <mergeCell ref="A70:C71"/>
    <mergeCell ref="D70:G71"/>
    <mergeCell ref="H70:H71"/>
    <mergeCell ref="I70:I71"/>
    <mergeCell ref="J70:J71"/>
    <mergeCell ref="K70:K71"/>
    <mergeCell ref="L70:L71"/>
    <mergeCell ref="O70:O71"/>
    <mergeCell ref="A72:C73"/>
    <mergeCell ref="D72:G73"/>
    <mergeCell ref="H72:H73"/>
    <mergeCell ref="I72:I73"/>
    <mergeCell ref="J72:J73"/>
    <mergeCell ref="K72:K73"/>
    <mergeCell ref="L72:L73"/>
  </mergeCells>
  <pageMargins left="0.70866141732283472" right="0.70866141732283472" top="0.74803149606299213" bottom="0.74803149606299213" header="0.51181102362204722" footer="0.51181102362204722"/>
  <pageSetup paperSize="9" scale="60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465A4"/>
  </sheetPr>
  <dimension ref="A1:Z32"/>
  <sheetViews>
    <sheetView topLeftCell="A4" zoomScale="77" zoomScaleNormal="77" workbookViewId="0">
      <selection activeCell="I11" sqref="I11:I12"/>
    </sheetView>
  </sheetViews>
  <sheetFormatPr defaultRowHeight="11.25"/>
  <cols>
    <col min="1" max="2" width="10.6640625" customWidth="1"/>
    <col min="3" max="3" width="41" customWidth="1"/>
    <col min="4" max="7" width="10.6640625" customWidth="1"/>
    <col min="8" max="8" width="44" customWidth="1"/>
    <col min="9" max="9" width="12.6640625" customWidth="1"/>
    <col min="10" max="10" width="15.83203125" customWidth="1"/>
    <col min="11" max="11" width="15" customWidth="1"/>
    <col min="12" max="12" width="4.6640625" customWidth="1"/>
    <col min="13" max="13" width="8.6640625" customWidth="1"/>
    <col min="14" max="17" width="10.6640625" customWidth="1"/>
    <col min="18" max="18" width="20.6640625" customWidth="1"/>
    <col min="19" max="1023" width="10.6640625" customWidth="1"/>
    <col min="1024" max="1025" width="14.33203125" customWidth="1"/>
  </cols>
  <sheetData>
    <row r="1" spans="1:26">
      <c r="A1" s="195" t="s">
        <v>34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26" ht="23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ht="19.5" customHeight="1">
      <c r="A3" s="184" t="s">
        <v>10</v>
      </c>
      <c r="B3" s="184"/>
      <c r="C3" s="184"/>
      <c r="D3" s="182" t="s">
        <v>12</v>
      </c>
      <c r="E3" s="182"/>
      <c r="F3" s="182"/>
      <c r="G3" s="182"/>
      <c r="H3" s="183" t="s">
        <v>95</v>
      </c>
      <c r="I3" s="201" t="s">
        <v>37</v>
      </c>
      <c r="J3" s="201"/>
      <c r="K3" s="201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ht="18.75">
      <c r="A4" s="184"/>
      <c r="B4" s="184"/>
      <c r="C4" s="184"/>
      <c r="D4" s="182"/>
      <c r="E4" s="182"/>
      <c r="F4" s="182"/>
      <c r="G4" s="182"/>
      <c r="H4" s="183"/>
      <c r="I4" s="18" t="s">
        <v>4</v>
      </c>
      <c r="J4" s="22" t="s">
        <v>18</v>
      </c>
      <c r="K4" s="31" t="s">
        <v>38</v>
      </c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ht="15.75" customHeight="1">
      <c r="A5" s="175" t="s">
        <v>96</v>
      </c>
      <c r="B5" s="175"/>
      <c r="C5" s="175"/>
      <c r="D5" s="167" t="s">
        <v>97</v>
      </c>
      <c r="E5" s="167"/>
      <c r="F5" s="167"/>
      <c r="G5" s="167"/>
      <c r="H5" s="167"/>
      <c r="I5" s="176">
        <f>J5*1.15</f>
        <v>317.39999999999998</v>
      </c>
      <c r="J5" s="185">
        <f>K5*1.15</f>
        <v>276</v>
      </c>
      <c r="K5" s="177">
        <v>240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>
      <c r="A6" s="175"/>
      <c r="B6" s="175"/>
      <c r="C6" s="175"/>
      <c r="D6" s="167"/>
      <c r="E6" s="167"/>
      <c r="F6" s="167"/>
      <c r="G6" s="167"/>
      <c r="H6" s="167"/>
      <c r="I6" s="176"/>
      <c r="J6" s="185"/>
      <c r="K6" s="177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ht="15.75" customHeight="1">
      <c r="A7" s="175" t="s">
        <v>98</v>
      </c>
      <c r="B7" s="175"/>
      <c r="C7" s="175"/>
      <c r="D7" s="167" t="s">
        <v>97</v>
      </c>
      <c r="E7" s="167"/>
      <c r="F7" s="167"/>
      <c r="G7" s="167"/>
      <c r="H7" s="167"/>
      <c r="I7" s="176">
        <f>J7*1.15</f>
        <v>395.42749999999995</v>
      </c>
      <c r="J7" s="185">
        <f>K7*1.15</f>
        <v>343.84999999999997</v>
      </c>
      <c r="K7" s="177">
        <v>299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75"/>
      <c r="B8" s="175"/>
      <c r="C8" s="175"/>
      <c r="D8" s="167"/>
      <c r="E8" s="167"/>
      <c r="F8" s="167"/>
      <c r="G8" s="167"/>
      <c r="H8" s="167"/>
      <c r="I8" s="176"/>
      <c r="J8" s="185"/>
      <c r="K8" s="17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>
      <c r="A9" s="175" t="s">
        <v>99</v>
      </c>
      <c r="B9" s="175"/>
      <c r="C9" s="175"/>
      <c r="D9" s="167" t="s">
        <v>97</v>
      </c>
      <c r="E9" s="167"/>
      <c r="F9" s="167"/>
      <c r="G9" s="167"/>
      <c r="H9" s="167"/>
      <c r="I9" s="176">
        <f>J9*1.15</f>
        <v>395.42749999999995</v>
      </c>
      <c r="J9" s="185">
        <f>K9*1.15</f>
        <v>343.84999999999997</v>
      </c>
      <c r="K9" s="177">
        <v>299</v>
      </c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</row>
    <row r="10" spans="1:26">
      <c r="A10" s="175"/>
      <c r="B10" s="175"/>
      <c r="C10" s="175"/>
      <c r="D10" s="167"/>
      <c r="E10" s="167"/>
      <c r="F10" s="167"/>
      <c r="G10" s="167"/>
      <c r="H10" s="167"/>
      <c r="I10" s="176"/>
      <c r="J10" s="185"/>
      <c r="K10" s="177"/>
      <c r="P10" s="155"/>
      <c r="Q10" s="155"/>
      <c r="R10" s="155"/>
      <c r="S10" s="155"/>
      <c r="T10" s="155"/>
      <c r="U10" s="155"/>
      <c r="V10" s="155"/>
      <c r="W10" s="155"/>
      <c r="X10" s="155"/>
      <c r="Y10" s="155"/>
    </row>
    <row r="11" spans="1:26" ht="15.75" customHeight="1">
      <c r="A11" s="175" t="s">
        <v>100</v>
      </c>
      <c r="B11" s="175"/>
      <c r="C11" s="175"/>
      <c r="D11" s="167" t="s">
        <v>97</v>
      </c>
      <c r="E11" s="167"/>
      <c r="F11" s="167"/>
      <c r="G11" s="167"/>
      <c r="H11" s="167"/>
      <c r="I11" s="176">
        <f>J11*1.15</f>
        <v>568.67499999999984</v>
      </c>
      <c r="J11" s="185">
        <f>K11*1.15</f>
        <v>494.49999999999994</v>
      </c>
      <c r="K11" s="177">
        <v>430</v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</row>
    <row r="12" spans="1:26" ht="15.75" customHeight="1">
      <c r="A12" s="175"/>
      <c r="B12" s="175"/>
      <c r="C12" s="175"/>
      <c r="D12" s="167"/>
      <c r="E12" s="167"/>
      <c r="F12" s="167"/>
      <c r="G12" s="167"/>
      <c r="H12" s="167"/>
      <c r="I12" s="176"/>
      <c r="J12" s="185"/>
      <c r="K12" s="177"/>
      <c r="P12" s="155"/>
      <c r="Q12" s="155"/>
      <c r="R12" s="155"/>
      <c r="S12" s="155"/>
      <c r="T12" s="155"/>
      <c r="U12" s="155"/>
      <c r="V12" s="155"/>
      <c r="W12" s="155"/>
      <c r="X12" s="155"/>
      <c r="Y12" s="155"/>
    </row>
    <row r="13" spans="1:26" ht="15.75" customHeight="1">
      <c r="A13" s="175" t="s">
        <v>101</v>
      </c>
      <c r="B13" s="175"/>
      <c r="C13" s="175"/>
      <c r="D13" s="167" t="s">
        <v>97</v>
      </c>
      <c r="E13" s="167"/>
      <c r="F13" s="167"/>
      <c r="G13" s="167"/>
      <c r="H13" s="167"/>
      <c r="I13" s="176">
        <f>J13*1.15</f>
        <v>436.4249999999999</v>
      </c>
      <c r="J13" s="185">
        <f>K13*1.15</f>
        <v>379.49999999999994</v>
      </c>
      <c r="K13" s="177">
        <v>330</v>
      </c>
      <c r="P13" s="155"/>
      <c r="Q13" s="155"/>
      <c r="R13" s="155"/>
      <c r="S13" s="155"/>
      <c r="T13" s="155"/>
      <c r="U13" s="155"/>
      <c r="V13" s="155"/>
      <c r="W13" s="155"/>
      <c r="X13" s="155"/>
      <c r="Y13" s="155"/>
    </row>
    <row r="14" spans="1:26" ht="15.75" customHeight="1">
      <c r="A14" s="175"/>
      <c r="B14" s="175"/>
      <c r="C14" s="175"/>
      <c r="D14" s="167"/>
      <c r="E14" s="167"/>
      <c r="F14" s="167"/>
      <c r="G14" s="167"/>
      <c r="H14" s="167"/>
      <c r="I14" s="176"/>
      <c r="J14" s="185"/>
      <c r="K14" s="177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1:26" ht="15.75" customHeight="1">
      <c r="A15" s="175" t="s">
        <v>102</v>
      </c>
      <c r="B15" s="175"/>
      <c r="C15" s="175"/>
      <c r="D15" s="167" t="s">
        <v>97</v>
      </c>
      <c r="E15" s="167"/>
      <c r="F15" s="167"/>
      <c r="G15" s="167"/>
      <c r="H15" s="167"/>
      <c r="I15" s="176">
        <f>J15*1.15</f>
        <v>595.125</v>
      </c>
      <c r="J15" s="185">
        <f>K15*1.15</f>
        <v>517.5</v>
      </c>
      <c r="K15" s="177">
        <v>450</v>
      </c>
      <c r="P15" s="155"/>
      <c r="Q15" s="155"/>
      <c r="R15" s="155"/>
      <c r="S15" s="155"/>
      <c r="T15" s="155"/>
      <c r="U15" s="155"/>
      <c r="V15" s="155"/>
      <c r="W15" s="155"/>
      <c r="X15" s="155"/>
      <c r="Y15" s="155"/>
    </row>
    <row r="16" spans="1:26" ht="15.75" customHeight="1">
      <c r="A16" s="175"/>
      <c r="B16" s="175"/>
      <c r="C16" s="175"/>
      <c r="D16" s="167"/>
      <c r="E16" s="167"/>
      <c r="F16" s="167"/>
      <c r="G16" s="167"/>
      <c r="H16" s="167"/>
      <c r="I16" s="176"/>
      <c r="J16" s="185"/>
      <c r="K16" s="177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1:25" ht="15.75" customHeight="1">
      <c r="A17" s="175" t="s">
        <v>103</v>
      </c>
      <c r="B17" s="175"/>
      <c r="C17" s="175"/>
      <c r="D17" s="167" t="s">
        <v>97</v>
      </c>
      <c r="E17" s="167"/>
      <c r="F17" s="167"/>
      <c r="G17" s="167"/>
      <c r="H17" s="167"/>
      <c r="I17" s="176">
        <f>J17*1.15</f>
        <v>674.47499999999991</v>
      </c>
      <c r="J17" s="185">
        <f>K17*1.15</f>
        <v>586.5</v>
      </c>
      <c r="K17" s="177">
        <v>510</v>
      </c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spans="1:25" ht="15.75" customHeight="1">
      <c r="A18" s="175"/>
      <c r="B18" s="175"/>
      <c r="C18" s="175"/>
      <c r="D18" s="167"/>
      <c r="E18" s="167"/>
      <c r="F18" s="167"/>
      <c r="G18" s="167"/>
      <c r="H18" s="167"/>
      <c r="I18" s="176"/>
      <c r="J18" s="185"/>
      <c r="K18" s="177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spans="1:25" ht="15.75" customHeight="1">
      <c r="A19" s="175" t="s">
        <v>104</v>
      </c>
      <c r="B19" s="175"/>
      <c r="C19" s="175"/>
      <c r="D19" s="167" t="s">
        <v>97</v>
      </c>
      <c r="E19" s="167"/>
      <c r="F19" s="167"/>
      <c r="G19" s="167"/>
      <c r="H19" s="167"/>
      <c r="I19" s="176">
        <f>J19*1.15</f>
        <v>628.1875</v>
      </c>
      <c r="J19" s="185">
        <f>K19*1.15</f>
        <v>546.25</v>
      </c>
      <c r="K19" s="177">
        <v>475</v>
      </c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spans="1:25" ht="15.75" customHeight="1">
      <c r="A20" s="175"/>
      <c r="B20" s="175"/>
      <c r="C20" s="175"/>
      <c r="D20" s="167"/>
      <c r="E20" s="167"/>
      <c r="F20" s="167"/>
      <c r="G20" s="167"/>
      <c r="H20" s="167"/>
      <c r="I20" s="176"/>
      <c r="J20" s="185"/>
      <c r="K20" s="177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spans="1:25" ht="15.75" customHeight="1">
      <c r="A21" s="200" t="s">
        <v>105</v>
      </c>
      <c r="B21" s="200"/>
      <c r="C21" s="200"/>
      <c r="D21" s="167">
        <v>6000</v>
      </c>
      <c r="E21" s="167"/>
      <c r="F21" s="167"/>
      <c r="G21" s="167"/>
      <c r="H21" s="167"/>
      <c r="I21" s="168">
        <f>J21*1.15</f>
        <v>2499.5249999999996</v>
      </c>
      <c r="J21" s="169">
        <f>K21*1.15</f>
        <v>2173.5</v>
      </c>
      <c r="K21" s="171">
        <v>1890</v>
      </c>
    </row>
    <row r="22" spans="1:25">
      <c r="A22" s="200"/>
      <c r="B22" s="200"/>
      <c r="C22" s="200"/>
      <c r="D22" s="167"/>
      <c r="E22" s="167"/>
      <c r="F22" s="167"/>
      <c r="G22" s="167"/>
      <c r="H22" s="167"/>
      <c r="I22" s="168"/>
      <c r="J22" s="169"/>
      <c r="K22" s="171"/>
      <c r="P22" s="155"/>
      <c r="Q22" s="155"/>
      <c r="R22" s="155"/>
      <c r="S22" s="155"/>
      <c r="T22" s="155"/>
      <c r="U22" s="155"/>
      <c r="V22" s="155"/>
      <c r="W22" s="155"/>
      <c r="X22" s="155"/>
      <c r="Y22" s="155"/>
    </row>
    <row r="23" spans="1:25" ht="15.75" customHeight="1">
      <c r="A23" s="200" t="s">
        <v>106</v>
      </c>
      <c r="B23" s="200"/>
      <c r="C23" s="200"/>
      <c r="D23" s="167">
        <v>6000</v>
      </c>
      <c r="E23" s="167"/>
      <c r="F23" s="167"/>
      <c r="G23" s="167"/>
      <c r="H23" s="167"/>
      <c r="I23" s="168"/>
      <c r="J23" s="169"/>
      <c r="K23" s="171"/>
      <c r="P23" s="155"/>
      <c r="Q23" s="155"/>
      <c r="R23" s="155"/>
      <c r="S23" s="155"/>
      <c r="T23" s="155"/>
      <c r="U23" s="155"/>
      <c r="V23" s="155"/>
      <c r="W23" s="155"/>
      <c r="X23" s="155"/>
      <c r="Y23" s="155"/>
    </row>
    <row r="24" spans="1:25" ht="15.75" customHeight="1">
      <c r="A24" s="200"/>
      <c r="B24" s="200"/>
      <c r="C24" s="200"/>
      <c r="D24" s="167"/>
      <c r="E24" s="167"/>
      <c r="F24" s="167"/>
      <c r="G24" s="167"/>
      <c r="H24" s="167"/>
      <c r="I24" s="168"/>
      <c r="J24" s="169"/>
      <c r="K24" s="171"/>
      <c r="P24" s="155"/>
      <c r="Q24" s="155"/>
      <c r="R24" s="155"/>
      <c r="S24" s="155"/>
      <c r="T24" s="155"/>
      <c r="U24" s="155"/>
      <c r="V24" s="155"/>
      <c r="W24" s="155"/>
      <c r="X24" s="155"/>
      <c r="Y24" s="155"/>
    </row>
    <row r="25" spans="1:25" ht="15.75" customHeight="1">
      <c r="A25" s="199" t="s">
        <v>107</v>
      </c>
      <c r="B25" s="199"/>
      <c r="C25" s="199"/>
      <c r="D25" s="167"/>
      <c r="E25" s="167"/>
      <c r="F25" s="167"/>
      <c r="G25" s="167"/>
      <c r="H25" s="167"/>
      <c r="I25" s="179">
        <v>40</v>
      </c>
      <c r="J25" s="179">
        <v>34</v>
      </c>
      <c r="K25" s="187">
        <v>29</v>
      </c>
      <c r="P25" s="155"/>
      <c r="Q25" s="155"/>
      <c r="R25" s="155"/>
      <c r="S25" s="155"/>
      <c r="T25" s="155"/>
      <c r="U25" s="155"/>
      <c r="V25" s="155"/>
      <c r="W25" s="155"/>
      <c r="X25" s="155"/>
      <c r="Y25" s="155"/>
    </row>
    <row r="26" spans="1:25" ht="15.75" customHeight="1">
      <c r="A26" s="199"/>
      <c r="B26" s="199"/>
      <c r="C26" s="199"/>
      <c r="D26" s="167"/>
      <c r="E26" s="167"/>
      <c r="F26" s="167"/>
      <c r="G26" s="167"/>
      <c r="H26" s="167"/>
      <c r="I26" s="179"/>
      <c r="J26" s="179"/>
      <c r="K26" s="187"/>
      <c r="P26" s="155"/>
      <c r="Q26" s="155"/>
      <c r="R26" s="155"/>
      <c r="S26" s="155"/>
      <c r="T26" s="155"/>
      <c r="U26" s="155"/>
      <c r="V26" s="155"/>
      <c r="W26" s="155"/>
      <c r="X26" s="155"/>
      <c r="Y26" s="155"/>
    </row>
    <row r="27" spans="1:25" ht="15.75" customHeight="1">
      <c r="A27" s="198" t="s">
        <v>108</v>
      </c>
      <c r="B27" s="198"/>
      <c r="C27" s="198"/>
      <c r="D27" s="178">
        <v>6000</v>
      </c>
      <c r="E27" s="178"/>
      <c r="F27" s="178"/>
      <c r="G27" s="178"/>
      <c r="H27" s="167"/>
      <c r="I27" s="179">
        <v>1499</v>
      </c>
      <c r="J27" s="179">
        <v>1340</v>
      </c>
      <c r="K27" s="187">
        <v>1265</v>
      </c>
      <c r="P27" s="155"/>
      <c r="Q27" s="155"/>
      <c r="R27" s="155"/>
      <c r="S27" s="155"/>
      <c r="T27" s="155"/>
      <c r="U27" s="155"/>
      <c r="V27" s="155"/>
      <c r="W27" s="155"/>
      <c r="X27" s="155"/>
      <c r="Y27" s="155"/>
    </row>
    <row r="28" spans="1:25" ht="15.75" customHeight="1">
      <c r="A28" s="198"/>
      <c r="B28" s="198"/>
      <c r="C28" s="198"/>
      <c r="D28" s="178"/>
      <c r="E28" s="178"/>
      <c r="F28" s="178"/>
      <c r="G28" s="178"/>
      <c r="H28" s="167"/>
      <c r="I28" s="179"/>
      <c r="J28" s="179"/>
      <c r="K28" s="187"/>
    </row>
    <row r="29" spans="1:25" ht="15.75" customHeight="1">
      <c r="A29" s="198" t="s">
        <v>109</v>
      </c>
      <c r="B29" s="198"/>
      <c r="C29" s="198"/>
      <c r="D29" s="178">
        <v>6000</v>
      </c>
      <c r="E29" s="178"/>
      <c r="F29" s="178"/>
      <c r="G29" s="178"/>
      <c r="H29" s="167"/>
      <c r="I29" s="179">
        <v>945</v>
      </c>
      <c r="J29" s="179">
        <v>850</v>
      </c>
      <c r="K29" s="187">
        <v>790</v>
      </c>
    </row>
    <row r="30" spans="1:25">
      <c r="A30" s="198"/>
      <c r="B30" s="198"/>
      <c r="C30" s="198"/>
      <c r="D30" s="178"/>
      <c r="E30" s="178"/>
      <c r="F30" s="178"/>
      <c r="G30" s="178"/>
      <c r="H30" s="167"/>
      <c r="I30" s="179"/>
      <c r="J30" s="179"/>
      <c r="K30" s="187"/>
    </row>
    <row r="31" spans="1:25" ht="15.75" customHeight="1">
      <c r="A31" s="198" t="s">
        <v>47</v>
      </c>
      <c r="B31" s="198"/>
      <c r="C31" s="198"/>
      <c r="D31" s="167"/>
      <c r="E31" s="167"/>
      <c r="F31" s="167"/>
      <c r="G31" s="167"/>
      <c r="H31" s="167"/>
      <c r="I31" s="179">
        <v>40</v>
      </c>
      <c r="J31" s="179">
        <v>34</v>
      </c>
      <c r="K31" s="187">
        <v>29</v>
      </c>
    </row>
    <row r="32" spans="1:25">
      <c r="A32" s="198"/>
      <c r="B32" s="198"/>
      <c r="C32" s="198"/>
      <c r="D32" s="167"/>
      <c r="E32" s="167"/>
      <c r="F32" s="167"/>
      <c r="G32" s="167"/>
      <c r="H32" s="167"/>
      <c r="I32" s="179"/>
      <c r="J32" s="179"/>
      <c r="K32" s="187"/>
    </row>
  </sheetData>
  <mergeCells count="164">
    <mergeCell ref="A1:M2"/>
    <mergeCell ref="P2:Y2"/>
    <mergeCell ref="A3:C4"/>
    <mergeCell ref="D3:G4"/>
    <mergeCell ref="H3:H4"/>
    <mergeCell ref="I3:K3"/>
    <mergeCell ref="P3:T3"/>
    <mergeCell ref="U3:V3"/>
    <mergeCell ref="W3:X3"/>
    <mergeCell ref="Y3:Z3"/>
    <mergeCell ref="P4:T4"/>
    <mergeCell ref="U4:V4"/>
    <mergeCell ref="W4:X4"/>
    <mergeCell ref="Y4:Z4"/>
    <mergeCell ref="Y5:Z5"/>
    <mergeCell ref="P6:T6"/>
    <mergeCell ref="U6:V6"/>
    <mergeCell ref="W6:X6"/>
    <mergeCell ref="Y6:Z6"/>
    <mergeCell ref="A7:C8"/>
    <mergeCell ref="D7:G8"/>
    <mergeCell ref="H7:H8"/>
    <mergeCell ref="I7:I8"/>
    <mergeCell ref="J7:J8"/>
    <mergeCell ref="K7:K8"/>
    <mergeCell ref="A5:C6"/>
    <mergeCell ref="D5:G6"/>
    <mergeCell ref="H5:H6"/>
    <mergeCell ref="I5:I6"/>
    <mergeCell ref="J5:J6"/>
    <mergeCell ref="K5:K6"/>
    <mergeCell ref="P5:T5"/>
    <mergeCell ref="U5:V5"/>
    <mergeCell ref="W5:X5"/>
    <mergeCell ref="Y9:Z9"/>
    <mergeCell ref="P10:Y11"/>
    <mergeCell ref="A11:C12"/>
    <mergeCell ref="D11:G12"/>
    <mergeCell ref="H11:H12"/>
    <mergeCell ref="I11:I12"/>
    <mergeCell ref="J11:J12"/>
    <mergeCell ref="K11:K12"/>
    <mergeCell ref="P12:S12"/>
    <mergeCell ref="T12:U12"/>
    <mergeCell ref="V12:W12"/>
    <mergeCell ref="X12:Y12"/>
    <mergeCell ref="A9:C10"/>
    <mergeCell ref="D9:G10"/>
    <mergeCell ref="H9:H10"/>
    <mergeCell ref="I9:I10"/>
    <mergeCell ref="J9:J10"/>
    <mergeCell ref="K9:K10"/>
    <mergeCell ref="P9:T9"/>
    <mergeCell ref="U9:V9"/>
    <mergeCell ref="W9:X9"/>
    <mergeCell ref="A13:C14"/>
    <mergeCell ref="D13:G14"/>
    <mergeCell ref="H13:H14"/>
    <mergeCell ref="I13:I14"/>
    <mergeCell ref="J13:J14"/>
    <mergeCell ref="K13:K14"/>
    <mergeCell ref="P13:S13"/>
    <mergeCell ref="T13:U13"/>
    <mergeCell ref="V13:W13"/>
    <mergeCell ref="A15:C16"/>
    <mergeCell ref="D15:G16"/>
    <mergeCell ref="H15:H16"/>
    <mergeCell ref="I15:I16"/>
    <mergeCell ref="J15:J16"/>
    <mergeCell ref="K15:K16"/>
    <mergeCell ref="P15:S15"/>
    <mergeCell ref="T15:U15"/>
    <mergeCell ref="V15:W15"/>
    <mergeCell ref="P16:S16"/>
    <mergeCell ref="T16:U16"/>
    <mergeCell ref="V16:W16"/>
    <mergeCell ref="X13:Y13"/>
    <mergeCell ref="P14:S14"/>
    <mergeCell ref="T14:U14"/>
    <mergeCell ref="V14:W14"/>
    <mergeCell ref="X14:Y14"/>
    <mergeCell ref="X15:Y15"/>
    <mergeCell ref="X16:Y16"/>
    <mergeCell ref="X17:Y17"/>
    <mergeCell ref="P18:S18"/>
    <mergeCell ref="T18:U18"/>
    <mergeCell ref="V18:W18"/>
    <mergeCell ref="X18:Y18"/>
    <mergeCell ref="X19:Y19"/>
    <mergeCell ref="P20:S20"/>
    <mergeCell ref="T20:U20"/>
    <mergeCell ref="V20:W20"/>
    <mergeCell ref="X20:Y20"/>
    <mergeCell ref="A17:C18"/>
    <mergeCell ref="D17:G18"/>
    <mergeCell ref="H17:H18"/>
    <mergeCell ref="I17:I18"/>
    <mergeCell ref="J17:J18"/>
    <mergeCell ref="A19:C20"/>
    <mergeCell ref="D19:G20"/>
    <mergeCell ref="H19:H20"/>
    <mergeCell ref="I19:I20"/>
    <mergeCell ref="J19:J20"/>
    <mergeCell ref="K19:K20"/>
    <mergeCell ref="P19:S19"/>
    <mergeCell ref="T19:U19"/>
    <mergeCell ref="V19:W19"/>
    <mergeCell ref="K17:K18"/>
    <mergeCell ref="P17:S17"/>
    <mergeCell ref="T17:U17"/>
    <mergeCell ref="V17:W17"/>
    <mergeCell ref="A21:C22"/>
    <mergeCell ref="D21:G22"/>
    <mergeCell ref="H21:H22"/>
    <mergeCell ref="I21:I22"/>
    <mergeCell ref="J21:J22"/>
    <mergeCell ref="K21:K22"/>
    <mergeCell ref="P22:Y23"/>
    <mergeCell ref="A23:C24"/>
    <mergeCell ref="D23:G24"/>
    <mergeCell ref="H23:H24"/>
    <mergeCell ref="I23:I24"/>
    <mergeCell ref="J23:J24"/>
    <mergeCell ref="K23:K24"/>
    <mergeCell ref="P24:S24"/>
    <mergeCell ref="T24:U24"/>
    <mergeCell ref="V24:W24"/>
    <mergeCell ref="X24:Y24"/>
    <mergeCell ref="X25:Y25"/>
    <mergeCell ref="P26:S26"/>
    <mergeCell ref="T26:U26"/>
    <mergeCell ref="V26:W26"/>
    <mergeCell ref="X26:Y26"/>
    <mergeCell ref="A27:C28"/>
    <mergeCell ref="D27:G28"/>
    <mergeCell ref="H27:H28"/>
    <mergeCell ref="I27:I28"/>
    <mergeCell ref="J27:J28"/>
    <mergeCell ref="K27:K28"/>
    <mergeCell ref="P27:S27"/>
    <mergeCell ref="T27:U27"/>
    <mergeCell ref="V27:W27"/>
    <mergeCell ref="X27:Y27"/>
    <mergeCell ref="A25:C26"/>
    <mergeCell ref="D25:G26"/>
    <mergeCell ref="H25:H26"/>
    <mergeCell ref="I25:I26"/>
    <mergeCell ref="J25:J26"/>
    <mergeCell ref="K25:K26"/>
    <mergeCell ref="P25:S25"/>
    <mergeCell ref="T25:U25"/>
    <mergeCell ref="V25:W25"/>
    <mergeCell ref="A29:C30"/>
    <mergeCell ref="D29:G30"/>
    <mergeCell ref="H29:H30"/>
    <mergeCell ref="I29:I30"/>
    <mergeCell ref="J29:J30"/>
    <mergeCell ref="K29:K30"/>
    <mergeCell ref="A31:C32"/>
    <mergeCell ref="D31:G32"/>
    <mergeCell ref="H31:H32"/>
    <mergeCell ref="I31:I32"/>
    <mergeCell ref="J31:J32"/>
    <mergeCell ref="K31:K3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6"/>
  <sheetViews>
    <sheetView zoomScale="77" zoomScaleNormal="77" workbookViewId="0">
      <selection activeCell="K7" sqref="K7:K8"/>
    </sheetView>
  </sheetViews>
  <sheetFormatPr defaultRowHeight="11.25"/>
  <cols>
    <col min="1" max="1" width="28.33203125" customWidth="1"/>
    <col min="2" max="1025" width="14.33203125" customWidth="1"/>
  </cols>
  <sheetData>
    <row r="1" spans="2:11" ht="12.75" customHeight="1">
      <c r="B1" s="192" t="s">
        <v>50</v>
      </c>
      <c r="C1" s="192"/>
      <c r="D1" s="192"/>
      <c r="E1" s="192"/>
      <c r="F1" s="192"/>
      <c r="G1" s="192"/>
      <c r="H1" s="192"/>
      <c r="I1" s="192"/>
      <c r="J1" s="192"/>
      <c r="K1" s="192"/>
    </row>
    <row r="2" spans="2:11"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2:11" ht="13.9" customHeight="1">
      <c r="B3" s="193" t="s">
        <v>10</v>
      </c>
      <c r="C3" s="193"/>
      <c r="D3" s="193"/>
      <c r="E3" s="194" t="s">
        <v>12</v>
      </c>
      <c r="F3" s="194"/>
      <c r="G3" s="194"/>
      <c r="H3" s="194"/>
      <c r="I3" s="165" t="s">
        <v>52</v>
      </c>
      <c r="J3" s="165"/>
      <c r="K3" s="165"/>
    </row>
    <row r="4" spans="2:11" ht="15">
      <c r="B4" s="193"/>
      <c r="C4" s="193"/>
      <c r="D4" s="193"/>
      <c r="E4" s="194"/>
      <c r="F4" s="194"/>
      <c r="G4" s="194"/>
      <c r="H4" s="194"/>
      <c r="I4" s="25" t="s">
        <v>4</v>
      </c>
      <c r="J4" s="26" t="s">
        <v>18</v>
      </c>
      <c r="K4" s="27" t="s">
        <v>38</v>
      </c>
    </row>
    <row r="5" spans="2:11" ht="18.75" customHeight="1">
      <c r="B5" s="181" t="s">
        <v>54</v>
      </c>
      <c r="C5" s="181"/>
      <c r="D5" s="181"/>
      <c r="E5" s="178" t="s">
        <v>115</v>
      </c>
      <c r="F5" s="178"/>
      <c r="G5" s="178"/>
      <c r="H5" s="178"/>
      <c r="I5" s="179">
        <v>390</v>
      </c>
      <c r="J5" s="179">
        <v>345</v>
      </c>
      <c r="K5" s="187">
        <v>320</v>
      </c>
    </row>
    <row r="6" spans="2:11" ht="21" customHeight="1">
      <c r="B6" s="181"/>
      <c r="C6" s="181"/>
      <c r="D6" s="181"/>
      <c r="E6" s="178"/>
      <c r="F6" s="178"/>
      <c r="G6" s="178"/>
      <c r="H6" s="178"/>
      <c r="I6" s="179"/>
      <c r="J6" s="179"/>
      <c r="K6" s="187"/>
    </row>
    <row r="7" spans="2:11" ht="22.5" customHeight="1">
      <c r="B7" s="181" t="s">
        <v>57</v>
      </c>
      <c r="C7" s="181"/>
      <c r="D7" s="181"/>
      <c r="E7" s="178" t="s">
        <v>115</v>
      </c>
      <c r="F7" s="178"/>
      <c r="G7" s="178"/>
      <c r="H7" s="178"/>
      <c r="I7" s="179">
        <v>450</v>
      </c>
      <c r="J7" s="179">
        <v>390</v>
      </c>
      <c r="K7" s="187">
        <v>350</v>
      </c>
    </row>
    <row r="8" spans="2:11" ht="36.75" customHeight="1">
      <c r="B8" s="181"/>
      <c r="C8" s="181"/>
      <c r="D8" s="181"/>
      <c r="E8" s="178"/>
      <c r="F8" s="178"/>
      <c r="G8" s="178"/>
      <c r="H8" s="178"/>
      <c r="I8" s="179"/>
      <c r="J8" s="179"/>
      <c r="K8" s="187"/>
    </row>
    <row r="9" spans="2:11" ht="12.75" customHeight="1">
      <c r="B9" s="181" t="s">
        <v>60</v>
      </c>
      <c r="C9" s="181"/>
      <c r="D9" s="181"/>
      <c r="E9" s="178" t="s">
        <v>115</v>
      </c>
      <c r="F9" s="178"/>
      <c r="G9" s="178"/>
      <c r="H9" s="178"/>
      <c r="I9" s="179">
        <v>370</v>
      </c>
      <c r="J9" s="179">
        <v>330</v>
      </c>
      <c r="K9" s="187">
        <v>310</v>
      </c>
    </row>
    <row r="10" spans="2:11">
      <c r="B10" s="181"/>
      <c r="C10" s="181"/>
      <c r="D10" s="181"/>
      <c r="E10" s="178"/>
      <c r="F10" s="178"/>
      <c r="G10" s="178"/>
      <c r="H10" s="178"/>
      <c r="I10" s="179"/>
      <c r="J10" s="179"/>
      <c r="K10" s="187"/>
    </row>
    <row r="11" spans="2:11" ht="4.5" customHeight="1">
      <c r="B11" s="181"/>
      <c r="C11" s="181"/>
      <c r="D11" s="181"/>
      <c r="E11" s="178"/>
      <c r="F11" s="178"/>
      <c r="G11" s="178"/>
      <c r="H11" s="178"/>
      <c r="I11" s="179"/>
      <c r="J11" s="179"/>
      <c r="K11" s="187"/>
    </row>
    <row r="12" spans="2:11" ht="10.5" customHeight="1">
      <c r="B12" s="181"/>
      <c r="C12" s="181"/>
      <c r="D12" s="181"/>
      <c r="E12" s="178"/>
      <c r="F12" s="178"/>
      <c r="G12" s="178"/>
      <c r="H12" s="178"/>
      <c r="I12" s="179"/>
      <c r="J12" s="179"/>
      <c r="K12" s="187"/>
    </row>
    <row r="13" spans="2:11" hidden="1">
      <c r="B13" s="181"/>
      <c r="C13" s="181"/>
      <c r="D13" s="181"/>
      <c r="E13" s="178"/>
      <c r="F13" s="178"/>
      <c r="G13" s="178"/>
      <c r="H13" s="178"/>
      <c r="I13" s="179"/>
      <c r="J13" s="179"/>
      <c r="K13" s="187"/>
    </row>
    <row r="14" spans="2:11">
      <c r="B14" s="181"/>
      <c r="C14" s="181"/>
      <c r="D14" s="181"/>
      <c r="E14" s="178"/>
      <c r="F14" s="178"/>
      <c r="G14" s="178"/>
      <c r="H14" s="178"/>
      <c r="I14" s="179"/>
      <c r="J14" s="179"/>
      <c r="K14" s="187"/>
    </row>
    <row r="15" spans="2:11" ht="12.75" customHeight="1">
      <c r="B15" s="181" t="s">
        <v>64</v>
      </c>
      <c r="C15" s="181"/>
      <c r="D15" s="181"/>
      <c r="E15" s="178" t="s">
        <v>115</v>
      </c>
      <c r="F15" s="178"/>
      <c r="G15" s="178"/>
      <c r="H15" s="178"/>
      <c r="I15" s="179">
        <v>420</v>
      </c>
      <c r="J15" s="179">
        <v>380</v>
      </c>
      <c r="K15" s="187">
        <v>330</v>
      </c>
    </row>
    <row r="16" spans="2:11" ht="21" customHeight="1">
      <c r="B16" s="181"/>
      <c r="C16" s="181"/>
      <c r="D16" s="181"/>
      <c r="E16" s="178"/>
      <c r="F16" s="178"/>
      <c r="G16" s="178"/>
      <c r="H16" s="178"/>
      <c r="I16" s="179"/>
      <c r="J16" s="179"/>
      <c r="K16" s="187"/>
    </row>
  </sheetData>
  <mergeCells count="24">
    <mergeCell ref="B1:K2"/>
    <mergeCell ref="B3:D4"/>
    <mergeCell ref="E3:H4"/>
    <mergeCell ref="I3:K3"/>
    <mergeCell ref="B5:D6"/>
    <mergeCell ref="E5:H6"/>
    <mergeCell ref="I5:I6"/>
    <mergeCell ref="J5:J6"/>
    <mergeCell ref="K5:K6"/>
    <mergeCell ref="B7:D8"/>
    <mergeCell ref="E7:H8"/>
    <mergeCell ref="I7:I8"/>
    <mergeCell ref="J7:J8"/>
    <mergeCell ref="K7:K8"/>
    <mergeCell ref="B9:D14"/>
    <mergeCell ref="E9:H14"/>
    <mergeCell ref="I9:I14"/>
    <mergeCell ref="J9:J14"/>
    <mergeCell ref="K9:K14"/>
    <mergeCell ref="B15:D16"/>
    <mergeCell ref="E15:H16"/>
    <mergeCell ref="I15:I16"/>
    <mergeCell ref="J15:J16"/>
    <mergeCell ref="K15:K1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Сотовый поликарбонат</vt:lpstr>
      <vt:lpstr>профиль.шайбы.лента</vt:lpstr>
      <vt:lpstr>Алюминиевые ПРОФИЛЯ </vt:lpstr>
      <vt:lpstr>Перф-Герм Лента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>203</cp:revision>
  <cp:lastPrinted>2023-09-26T09:26:37Z</cp:lastPrinted>
  <dcterms:created xsi:type="dcterms:W3CDTF">2015-08-21T04:39:04Z</dcterms:created>
  <dcterms:modified xsi:type="dcterms:W3CDTF">2023-10-26T07:29:43Z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