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SЕТи и КЛИЕНТы\001 КЛИЕНТЫ\"/>
    </mc:Choice>
  </mc:AlternateContent>
  <bookViews>
    <workbookView xWindow="0" yWindow="0" windowWidth="23016" windowHeight="9168"/>
  </bookViews>
  <sheets>
    <sheet name="Лист1" sheetId="1" r:id="rId1"/>
  </sheets>
  <definedNames>
    <definedName name="_xlnm._FilterDatabase" localSheetId="0" hidden="1">Лист1!$J$1:$J$1031</definedName>
    <definedName name="Appl_3Kota">Лист1!$M$99</definedName>
    <definedName name="Applik">Лист1!$M$468</definedName>
    <definedName name="Brush">Лист1!$M$244</definedName>
    <definedName name="Brush_TB">Лист1!$M$23</definedName>
    <definedName name="kart">Лист1!$Q$614</definedName>
    <definedName name="kart_CT">Лист1!$B$63</definedName>
    <definedName name="kartotki">Лист1!$A$618</definedName>
    <definedName name="KCK">Лист1!$M$174</definedName>
    <definedName name="kck_ct">Лист1!$P$74</definedName>
    <definedName name="KCK_TB">Лист1!$M$35</definedName>
    <definedName name="Learn">Лист1!$M$435</definedName>
    <definedName name="Learn_TB">Лист1!$M$18</definedName>
    <definedName name="mini">Лист1!$M$194</definedName>
    <definedName name="mini_TB">Лист1!$M$30</definedName>
    <definedName name="mini_Traktor">Лист1!$M$62</definedName>
    <definedName name="Pan_CT">Лист1!$P$65</definedName>
    <definedName name="Pen">Лист1!$M$354</definedName>
    <definedName name="Pen_Fix">Лист1!$M$127</definedName>
    <definedName name="Pen0">Лист1!$A$357</definedName>
    <definedName name="Read">Лист1!$M$155</definedName>
    <definedName name="Read_TB">Лист1!#REF!</definedName>
    <definedName name="Smile_CT">Лист1!$B$77</definedName>
    <definedName name="Smile_FK">Лист1!$A$102</definedName>
    <definedName name="Star">Лист1!$M$294</definedName>
    <definedName name="Star_CT">Лист1!$B$82</definedName>
    <definedName name="Star_Fix">Лист1!$M$113</definedName>
    <definedName name="Star_TB">Лист1!$M$42</definedName>
    <definedName name="Star0">Лист1!$B$299</definedName>
    <definedName name="top" localSheetId="0">Лист1!#REF!</definedName>
    <definedName name="_xlnm.Print_Area" localSheetId="0">Лист1!$A$1:$M$1031</definedName>
  </definedNames>
  <calcPr calcId="162913"/>
</workbook>
</file>

<file path=xl/calcChain.xml><?xml version="1.0" encoding="utf-8"?>
<calcChain xmlns="http://schemas.openxmlformats.org/spreadsheetml/2006/main">
  <c r="I112" i="1" l="1"/>
  <c r="M112" i="1" s="1"/>
  <c r="N112" i="1"/>
  <c r="N61" i="1"/>
  <c r="N60" i="1"/>
  <c r="N59" i="1"/>
  <c r="N58" i="1"/>
  <c r="I60" i="1"/>
  <c r="M60" i="1" s="1"/>
  <c r="I61" i="1"/>
  <c r="M61" i="1" s="1"/>
  <c r="I59" i="1"/>
  <c r="M59" i="1" s="1"/>
  <c r="I58" i="1"/>
  <c r="M58" i="1" s="1"/>
  <c r="A59" i="1"/>
  <c r="A60" i="1" s="1"/>
  <c r="A61" i="1" s="1"/>
  <c r="N1025" i="1"/>
  <c r="N1028" i="1"/>
  <c r="I854" i="1"/>
  <c r="M854" i="1"/>
  <c r="A973" i="1"/>
  <c r="I1028" i="1"/>
  <c r="M1028" i="1" s="1"/>
  <c r="I1027" i="1"/>
  <c r="M1027" i="1" s="1"/>
  <c r="N1027" i="1"/>
  <c r="N1026" i="1"/>
  <c r="I1026" i="1"/>
  <c r="M1026" i="1" s="1"/>
  <c r="I1021" i="1"/>
  <c r="M1021" i="1" s="1"/>
  <c r="N1021" i="1"/>
  <c r="N1019" i="1"/>
  <c r="I1019" i="1"/>
  <c r="M1019" i="1" s="1"/>
  <c r="N1018" i="1"/>
  <c r="I1018" i="1"/>
  <c r="M1018" i="1" s="1"/>
  <c r="N1015" i="1"/>
  <c r="I1015" i="1"/>
  <c r="M1015" i="1" s="1"/>
  <c r="N1014" i="1"/>
  <c r="I1014" i="1"/>
  <c r="M1014" i="1"/>
  <c r="I1025" i="1"/>
  <c r="M1025" i="1" s="1"/>
  <c r="N1023" i="1"/>
  <c r="I1023" i="1"/>
  <c r="M1023" i="1" s="1"/>
  <c r="N1022" i="1"/>
  <c r="I1022" i="1"/>
  <c r="M1022" i="1" s="1"/>
  <c r="N1020" i="1"/>
  <c r="I1020" i="1"/>
  <c r="M1020" i="1" s="1"/>
  <c r="I237" i="1"/>
  <c r="M237" i="1" s="1"/>
  <c r="N237" i="1"/>
  <c r="I506" i="1"/>
  <c r="M506" i="1"/>
  <c r="N506" i="1"/>
  <c r="N484" i="1"/>
  <c r="I485" i="1"/>
  <c r="M485" i="1"/>
  <c r="N481" i="1"/>
  <c r="I481" i="1"/>
  <c r="M481" i="1" s="1"/>
  <c r="I901" i="1"/>
  <c r="M901" i="1" s="1"/>
  <c r="I892" i="1"/>
  <c r="M892" i="1" s="1"/>
  <c r="I886" i="1"/>
  <c r="M886" i="1" s="1"/>
  <c r="L1029" i="1"/>
  <c r="N446" i="1"/>
  <c r="I446" i="1"/>
  <c r="M446" i="1" s="1"/>
  <c r="N901" i="1"/>
  <c r="N892" i="1"/>
  <c r="I887" i="1"/>
  <c r="M887" i="1" s="1"/>
  <c r="N886" i="1"/>
  <c r="I885" i="1"/>
  <c r="M885" i="1" s="1"/>
  <c r="N885" i="1"/>
  <c r="A885" i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N854" i="1"/>
  <c r="N67" i="1"/>
  <c r="N68" i="1"/>
  <c r="N69" i="1"/>
  <c r="N70" i="1"/>
  <c r="N71" i="1"/>
  <c r="N72" i="1"/>
  <c r="N73" i="1"/>
  <c r="N66" i="1"/>
  <c r="N64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62" i="1"/>
  <c r="N132" i="1"/>
  <c r="N133" i="1"/>
  <c r="N134" i="1"/>
  <c r="N135" i="1"/>
  <c r="N136" i="1"/>
  <c r="N137" i="1"/>
  <c r="N138" i="1"/>
  <c r="N139" i="1"/>
  <c r="N674" i="1"/>
  <c r="I674" i="1"/>
  <c r="M674" i="1" s="1"/>
  <c r="N751" i="1"/>
  <c r="I751" i="1"/>
  <c r="M751" i="1" s="1"/>
  <c r="N477" i="1"/>
  <c r="I477" i="1"/>
  <c r="M477" i="1" s="1"/>
  <c r="I133" i="1"/>
  <c r="M133" i="1" s="1"/>
  <c r="I134" i="1"/>
  <c r="M134" i="1" s="1"/>
  <c r="I135" i="1"/>
  <c r="M135" i="1" s="1"/>
  <c r="I136" i="1"/>
  <c r="M136" i="1" s="1"/>
  <c r="I137" i="1"/>
  <c r="M137" i="1" s="1"/>
  <c r="I138" i="1"/>
  <c r="M138" i="1"/>
  <c r="I139" i="1"/>
  <c r="M139" i="1"/>
  <c r="I132" i="1"/>
  <c r="M132" i="1"/>
  <c r="A133" i="1"/>
  <c r="A134" i="1" s="1"/>
  <c r="A135" i="1" s="1"/>
  <c r="A136" i="1" s="1"/>
  <c r="A137" i="1" s="1"/>
  <c r="A138" i="1" s="1"/>
  <c r="A139" i="1" s="1"/>
  <c r="I804" i="1"/>
  <c r="M804" i="1" s="1"/>
  <c r="I798" i="1"/>
  <c r="M798" i="1" s="1"/>
  <c r="A801" i="1"/>
  <c r="A802" i="1" s="1"/>
  <c r="A803" i="1" s="1"/>
  <c r="A804" i="1" s="1"/>
  <c r="A805" i="1" s="1"/>
  <c r="A806" i="1" s="1"/>
  <c r="A596" i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N289" i="1"/>
  <c r="I289" i="1"/>
  <c r="M289" i="1" s="1"/>
  <c r="N414" i="1"/>
  <c r="I414" i="1"/>
  <c r="M414" i="1" s="1"/>
  <c r="N412" i="1"/>
  <c r="I412" i="1"/>
  <c r="M412" i="1"/>
  <c r="N407" i="1"/>
  <c r="I407" i="1"/>
  <c r="M407" i="1" s="1"/>
  <c r="N406" i="1"/>
  <c r="I406" i="1"/>
  <c r="M406" i="1" s="1"/>
  <c r="N402" i="1"/>
  <c r="I402" i="1"/>
  <c r="M402" i="1" s="1"/>
  <c r="A399" i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706" i="1"/>
  <c r="A707" i="1"/>
  <c r="A708" i="1" s="1"/>
  <c r="A709" i="1" s="1"/>
  <c r="A710" i="1" s="1"/>
  <c r="N705" i="1"/>
  <c r="I705" i="1"/>
  <c r="M705" i="1" s="1"/>
  <c r="N401" i="1"/>
  <c r="I401" i="1"/>
  <c r="M401" i="1" s="1"/>
  <c r="N398" i="1"/>
  <c r="I398" i="1"/>
  <c r="M398" i="1" s="1"/>
  <c r="A213" i="1"/>
  <c r="A214" i="1" s="1"/>
  <c r="A215" i="1" s="1"/>
  <c r="A216" i="1" s="1"/>
  <c r="A217" i="1" s="1"/>
  <c r="A218" i="1" s="1"/>
  <c r="A219" i="1" s="1"/>
  <c r="A220" i="1"/>
  <c r="A221" i="1" s="1"/>
  <c r="N216" i="1"/>
  <c r="I216" i="1"/>
  <c r="M216" i="1" s="1"/>
  <c r="N213" i="1"/>
  <c r="I213" i="1"/>
  <c r="M213" i="1" s="1"/>
  <c r="N328" i="1"/>
  <c r="I328" i="1"/>
  <c r="M328" i="1" s="1"/>
  <c r="N319" i="1"/>
  <c r="I319" i="1"/>
  <c r="M319" i="1" s="1"/>
  <c r="N324" i="1"/>
  <c r="I324" i="1"/>
  <c r="M324" i="1" s="1"/>
  <c r="N317" i="1"/>
  <c r="I317" i="1"/>
  <c r="M317" i="1" s="1"/>
  <c r="N302" i="1"/>
  <c r="I302" i="1"/>
  <c r="M302" i="1"/>
  <c r="A203" i="1"/>
  <c r="A204" i="1"/>
  <c r="A205" i="1" s="1"/>
  <c r="A206" i="1" s="1"/>
  <c r="A207" i="1" s="1"/>
  <c r="A208" i="1" s="1"/>
  <c r="A209" i="1" s="1"/>
  <c r="A210" i="1" s="1"/>
  <c r="I207" i="1"/>
  <c r="M207" i="1"/>
  <c r="N207" i="1"/>
  <c r="N210" i="1"/>
  <c r="I210" i="1"/>
  <c r="M210" i="1" s="1"/>
  <c r="N209" i="1"/>
  <c r="I209" i="1"/>
  <c r="M209" i="1" s="1"/>
  <c r="N206" i="1"/>
  <c r="I206" i="1"/>
  <c r="M206" i="1" s="1"/>
  <c r="N205" i="1"/>
  <c r="I205" i="1"/>
  <c r="M205" i="1" s="1"/>
  <c r="N204" i="1"/>
  <c r="I204" i="1"/>
  <c r="M204" i="1"/>
  <c r="N203" i="1"/>
  <c r="I203" i="1"/>
  <c r="M203" i="1" s="1"/>
  <c r="I202" i="1"/>
  <c r="M202" i="1" s="1"/>
  <c r="N202" i="1"/>
  <c r="I787" i="1"/>
  <c r="M787" i="1"/>
  <c r="A774" i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I779" i="1"/>
  <c r="M779" i="1" s="1"/>
  <c r="N774" i="1"/>
  <c r="I774" i="1"/>
  <c r="M774" i="1"/>
  <c r="I778" i="1"/>
  <c r="M778" i="1" s="1"/>
  <c r="N778" i="1"/>
  <c r="N798" i="1"/>
  <c r="N797" i="1"/>
  <c r="I797" i="1"/>
  <c r="M797" i="1" s="1"/>
  <c r="I790" i="1"/>
  <c r="M790" i="1" s="1"/>
  <c r="I791" i="1"/>
  <c r="M791" i="1" s="1"/>
  <c r="N791" i="1"/>
  <c r="N790" i="1"/>
  <c r="N787" i="1"/>
  <c r="N508" i="1"/>
  <c r="I508" i="1"/>
  <c r="M508" i="1" s="1"/>
  <c r="N511" i="1"/>
  <c r="I511" i="1"/>
  <c r="M511" i="1" s="1"/>
  <c r="N512" i="1"/>
  <c r="I512" i="1"/>
  <c r="M512" i="1" s="1"/>
  <c r="N447" i="1"/>
  <c r="I447" i="1"/>
  <c r="M447" i="1"/>
  <c r="N461" i="1"/>
  <c r="I461" i="1"/>
  <c r="M461" i="1" s="1"/>
  <c r="N466" i="1"/>
  <c r="I466" i="1"/>
  <c r="M466" i="1" s="1"/>
  <c r="I230" i="1"/>
  <c r="M230" i="1" s="1"/>
  <c r="N230" i="1"/>
  <c r="I236" i="1"/>
  <c r="M236" i="1" s="1"/>
  <c r="N236" i="1"/>
  <c r="I231" i="1"/>
  <c r="M231" i="1"/>
  <c r="I232" i="1"/>
  <c r="M232" i="1"/>
  <c r="N232" i="1"/>
  <c r="N231" i="1"/>
  <c r="N779" i="1"/>
  <c r="I242" i="1"/>
  <c r="M242" i="1" s="1"/>
  <c r="I240" i="1"/>
  <c r="M240" i="1" s="1"/>
  <c r="I229" i="1"/>
  <c r="M229" i="1" s="1"/>
  <c r="I224" i="1"/>
  <c r="M224" i="1" s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N242" i="1"/>
  <c r="N240" i="1"/>
  <c r="N229" i="1"/>
  <c r="N224" i="1"/>
  <c r="I763" i="1"/>
  <c r="M763" i="1" s="1"/>
  <c r="N390" i="1"/>
  <c r="I390" i="1"/>
  <c r="M390" i="1" s="1"/>
  <c r="I369" i="1"/>
  <c r="M369" i="1" s="1"/>
  <c r="I377" i="1"/>
  <c r="M377" i="1" s="1"/>
  <c r="N377" i="1"/>
  <c r="I368" i="1"/>
  <c r="M368" i="1" s="1"/>
  <c r="N368" i="1"/>
  <c r="I366" i="1"/>
  <c r="M366" i="1" s="1"/>
  <c r="N366" i="1"/>
  <c r="I480" i="1"/>
  <c r="M480" i="1" s="1"/>
  <c r="N480" i="1"/>
  <c r="N804" i="1"/>
  <c r="N369" i="1"/>
  <c r="I376" i="1"/>
  <c r="M376" i="1" s="1"/>
  <c r="N376" i="1"/>
  <c r="I383" i="1"/>
  <c r="M383" i="1" s="1"/>
  <c r="N383" i="1"/>
  <c r="I482" i="1"/>
  <c r="M482" i="1" s="1"/>
  <c r="N763" i="1"/>
  <c r="N482" i="1"/>
  <c r="I620" i="1"/>
  <c r="M620" i="1" s="1"/>
  <c r="I64" i="1"/>
  <c r="M64" i="1" s="1"/>
  <c r="I619" i="1"/>
  <c r="M619" i="1" s="1"/>
  <c r="N812" i="1"/>
  <c r="I812" i="1"/>
  <c r="M812" i="1"/>
  <c r="I107" i="1"/>
  <c r="M107" i="1" s="1"/>
  <c r="I176" i="1"/>
  <c r="I177" i="1"/>
  <c r="I357" i="1"/>
  <c r="I73" i="1"/>
  <c r="M73" i="1" s="1"/>
  <c r="I72" i="1"/>
  <c r="M72" i="1" s="1"/>
  <c r="I71" i="1"/>
  <c r="M71" i="1" s="1"/>
  <c r="I70" i="1"/>
  <c r="M70" i="1" s="1"/>
  <c r="I69" i="1"/>
  <c r="M69" i="1" s="1"/>
  <c r="I68" i="1"/>
  <c r="M68" i="1" s="1"/>
  <c r="I67" i="1"/>
  <c r="M67" i="1" s="1"/>
  <c r="A67" i="1"/>
  <c r="A68" i="1" s="1"/>
  <c r="A69" i="1" s="1"/>
  <c r="A70" i="1" s="1"/>
  <c r="A71" i="1" s="1"/>
  <c r="A72" i="1" s="1"/>
  <c r="A73" i="1" s="1"/>
  <c r="I66" i="1"/>
  <c r="M66" i="1"/>
  <c r="N76" i="1"/>
  <c r="I76" i="1"/>
  <c r="M76" i="1" s="1"/>
  <c r="N75" i="1"/>
  <c r="I75" i="1"/>
  <c r="M75" i="1" s="1"/>
  <c r="N81" i="1"/>
  <c r="I81" i="1"/>
  <c r="M81" i="1" s="1"/>
  <c r="N80" i="1"/>
  <c r="I80" i="1"/>
  <c r="M80" i="1"/>
  <c r="N79" i="1"/>
  <c r="I79" i="1"/>
  <c r="M79" i="1" s="1"/>
  <c r="A79" i="1"/>
  <c r="A80" i="1" s="1"/>
  <c r="A81" i="1" s="1"/>
  <c r="N78" i="1"/>
  <c r="I78" i="1"/>
  <c r="M78" i="1" s="1"/>
  <c r="A83" i="1"/>
  <c r="A84" i="1" s="1"/>
  <c r="A85" i="1" s="1"/>
  <c r="A86" i="1" s="1"/>
  <c r="A87" i="1"/>
  <c r="A88" i="1" s="1"/>
  <c r="N87" i="1"/>
  <c r="N88" i="1"/>
  <c r="I87" i="1"/>
  <c r="M87" i="1" s="1"/>
  <c r="I88" i="1"/>
  <c r="M88" i="1" s="1"/>
  <c r="N86" i="1"/>
  <c r="I86" i="1"/>
  <c r="M86" i="1"/>
  <c r="N85" i="1"/>
  <c r="I85" i="1"/>
  <c r="M85" i="1" s="1"/>
  <c r="N84" i="1"/>
  <c r="I84" i="1"/>
  <c r="M84" i="1" s="1"/>
  <c r="N83" i="1"/>
  <c r="I83" i="1"/>
  <c r="M83" i="1" s="1"/>
  <c r="I878" i="1"/>
  <c r="M878" i="1" s="1"/>
  <c r="I874" i="1"/>
  <c r="M874" i="1" s="1"/>
  <c r="I871" i="1"/>
  <c r="M871" i="1" s="1"/>
  <c r="I867" i="1"/>
  <c r="M867" i="1" s="1"/>
  <c r="A810" i="1"/>
  <c r="A811" i="1" s="1"/>
  <c r="A812" i="1" s="1"/>
  <c r="I91" i="1"/>
  <c r="M91" i="1" s="1"/>
  <c r="I92" i="1"/>
  <c r="M92" i="1"/>
  <c r="I93" i="1"/>
  <c r="M93" i="1"/>
  <c r="I90" i="1"/>
  <c r="M90" i="1"/>
  <c r="I145" i="1"/>
  <c r="M145" i="1" s="1"/>
  <c r="I143" i="1"/>
  <c r="M143" i="1"/>
  <c r="I149" i="1"/>
  <c r="M149" i="1"/>
  <c r="I142" i="1"/>
  <c r="M142" i="1"/>
  <c r="I810" i="1"/>
  <c r="M810" i="1" s="1"/>
  <c r="I811" i="1"/>
  <c r="M811" i="1"/>
  <c r="I809" i="1"/>
  <c r="M809" i="1"/>
  <c r="N93" i="1"/>
  <c r="N92" i="1"/>
  <c r="N91" i="1"/>
  <c r="N90" i="1"/>
  <c r="A90" i="1"/>
  <c r="A91" i="1"/>
  <c r="A92" i="1" s="1"/>
  <c r="A93" i="1" s="1"/>
  <c r="N142" i="1"/>
  <c r="N149" i="1"/>
  <c r="N143" i="1"/>
  <c r="N145" i="1"/>
  <c r="N809" i="1"/>
  <c r="D809" i="1"/>
  <c r="D810" i="1"/>
  <c r="N810" i="1"/>
  <c r="I96" i="1"/>
  <c r="M96" i="1"/>
  <c r="I97" i="1"/>
  <c r="M97" i="1"/>
  <c r="I98" i="1"/>
  <c r="M98" i="1" s="1"/>
  <c r="I95" i="1"/>
  <c r="M95" i="1" s="1"/>
  <c r="N98" i="1"/>
  <c r="N97" i="1"/>
  <c r="N96" i="1"/>
  <c r="A96" i="1"/>
  <c r="A97" i="1" s="1"/>
  <c r="A98" i="1"/>
  <c r="N95" i="1"/>
  <c r="I877" i="1"/>
  <c r="M877" i="1" s="1"/>
  <c r="I875" i="1"/>
  <c r="M875" i="1" s="1"/>
  <c r="I873" i="1"/>
  <c r="M873" i="1" s="1"/>
  <c r="I870" i="1"/>
  <c r="M870" i="1" s="1"/>
  <c r="N106" i="1"/>
  <c r="N105" i="1"/>
  <c r="N104" i="1"/>
  <c r="N103" i="1"/>
  <c r="N102" i="1"/>
  <c r="N101" i="1"/>
  <c r="N148" i="1"/>
  <c r="N147" i="1"/>
  <c r="N146" i="1"/>
  <c r="N144" i="1"/>
  <c r="N811" i="1"/>
  <c r="D811" i="1"/>
  <c r="I144" i="1"/>
  <c r="M144" i="1" s="1"/>
  <c r="I863" i="1"/>
  <c r="M863" i="1"/>
  <c r="I864" i="1"/>
  <c r="M864" i="1" s="1"/>
  <c r="I865" i="1"/>
  <c r="M865" i="1" s="1"/>
  <c r="I866" i="1"/>
  <c r="M866" i="1" s="1"/>
  <c r="I868" i="1"/>
  <c r="M868" i="1" s="1"/>
  <c r="I869" i="1"/>
  <c r="M869" i="1" s="1"/>
  <c r="I872" i="1"/>
  <c r="M872" i="1"/>
  <c r="I876" i="1"/>
  <c r="M876" i="1" s="1"/>
  <c r="I879" i="1"/>
  <c r="M879" i="1" s="1"/>
  <c r="I880" i="1"/>
  <c r="M880" i="1" s="1"/>
  <c r="I881" i="1"/>
  <c r="M881" i="1" s="1"/>
  <c r="A863" i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N566" i="1"/>
  <c r="I566" i="1"/>
  <c r="M566" i="1" s="1"/>
  <c r="I102" i="1"/>
  <c r="M102" i="1" s="1"/>
  <c r="I103" i="1"/>
  <c r="M103" i="1" s="1"/>
  <c r="I104" i="1"/>
  <c r="M104" i="1" s="1"/>
  <c r="I105" i="1"/>
  <c r="M105" i="1" s="1"/>
  <c r="I106" i="1"/>
  <c r="M106" i="1"/>
  <c r="I101" i="1"/>
  <c r="M101" i="1" s="1"/>
  <c r="A102" i="1"/>
  <c r="A103" i="1" s="1"/>
  <c r="A104" i="1" s="1"/>
  <c r="A105" i="1" s="1"/>
  <c r="A106" i="1" s="1"/>
  <c r="A625" i="1"/>
  <c r="A626" i="1"/>
  <c r="A627" i="1" s="1"/>
  <c r="A628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N504" i="1"/>
  <c r="I504" i="1"/>
  <c r="M504" i="1"/>
  <c r="N518" i="1"/>
  <c r="I518" i="1"/>
  <c r="M518" i="1" s="1"/>
  <c r="N125" i="1"/>
  <c r="N126" i="1"/>
  <c r="I126" i="1"/>
  <c r="M126" i="1" s="1"/>
  <c r="I125" i="1"/>
  <c r="M125" i="1" s="1"/>
  <c r="N121" i="1"/>
  <c r="I121" i="1"/>
  <c r="M121" i="1" s="1"/>
  <c r="A116" i="1"/>
  <c r="A117" i="1"/>
  <c r="A118" i="1"/>
  <c r="A119" i="1"/>
  <c r="A120" i="1" s="1"/>
  <c r="A121" i="1" s="1"/>
  <c r="A122" i="1" s="1"/>
  <c r="A123" i="1" s="1"/>
  <c r="A124" i="1" s="1"/>
  <c r="A125" i="1" s="1"/>
  <c r="A126" i="1" s="1"/>
  <c r="N115" i="1"/>
  <c r="I115" i="1"/>
  <c r="M115" i="1" s="1"/>
  <c r="I298" i="1"/>
  <c r="I246" i="1"/>
  <c r="I437" i="1"/>
  <c r="I356" i="1"/>
  <c r="I297" i="1"/>
  <c r="I470" i="1"/>
  <c r="A143" i="1"/>
  <c r="A144" i="1" s="1"/>
  <c r="A145" i="1" s="1"/>
  <c r="A146" i="1" s="1"/>
  <c r="A147" i="1" s="1"/>
  <c r="A148" i="1" s="1"/>
  <c r="A149" i="1" s="1"/>
  <c r="I146" i="1"/>
  <c r="M146" i="1"/>
  <c r="I147" i="1"/>
  <c r="M147" i="1" s="1"/>
  <c r="I148" i="1"/>
  <c r="M148" i="1" s="1"/>
  <c r="N117" i="1"/>
  <c r="N118" i="1"/>
  <c r="N119" i="1"/>
  <c r="N120" i="1"/>
  <c r="N122" i="1"/>
  <c r="N123" i="1"/>
  <c r="N124" i="1"/>
  <c r="N116" i="1"/>
  <c r="I117" i="1"/>
  <c r="M117" i="1" s="1"/>
  <c r="I118" i="1"/>
  <c r="M118" i="1" s="1"/>
  <c r="I119" i="1"/>
  <c r="M119" i="1"/>
  <c r="I120" i="1"/>
  <c r="M120" i="1" s="1"/>
  <c r="I122" i="1"/>
  <c r="M122" i="1" s="1"/>
  <c r="I123" i="1"/>
  <c r="M123" i="1" s="1"/>
  <c r="I124" i="1"/>
  <c r="M124" i="1"/>
  <c r="I116" i="1"/>
  <c r="M116" i="1" s="1"/>
  <c r="N970" i="1"/>
  <c r="I970" i="1"/>
  <c r="M970" i="1" s="1"/>
  <c r="N969" i="1"/>
  <c r="I969" i="1"/>
  <c r="M969" i="1" s="1"/>
  <c r="N968" i="1"/>
  <c r="I968" i="1"/>
  <c r="M968" i="1" s="1"/>
  <c r="N967" i="1"/>
  <c r="I967" i="1"/>
  <c r="M967" i="1"/>
  <c r="N966" i="1"/>
  <c r="I966" i="1"/>
  <c r="M966" i="1"/>
  <c r="N965" i="1"/>
  <c r="I965" i="1"/>
  <c r="M965" i="1" s="1"/>
  <c r="N964" i="1"/>
  <c r="I964" i="1"/>
  <c r="M964" i="1" s="1"/>
  <c r="N963" i="1"/>
  <c r="I963" i="1"/>
  <c r="M963" i="1" s="1"/>
  <c r="N962" i="1"/>
  <c r="I962" i="1"/>
  <c r="M962" i="1" s="1"/>
  <c r="N961" i="1"/>
  <c r="I961" i="1"/>
  <c r="M961" i="1"/>
  <c r="N960" i="1"/>
  <c r="I960" i="1"/>
  <c r="M960" i="1" s="1"/>
  <c r="N959" i="1"/>
  <c r="I959" i="1"/>
  <c r="M959" i="1" s="1"/>
  <c r="N958" i="1"/>
  <c r="I958" i="1"/>
  <c r="M958" i="1" s="1"/>
  <c r="N957" i="1"/>
  <c r="I957" i="1"/>
  <c r="M957" i="1" s="1"/>
  <c r="N956" i="1"/>
  <c r="I956" i="1"/>
  <c r="M956" i="1" s="1"/>
  <c r="N955" i="1"/>
  <c r="I955" i="1"/>
  <c r="M955" i="1" s="1"/>
  <c r="N954" i="1"/>
  <c r="I954" i="1"/>
  <c r="M954" i="1" s="1"/>
  <c r="N953" i="1"/>
  <c r="I953" i="1"/>
  <c r="M953" i="1"/>
  <c r="N952" i="1"/>
  <c r="I952" i="1"/>
  <c r="M952" i="1" s="1"/>
  <c r="N951" i="1"/>
  <c r="I951" i="1"/>
  <c r="M951" i="1" s="1"/>
  <c r="N950" i="1"/>
  <c r="I950" i="1"/>
  <c r="M950" i="1" s="1"/>
  <c r="N949" i="1"/>
  <c r="I949" i="1"/>
  <c r="M949" i="1" s="1"/>
  <c r="N948" i="1"/>
  <c r="I948" i="1"/>
  <c r="M948" i="1" s="1"/>
  <c r="N947" i="1"/>
  <c r="I947" i="1"/>
  <c r="M947" i="1" s="1"/>
  <c r="N946" i="1"/>
  <c r="I946" i="1"/>
  <c r="M946" i="1" s="1"/>
  <c r="A946" i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N945" i="1"/>
  <c r="I945" i="1"/>
  <c r="M945" i="1" s="1"/>
  <c r="N943" i="1"/>
  <c r="I943" i="1"/>
  <c r="M943" i="1" s="1"/>
  <c r="N942" i="1"/>
  <c r="I942" i="1"/>
  <c r="M942" i="1" s="1"/>
  <c r="A942" i="1"/>
  <c r="A943" i="1"/>
  <c r="N941" i="1"/>
  <c r="I941" i="1"/>
  <c r="M941" i="1" s="1"/>
  <c r="N922" i="1"/>
  <c r="I922" i="1"/>
  <c r="M922" i="1" s="1"/>
  <c r="N921" i="1"/>
  <c r="I921" i="1"/>
  <c r="M921" i="1" s="1"/>
  <c r="N920" i="1"/>
  <c r="I920" i="1"/>
  <c r="M920" i="1" s="1"/>
  <c r="N919" i="1"/>
  <c r="I919" i="1"/>
  <c r="M919" i="1"/>
  <c r="A919" i="1"/>
  <c r="A920" i="1" s="1"/>
  <c r="A921" i="1" s="1"/>
  <c r="A922" i="1" s="1"/>
  <c r="N918" i="1"/>
  <c r="I918" i="1"/>
  <c r="M918" i="1" s="1"/>
  <c r="N860" i="1"/>
  <c r="I860" i="1"/>
  <c r="M860" i="1" s="1"/>
  <c r="I495" i="1"/>
  <c r="M495" i="1" s="1"/>
  <c r="N495" i="1"/>
  <c r="I487" i="1"/>
  <c r="M487" i="1" s="1"/>
  <c r="N487" i="1"/>
  <c r="I483" i="1"/>
  <c r="M483" i="1" s="1"/>
  <c r="N483" i="1"/>
  <c r="I479" i="1"/>
  <c r="M479" i="1" s="1"/>
  <c r="N479" i="1"/>
  <c r="I577" i="1"/>
  <c r="M577" i="1" s="1"/>
  <c r="N577" i="1"/>
  <c r="N574" i="1"/>
  <c r="I574" i="1"/>
  <c r="M574" i="1" s="1"/>
  <c r="N364" i="1"/>
  <c r="I364" i="1"/>
  <c r="M364" i="1" s="1"/>
  <c r="N355" i="1"/>
  <c r="I355" i="1"/>
  <c r="M355" i="1" s="1"/>
  <c r="A358" i="1"/>
  <c r="A359" i="1"/>
  <c r="A360" i="1"/>
  <c r="A361" i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838" i="1"/>
  <c r="N806" i="1"/>
  <c r="N824" i="1"/>
  <c r="N771" i="1"/>
  <c r="N747" i="1"/>
  <c r="N734" i="1"/>
  <c r="N703" i="1"/>
  <c r="N690" i="1"/>
  <c r="N663" i="1"/>
  <c r="N628" i="1"/>
  <c r="N622" i="1"/>
  <c r="N617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7" i="1"/>
  <c r="N568" i="1"/>
  <c r="N569" i="1"/>
  <c r="N570" i="1"/>
  <c r="N571" i="1"/>
  <c r="N572" i="1"/>
  <c r="N573" i="1"/>
  <c r="N575" i="1"/>
  <c r="N576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03" i="1"/>
  <c r="N505" i="1"/>
  <c r="N507" i="1"/>
  <c r="N509" i="1"/>
  <c r="N510" i="1"/>
  <c r="N513" i="1"/>
  <c r="N514" i="1"/>
  <c r="N515" i="1"/>
  <c r="N516" i="1"/>
  <c r="N517" i="1"/>
  <c r="N519" i="1"/>
  <c r="N520" i="1"/>
  <c r="N497" i="1"/>
  <c r="N445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2" i="1"/>
  <c r="N463" i="1"/>
  <c r="N464" i="1"/>
  <c r="N465" i="1"/>
  <c r="N467" i="1"/>
  <c r="N438" i="1"/>
  <c r="N439" i="1"/>
  <c r="N440" i="1"/>
  <c r="N441" i="1"/>
  <c r="N442" i="1"/>
  <c r="N424" i="1"/>
  <c r="N425" i="1"/>
  <c r="N426" i="1"/>
  <c r="N427" i="1"/>
  <c r="N428" i="1"/>
  <c r="N429" i="1"/>
  <c r="N430" i="1"/>
  <c r="N431" i="1"/>
  <c r="N432" i="1"/>
  <c r="N433" i="1"/>
  <c r="N434" i="1"/>
  <c r="N417" i="1"/>
  <c r="N418" i="1"/>
  <c r="N419" i="1"/>
  <c r="N420" i="1"/>
  <c r="N421" i="1"/>
  <c r="N399" i="1"/>
  <c r="N400" i="1"/>
  <c r="N403" i="1"/>
  <c r="N404" i="1"/>
  <c r="N405" i="1"/>
  <c r="N408" i="1"/>
  <c r="N409" i="1"/>
  <c r="N410" i="1"/>
  <c r="N411" i="1"/>
  <c r="N413" i="1"/>
  <c r="N415" i="1"/>
  <c r="N359" i="1"/>
  <c r="N360" i="1"/>
  <c r="N361" i="1"/>
  <c r="N362" i="1"/>
  <c r="N363" i="1"/>
  <c r="N365" i="1"/>
  <c r="N367" i="1"/>
  <c r="N370" i="1"/>
  <c r="N371" i="1"/>
  <c r="N372" i="1"/>
  <c r="N373" i="1"/>
  <c r="N374" i="1"/>
  <c r="N375" i="1"/>
  <c r="N378" i="1"/>
  <c r="N379" i="1"/>
  <c r="N380" i="1"/>
  <c r="N381" i="1"/>
  <c r="N382" i="1"/>
  <c r="N384" i="1"/>
  <c r="N385" i="1"/>
  <c r="N386" i="1"/>
  <c r="N387" i="1"/>
  <c r="N388" i="1"/>
  <c r="N389" i="1"/>
  <c r="N391" i="1"/>
  <c r="N392" i="1"/>
  <c r="N393" i="1"/>
  <c r="N394" i="1"/>
  <c r="N395" i="1"/>
  <c r="N396" i="1"/>
  <c r="N331" i="1"/>
  <c r="N332" i="1"/>
  <c r="N333" i="1"/>
  <c r="N334" i="1"/>
  <c r="N335" i="1"/>
  <c r="N323" i="1"/>
  <c r="N325" i="1"/>
  <c r="N326" i="1"/>
  <c r="N327" i="1"/>
  <c r="N316" i="1"/>
  <c r="N318" i="1"/>
  <c r="N320" i="1"/>
  <c r="N300" i="1"/>
  <c r="N301" i="1"/>
  <c r="N303" i="1"/>
  <c r="N304" i="1"/>
  <c r="N305" i="1"/>
  <c r="N306" i="1"/>
  <c r="N307" i="1"/>
  <c r="N308" i="1"/>
  <c r="N309" i="1"/>
  <c r="N310" i="1"/>
  <c r="N311" i="1"/>
  <c r="N312" i="1"/>
  <c r="N313" i="1"/>
  <c r="N278" i="1"/>
  <c r="N279" i="1"/>
  <c r="N280" i="1"/>
  <c r="N281" i="1"/>
  <c r="N282" i="1"/>
  <c r="N283" i="1"/>
  <c r="N284" i="1"/>
  <c r="N285" i="1"/>
  <c r="N286" i="1"/>
  <c r="N287" i="1"/>
  <c r="N288" i="1"/>
  <c r="N290" i="1"/>
  <c r="N291" i="1"/>
  <c r="N292" i="1"/>
  <c r="N293" i="1"/>
  <c r="N269" i="1"/>
  <c r="N270" i="1"/>
  <c r="N271" i="1"/>
  <c r="N272" i="1"/>
  <c r="N273" i="1"/>
  <c r="N274" i="1"/>
  <c r="N275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25" i="1"/>
  <c r="N226" i="1"/>
  <c r="N227" i="1"/>
  <c r="N228" i="1"/>
  <c r="N233" i="1"/>
  <c r="N234" i="1"/>
  <c r="N235" i="1"/>
  <c r="N238" i="1"/>
  <c r="N239" i="1"/>
  <c r="N241" i="1"/>
  <c r="N243" i="1"/>
  <c r="N221" i="1"/>
  <c r="N208" i="1"/>
  <c r="N195" i="1"/>
  <c r="N198" i="1"/>
  <c r="N199" i="1"/>
  <c r="N200" i="1"/>
  <c r="N193" i="1"/>
  <c r="N178" i="1"/>
  <c r="N179" i="1"/>
  <c r="N180" i="1"/>
  <c r="N181" i="1"/>
  <c r="N182" i="1"/>
  <c r="N183" i="1"/>
  <c r="N184" i="1"/>
  <c r="N167" i="1"/>
  <c r="N168" i="1"/>
  <c r="N169" i="1"/>
  <c r="N170" i="1"/>
  <c r="N171" i="1"/>
  <c r="N172" i="1"/>
  <c r="N173" i="1"/>
  <c r="N158" i="1"/>
  <c r="N159" i="1"/>
  <c r="N160" i="1"/>
  <c r="N161" i="1"/>
  <c r="N162" i="1"/>
  <c r="N163" i="1"/>
  <c r="N164" i="1"/>
  <c r="N156" i="1"/>
  <c r="N29" i="1"/>
  <c r="N34" i="1"/>
  <c r="N41" i="1"/>
  <c r="N54" i="1"/>
  <c r="N153" i="1"/>
  <c r="N154" i="1"/>
  <c r="N151" i="1"/>
  <c r="N152" i="1"/>
  <c r="N22" i="1"/>
  <c r="N17" i="1"/>
  <c r="N1012" i="1"/>
  <c r="N1002" i="1"/>
  <c r="N991" i="1"/>
  <c r="N976" i="1"/>
  <c r="N939" i="1"/>
  <c r="N916" i="1"/>
  <c r="N858" i="1"/>
  <c r="N129" i="1"/>
  <c r="N128" i="1"/>
  <c r="N110" i="1"/>
  <c r="N111" i="1"/>
  <c r="N109" i="1"/>
  <c r="A110" i="1"/>
  <c r="A111" i="1"/>
  <c r="A112" i="1"/>
  <c r="I110" i="1"/>
  <c r="M110" i="1" s="1"/>
  <c r="I111" i="1"/>
  <c r="M111" i="1" s="1"/>
  <c r="I129" i="1"/>
  <c r="M129" i="1" s="1"/>
  <c r="A129" i="1"/>
  <c r="I128" i="1"/>
  <c r="M128" i="1"/>
  <c r="I109" i="1"/>
  <c r="M109" i="1"/>
  <c r="A278" i="1"/>
  <c r="A279" i="1" s="1"/>
  <c r="A280" i="1" s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I243" i="1"/>
  <c r="M243" i="1" s="1"/>
  <c r="I241" i="1"/>
  <c r="M241" i="1" s="1"/>
  <c r="I233" i="1"/>
  <c r="M233" i="1" s="1"/>
  <c r="I226" i="1"/>
  <c r="M226" i="1" s="1"/>
  <c r="I915" i="1"/>
  <c r="M915" i="1" s="1"/>
  <c r="N913" i="1"/>
  <c r="I914" i="1"/>
  <c r="M914" i="1" s="1"/>
  <c r="N908" i="1"/>
  <c r="I909" i="1"/>
  <c r="M909" i="1" s="1"/>
  <c r="N907" i="1"/>
  <c r="I908" i="1"/>
  <c r="M908" i="1" s="1"/>
  <c r="N903" i="1"/>
  <c r="I904" i="1"/>
  <c r="M904" i="1" s="1"/>
  <c r="I902" i="1"/>
  <c r="M902" i="1" s="1"/>
  <c r="N895" i="1"/>
  <c r="I896" i="1"/>
  <c r="M896" i="1" s="1"/>
  <c r="I893" i="1"/>
  <c r="M893" i="1" s="1"/>
  <c r="A198" i="1"/>
  <c r="A199" i="1" s="1"/>
  <c r="A200" i="1" s="1"/>
  <c r="I476" i="1"/>
  <c r="M476" i="1" s="1"/>
  <c r="I862" i="1"/>
  <c r="M862" i="1" s="1"/>
  <c r="A925" i="1"/>
  <c r="A926" i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841" i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27" i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737" i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14" i="1"/>
  <c r="A715" i="1" s="1"/>
  <c r="A716" i="1" s="1"/>
  <c r="A717" i="1" s="1"/>
  <c r="A718" i="1" s="1"/>
  <c r="A719" i="1" s="1"/>
  <c r="A720" i="1" s="1"/>
  <c r="A721" i="1" s="1"/>
  <c r="A722" i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693" i="1"/>
  <c r="A694" i="1"/>
  <c r="A695" i="1" s="1"/>
  <c r="A696" i="1" s="1"/>
  <c r="A697" i="1" s="1"/>
  <c r="A698" i="1" s="1"/>
  <c r="A699" i="1" s="1"/>
  <c r="A700" i="1" s="1"/>
  <c r="A701" i="1" s="1"/>
  <c r="A702" i="1" s="1"/>
  <c r="A703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523" i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02" i="1"/>
  <c r="A503" i="1" s="1"/>
  <c r="A504" i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471" i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45" i="1"/>
  <c r="A446" i="1" s="1"/>
  <c r="A447" i="1" s="1"/>
  <c r="A448" i="1" s="1"/>
  <c r="A449" i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38" i="1"/>
  <c r="A439" i="1" s="1"/>
  <c r="A440" i="1" s="1"/>
  <c r="A441" i="1" s="1"/>
  <c r="A442" i="1" s="1"/>
  <c r="A424" i="1"/>
  <c r="A425" i="1" s="1"/>
  <c r="A426" i="1" s="1"/>
  <c r="A427" i="1" s="1"/>
  <c r="A428" i="1" s="1"/>
  <c r="A429" i="1" s="1"/>
  <c r="A430" i="1" s="1"/>
  <c r="A431" i="1" s="1"/>
  <c r="A432" i="1"/>
  <c r="A433" i="1" s="1"/>
  <c r="A434" i="1" s="1"/>
  <c r="A418" i="1"/>
  <c r="A419" i="1"/>
  <c r="A420" i="1" s="1"/>
  <c r="A421" i="1" s="1"/>
  <c r="A338" i="1"/>
  <c r="A339" i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00" i="1"/>
  <c r="A301" i="1"/>
  <c r="A302" i="1" s="1"/>
  <c r="A303" i="1" s="1"/>
  <c r="A304" i="1" s="1"/>
  <c r="A305" i="1" s="1"/>
  <c r="A306" i="1" s="1"/>
  <c r="A307" i="1" s="1"/>
  <c r="A308" i="1" s="1"/>
  <c r="A309" i="1"/>
  <c r="A310" i="1" s="1"/>
  <c r="A311" i="1" s="1"/>
  <c r="A312" i="1" s="1"/>
  <c r="A313" i="1" s="1"/>
  <c r="A315" i="1" s="1"/>
  <c r="A316" i="1" s="1"/>
  <c r="A317" i="1" s="1"/>
  <c r="A318" i="1" s="1"/>
  <c r="A319" i="1" s="1"/>
  <c r="A320" i="1" s="1"/>
  <c r="A322" i="1" s="1"/>
  <c r="A323" i="1" s="1"/>
  <c r="A324" i="1" s="1"/>
  <c r="A325" i="1" s="1"/>
  <c r="A326" i="1" s="1"/>
  <c r="A327" i="1" s="1"/>
  <c r="A328" i="1" s="1"/>
  <c r="A330" i="1" s="1"/>
  <c r="A331" i="1" s="1"/>
  <c r="A332" i="1" s="1"/>
  <c r="A333" i="1" s="1"/>
  <c r="A334" i="1" s="1"/>
  <c r="A335" i="1" s="1"/>
  <c r="A269" i="1"/>
  <c r="A270" i="1" s="1"/>
  <c r="A271" i="1" s="1"/>
  <c r="A272" i="1" s="1"/>
  <c r="A273" i="1" s="1"/>
  <c r="A274" i="1" s="1"/>
  <c r="A275" i="1" s="1"/>
  <c r="A247" i="1"/>
  <c r="A248" i="1"/>
  <c r="A249" i="1" s="1"/>
  <c r="A250" i="1" s="1"/>
  <c r="A251" i="1" s="1"/>
  <c r="A252" i="1" s="1"/>
  <c r="A253" i="1" s="1"/>
  <c r="A254" i="1" s="1"/>
  <c r="A255" i="1" s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187" i="1"/>
  <c r="A188" i="1" s="1"/>
  <c r="A189" i="1" s="1"/>
  <c r="A190" i="1" s="1"/>
  <c r="A191" i="1" s="1"/>
  <c r="A192" i="1" s="1"/>
  <c r="A193" i="1" s="1"/>
  <c r="A178" i="1"/>
  <c r="A179" i="1" s="1"/>
  <c r="A180" i="1" s="1"/>
  <c r="A181" i="1" s="1"/>
  <c r="A182" i="1" s="1"/>
  <c r="A183" i="1" s="1"/>
  <c r="A184" i="1"/>
  <c r="A167" i="1"/>
  <c r="A168" i="1"/>
  <c r="A169" i="1" s="1"/>
  <c r="A170" i="1" s="1"/>
  <c r="A171" i="1" s="1"/>
  <c r="A172" i="1" s="1"/>
  <c r="A173" i="1" s="1"/>
  <c r="A158" i="1"/>
  <c r="A159" i="1" s="1"/>
  <c r="A160" i="1" s="1"/>
  <c r="A161" i="1" s="1"/>
  <c r="A162" i="1" s="1"/>
  <c r="A163" i="1" s="1"/>
  <c r="A164" i="1" s="1"/>
  <c r="A152" i="1"/>
  <c r="A153" i="1"/>
  <c r="A154" i="1" s="1"/>
  <c r="A44" i="1"/>
  <c r="A45" i="1" s="1"/>
  <c r="A46" i="1" s="1"/>
  <c r="A47" i="1" s="1"/>
  <c r="A48" i="1" s="1"/>
  <c r="A49" i="1" s="1"/>
  <c r="A50" i="1"/>
  <c r="A51" i="1" s="1"/>
  <c r="A52" i="1" s="1"/>
  <c r="A53" i="1" s="1"/>
  <c r="A54" i="1" s="1"/>
  <c r="A37" i="1"/>
  <c r="A38" i="1"/>
  <c r="A39" i="1" s="1"/>
  <c r="A40" i="1" s="1"/>
  <c r="A41" i="1" s="1"/>
  <c r="A32" i="1"/>
  <c r="A33" i="1" s="1"/>
  <c r="A34" i="1" s="1"/>
  <c r="A25" i="1"/>
  <c r="A26" i="1"/>
  <c r="A27" i="1" s="1"/>
  <c r="A28" i="1" s="1"/>
  <c r="A29" i="1" s="1"/>
  <c r="A20" i="1"/>
  <c r="A21" i="1"/>
  <c r="A22" i="1" s="1"/>
  <c r="A13" i="1"/>
  <c r="A14" i="1" s="1"/>
  <c r="A15" i="1" s="1"/>
  <c r="A16" i="1" s="1"/>
  <c r="A17" i="1" s="1"/>
  <c r="I1012" i="1"/>
  <c r="M1012" i="1" s="1"/>
  <c r="I1011" i="1"/>
  <c r="M1011" i="1" s="1"/>
  <c r="I1010" i="1"/>
  <c r="M1010" i="1" s="1"/>
  <c r="I1009" i="1"/>
  <c r="M1009" i="1" s="1"/>
  <c r="I1008" i="1"/>
  <c r="M1008" i="1" s="1"/>
  <c r="I1007" i="1"/>
  <c r="M1007" i="1" s="1"/>
  <c r="I1006" i="1"/>
  <c r="M1006" i="1" s="1"/>
  <c r="I1005" i="1"/>
  <c r="M1005" i="1" s="1"/>
  <c r="I1004" i="1"/>
  <c r="M1004" i="1" s="1"/>
  <c r="I1003" i="1"/>
  <c r="M1003" i="1" s="1"/>
  <c r="I1002" i="1"/>
  <c r="M1002" i="1" s="1"/>
  <c r="I1001" i="1"/>
  <c r="M1001" i="1" s="1"/>
  <c r="I1000" i="1"/>
  <c r="M1000" i="1" s="1"/>
  <c r="I999" i="1"/>
  <c r="M999" i="1" s="1"/>
  <c r="I998" i="1"/>
  <c r="M998" i="1" s="1"/>
  <c r="I997" i="1"/>
  <c r="M997" i="1" s="1"/>
  <c r="I996" i="1"/>
  <c r="M996" i="1" s="1"/>
  <c r="I995" i="1"/>
  <c r="M995" i="1" s="1"/>
  <c r="I994" i="1"/>
  <c r="M994" i="1" s="1"/>
  <c r="I993" i="1"/>
  <c r="M993" i="1" s="1"/>
  <c r="I992" i="1"/>
  <c r="M992" i="1" s="1"/>
  <c r="I991" i="1"/>
  <c r="M991" i="1" s="1"/>
  <c r="I1024" i="1"/>
  <c r="M1024" i="1" s="1"/>
  <c r="I990" i="1"/>
  <c r="M990" i="1" s="1"/>
  <c r="I989" i="1"/>
  <c r="M989" i="1" s="1"/>
  <c r="I988" i="1"/>
  <c r="M988" i="1" s="1"/>
  <c r="I987" i="1"/>
  <c r="M987" i="1" s="1"/>
  <c r="I986" i="1"/>
  <c r="M986" i="1" s="1"/>
  <c r="I985" i="1"/>
  <c r="M985" i="1" s="1"/>
  <c r="I984" i="1"/>
  <c r="M984" i="1" s="1"/>
  <c r="I983" i="1"/>
  <c r="M983" i="1" s="1"/>
  <c r="I982" i="1"/>
  <c r="M982" i="1" s="1"/>
  <c r="I981" i="1"/>
  <c r="M981" i="1" s="1"/>
  <c r="I980" i="1"/>
  <c r="M980" i="1" s="1"/>
  <c r="I1016" i="1"/>
  <c r="M1016" i="1" s="1"/>
  <c r="I979" i="1"/>
  <c r="M979" i="1" s="1"/>
  <c r="I978" i="1"/>
  <c r="M978" i="1" s="1"/>
  <c r="I977" i="1"/>
  <c r="M977" i="1" s="1"/>
  <c r="I976" i="1"/>
  <c r="M976" i="1" s="1"/>
  <c r="I975" i="1"/>
  <c r="M975" i="1" s="1"/>
  <c r="I974" i="1"/>
  <c r="M974" i="1" s="1"/>
  <c r="I973" i="1"/>
  <c r="M973" i="1" s="1"/>
  <c r="I1017" i="1"/>
  <c r="M1017" i="1" s="1"/>
  <c r="I972" i="1"/>
  <c r="M972" i="1" s="1"/>
  <c r="I939" i="1"/>
  <c r="M939" i="1" s="1"/>
  <c r="I938" i="1"/>
  <c r="M938" i="1" s="1"/>
  <c r="I937" i="1"/>
  <c r="M937" i="1" s="1"/>
  <c r="I936" i="1"/>
  <c r="M936" i="1" s="1"/>
  <c r="I935" i="1"/>
  <c r="M935" i="1" s="1"/>
  <c r="I934" i="1"/>
  <c r="M934" i="1" s="1"/>
  <c r="I933" i="1"/>
  <c r="M933" i="1" s="1"/>
  <c r="I932" i="1"/>
  <c r="M932" i="1" s="1"/>
  <c r="I931" i="1"/>
  <c r="M931" i="1" s="1"/>
  <c r="I930" i="1"/>
  <c r="M930" i="1" s="1"/>
  <c r="I929" i="1"/>
  <c r="M929" i="1" s="1"/>
  <c r="I928" i="1"/>
  <c r="M928" i="1" s="1"/>
  <c r="I927" i="1"/>
  <c r="M927" i="1" s="1"/>
  <c r="I926" i="1"/>
  <c r="M926" i="1" s="1"/>
  <c r="I925" i="1"/>
  <c r="M925" i="1" s="1"/>
  <c r="I924" i="1"/>
  <c r="M924" i="1" s="1"/>
  <c r="I916" i="1"/>
  <c r="M916" i="1" s="1"/>
  <c r="I913" i="1"/>
  <c r="M913" i="1" s="1"/>
  <c r="I912" i="1"/>
  <c r="M912" i="1" s="1"/>
  <c r="I911" i="1"/>
  <c r="M911" i="1" s="1"/>
  <c r="I910" i="1"/>
  <c r="M910" i="1" s="1"/>
  <c r="I907" i="1"/>
  <c r="M907" i="1" s="1"/>
  <c r="I906" i="1"/>
  <c r="M906" i="1" s="1"/>
  <c r="I905" i="1"/>
  <c r="M905" i="1" s="1"/>
  <c r="I903" i="1"/>
  <c r="M903" i="1" s="1"/>
  <c r="I900" i="1"/>
  <c r="M900" i="1" s="1"/>
  <c r="I899" i="1"/>
  <c r="M899" i="1" s="1"/>
  <c r="I898" i="1"/>
  <c r="M898" i="1" s="1"/>
  <c r="I897" i="1"/>
  <c r="M897" i="1" s="1"/>
  <c r="I895" i="1"/>
  <c r="M895" i="1" s="1"/>
  <c r="I894" i="1"/>
  <c r="M894" i="1" s="1"/>
  <c r="I891" i="1"/>
  <c r="M891" i="1" s="1"/>
  <c r="I890" i="1"/>
  <c r="M890" i="1" s="1"/>
  <c r="I889" i="1"/>
  <c r="M889" i="1" s="1"/>
  <c r="I888" i="1"/>
  <c r="M888" i="1" s="1"/>
  <c r="I884" i="1"/>
  <c r="M884" i="1" s="1"/>
  <c r="I858" i="1"/>
  <c r="M858" i="1" s="1"/>
  <c r="I857" i="1"/>
  <c r="M857" i="1" s="1"/>
  <c r="I856" i="1"/>
  <c r="M856" i="1" s="1"/>
  <c r="I855" i="1"/>
  <c r="M855" i="1"/>
  <c r="I853" i="1"/>
  <c r="M853" i="1" s="1"/>
  <c r="I852" i="1"/>
  <c r="M852" i="1" s="1"/>
  <c r="I851" i="1"/>
  <c r="M851" i="1" s="1"/>
  <c r="I850" i="1"/>
  <c r="M850" i="1" s="1"/>
  <c r="I849" i="1"/>
  <c r="M849" i="1"/>
  <c r="I848" i="1"/>
  <c r="M848" i="1" s="1"/>
  <c r="I847" i="1"/>
  <c r="M847" i="1" s="1"/>
  <c r="I846" i="1"/>
  <c r="M846" i="1" s="1"/>
  <c r="I845" i="1"/>
  <c r="M845" i="1"/>
  <c r="I844" i="1"/>
  <c r="M844" i="1" s="1"/>
  <c r="I843" i="1"/>
  <c r="M843" i="1" s="1"/>
  <c r="I842" i="1"/>
  <c r="M842" i="1" s="1"/>
  <c r="I841" i="1"/>
  <c r="M841" i="1" s="1"/>
  <c r="I840" i="1"/>
  <c r="M840" i="1" s="1"/>
  <c r="I838" i="1"/>
  <c r="M838" i="1" s="1"/>
  <c r="I837" i="1"/>
  <c r="M837" i="1" s="1"/>
  <c r="I836" i="1"/>
  <c r="M836" i="1" s="1"/>
  <c r="I835" i="1"/>
  <c r="M835" i="1" s="1"/>
  <c r="I834" i="1"/>
  <c r="M834" i="1" s="1"/>
  <c r="I833" i="1"/>
  <c r="M833" i="1" s="1"/>
  <c r="I832" i="1"/>
  <c r="M832" i="1" s="1"/>
  <c r="I831" i="1"/>
  <c r="M831" i="1" s="1"/>
  <c r="I830" i="1"/>
  <c r="M830" i="1" s="1"/>
  <c r="I829" i="1"/>
  <c r="M829" i="1" s="1"/>
  <c r="I828" i="1"/>
  <c r="M828" i="1" s="1"/>
  <c r="I827" i="1"/>
  <c r="M827" i="1" s="1"/>
  <c r="I826" i="1"/>
  <c r="M826" i="1" s="1"/>
  <c r="I824" i="1"/>
  <c r="M824" i="1" s="1"/>
  <c r="I823" i="1"/>
  <c r="M823" i="1" s="1"/>
  <c r="I822" i="1"/>
  <c r="M822" i="1" s="1"/>
  <c r="I821" i="1"/>
  <c r="M821" i="1" s="1"/>
  <c r="I820" i="1"/>
  <c r="M820" i="1" s="1"/>
  <c r="I819" i="1"/>
  <c r="M819" i="1" s="1"/>
  <c r="I818" i="1"/>
  <c r="M818" i="1" s="1"/>
  <c r="I817" i="1"/>
  <c r="M817" i="1" s="1"/>
  <c r="I816" i="1"/>
  <c r="M816" i="1" s="1"/>
  <c r="I815" i="1"/>
  <c r="M815" i="1"/>
  <c r="I814" i="1"/>
  <c r="M814" i="1" s="1"/>
  <c r="I806" i="1"/>
  <c r="M806" i="1" s="1"/>
  <c r="I805" i="1"/>
  <c r="M805" i="1" s="1"/>
  <c r="I803" i="1"/>
  <c r="M803" i="1"/>
  <c r="I802" i="1"/>
  <c r="M802" i="1" s="1"/>
  <c r="I801" i="1"/>
  <c r="M801" i="1" s="1"/>
  <c r="I800" i="1"/>
  <c r="M800" i="1" s="1"/>
  <c r="I796" i="1"/>
  <c r="M796" i="1"/>
  <c r="I795" i="1"/>
  <c r="M795" i="1" s="1"/>
  <c r="I794" i="1"/>
  <c r="M794" i="1" s="1"/>
  <c r="I793" i="1"/>
  <c r="M793" i="1" s="1"/>
  <c r="I792" i="1"/>
  <c r="M792" i="1" s="1"/>
  <c r="I789" i="1"/>
  <c r="M789" i="1" s="1"/>
  <c r="I788" i="1"/>
  <c r="M788" i="1" s="1"/>
  <c r="I786" i="1"/>
  <c r="M786" i="1" s="1"/>
  <c r="I785" i="1"/>
  <c r="M785" i="1" s="1"/>
  <c r="I784" i="1"/>
  <c r="M784" i="1" s="1"/>
  <c r="I783" i="1"/>
  <c r="M783" i="1" s="1"/>
  <c r="I782" i="1"/>
  <c r="M782" i="1" s="1"/>
  <c r="I781" i="1"/>
  <c r="M781" i="1" s="1"/>
  <c r="I780" i="1"/>
  <c r="M780" i="1" s="1"/>
  <c r="I777" i="1"/>
  <c r="M777" i="1" s="1"/>
  <c r="I776" i="1"/>
  <c r="M776" i="1" s="1"/>
  <c r="I775" i="1"/>
  <c r="M775" i="1" s="1"/>
  <c r="I773" i="1"/>
  <c r="M773" i="1" s="1"/>
  <c r="I771" i="1"/>
  <c r="M771" i="1" s="1"/>
  <c r="I770" i="1"/>
  <c r="M770" i="1" s="1"/>
  <c r="I769" i="1"/>
  <c r="M769" i="1"/>
  <c r="I768" i="1"/>
  <c r="M768" i="1" s="1"/>
  <c r="I767" i="1"/>
  <c r="M767" i="1" s="1"/>
  <c r="I766" i="1"/>
  <c r="M766" i="1" s="1"/>
  <c r="I765" i="1"/>
  <c r="M765" i="1"/>
  <c r="I764" i="1"/>
  <c r="M764" i="1" s="1"/>
  <c r="I762" i="1"/>
  <c r="M762" i="1" s="1"/>
  <c r="I761" i="1"/>
  <c r="M761" i="1" s="1"/>
  <c r="I760" i="1"/>
  <c r="M760" i="1" s="1"/>
  <c r="I759" i="1"/>
  <c r="M759" i="1" s="1"/>
  <c r="I758" i="1"/>
  <c r="M758" i="1" s="1"/>
  <c r="I757" i="1"/>
  <c r="M757" i="1" s="1"/>
  <c r="I756" i="1"/>
  <c r="M756" i="1" s="1"/>
  <c r="I755" i="1"/>
  <c r="M755" i="1" s="1"/>
  <c r="I754" i="1"/>
  <c r="M754" i="1" s="1"/>
  <c r="I753" i="1"/>
  <c r="M753" i="1" s="1"/>
  <c r="I752" i="1"/>
  <c r="M752" i="1" s="1"/>
  <c r="I750" i="1"/>
  <c r="M750" i="1" s="1"/>
  <c r="I749" i="1"/>
  <c r="M749" i="1" s="1"/>
  <c r="I747" i="1"/>
  <c r="M747" i="1" s="1"/>
  <c r="I746" i="1"/>
  <c r="M746" i="1" s="1"/>
  <c r="I745" i="1"/>
  <c r="M745" i="1" s="1"/>
  <c r="I744" i="1"/>
  <c r="M744" i="1" s="1"/>
  <c r="I743" i="1"/>
  <c r="M743" i="1" s="1"/>
  <c r="I742" i="1"/>
  <c r="M742" i="1" s="1"/>
  <c r="I741" i="1"/>
  <c r="M741" i="1" s="1"/>
  <c r="I740" i="1"/>
  <c r="M740" i="1" s="1"/>
  <c r="I739" i="1"/>
  <c r="M739" i="1" s="1"/>
  <c r="I738" i="1"/>
  <c r="M738" i="1" s="1"/>
  <c r="I737" i="1"/>
  <c r="M737" i="1" s="1"/>
  <c r="I736" i="1"/>
  <c r="M736" i="1" s="1"/>
  <c r="I734" i="1"/>
  <c r="M734" i="1" s="1"/>
  <c r="I733" i="1"/>
  <c r="M733" i="1" s="1"/>
  <c r="I732" i="1"/>
  <c r="M732" i="1" s="1"/>
  <c r="I731" i="1"/>
  <c r="M731" i="1" s="1"/>
  <c r="I730" i="1"/>
  <c r="M730" i="1" s="1"/>
  <c r="I729" i="1"/>
  <c r="M729" i="1" s="1"/>
  <c r="I728" i="1"/>
  <c r="M728" i="1" s="1"/>
  <c r="I727" i="1"/>
  <c r="M727" i="1" s="1"/>
  <c r="I726" i="1"/>
  <c r="M726" i="1" s="1"/>
  <c r="I725" i="1"/>
  <c r="M725" i="1" s="1"/>
  <c r="I724" i="1"/>
  <c r="M724" i="1" s="1"/>
  <c r="I723" i="1"/>
  <c r="M723" i="1" s="1"/>
  <c r="I722" i="1"/>
  <c r="M722" i="1" s="1"/>
  <c r="I721" i="1"/>
  <c r="M721" i="1"/>
  <c r="I720" i="1"/>
  <c r="M720" i="1" s="1"/>
  <c r="I719" i="1"/>
  <c r="M719" i="1" s="1"/>
  <c r="I718" i="1"/>
  <c r="M718" i="1" s="1"/>
  <c r="I717" i="1"/>
  <c r="M717" i="1" s="1"/>
  <c r="I716" i="1"/>
  <c r="M716" i="1" s="1"/>
  <c r="I715" i="1"/>
  <c r="M715" i="1" s="1"/>
  <c r="I714" i="1"/>
  <c r="M714" i="1" s="1"/>
  <c r="I713" i="1"/>
  <c r="M713" i="1" s="1"/>
  <c r="I710" i="1"/>
  <c r="M710" i="1" s="1"/>
  <c r="I709" i="1"/>
  <c r="M709" i="1" s="1"/>
  <c r="I708" i="1"/>
  <c r="M708" i="1" s="1"/>
  <c r="I707" i="1"/>
  <c r="M707" i="1" s="1"/>
  <c r="I706" i="1"/>
  <c r="M706" i="1" s="1"/>
  <c r="I703" i="1"/>
  <c r="M703" i="1" s="1"/>
  <c r="I702" i="1"/>
  <c r="M702" i="1" s="1"/>
  <c r="I701" i="1"/>
  <c r="M701" i="1" s="1"/>
  <c r="I700" i="1"/>
  <c r="M700" i="1" s="1"/>
  <c r="I699" i="1"/>
  <c r="M699" i="1" s="1"/>
  <c r="I698" i="1"/>
  <c r="M698" i="1" s="1"/>
  <c r="I697" i="1"/>
  <c r="M697" i="1" s="1"/>
  <c r="I696" i="1"/>
  <c r="M696" i="1" s="1"/>
  <c r="I695" i="1"/>
  <c r="M695" i="1" s="1"/>
  <c r="I694" i="1"/>
  <c r="M694" i="1" s="1"/>
  <c r="I693" i="1"/>
  <c r="M693" i="1" s="1"/>
  <c r="I692" i="1"/>
  <c r="M692" i="1" s="1"/>
  <c r="I690" i="1"/>
  <c r="M690" i="1" s="1"/>
  <c r="I689" i="1"/>
  <c r="M689" i="1" s="1"/>
  <c r="I688" i="1"/>
  <c r="M688" i="1" s="1"/>
  <c r="I687" i="1"/>
  <c r="M687" i="1" s="1"/>
  <c r="I686" i="1"/>
  <c r="M686" i="1" s="1"/>
  <c r="I685" i="1"/>
  <c r="M685" i="1" s="1"/>
  <c r="I684" i="1"/>
  <c r="M684" i="1" s="1"/>
  <c r="I683" i="1"/>
  <c r="M683" i="1" s="1"/>
  <c r="I682" i="1"/>
  <c r="M682" i="1" s="1"/>
  <c r="I681" i="1"/>
  <c r="M681" i="1" s="1"/>
  <c r="I680" i="1"/>
  <c r="M680" i="1" s="1"/>
  <c r="I679" i="1"/>
  <c r="M679" i="1" s="1"/>
  <c r="I678" i="1"/>
  <c r="M678" i="1" s="1"/>
  <c r="I677" i="1"/>
  <c r="M677" i="1" s="1"/>
  <c r="I676" i="1"/>
  <c r="M676" i="1" s="1"/>
  <c r="I675" i="1"/>
  <c r="M675" i="1" s="1"/>
  <c r="I673" i="1"/>
  <c r="M673" i="1" s="1"/>
  <c r="I672" i="1"/>
  <c r="M672" i="1" s="1"/>
  <c r="I671" i="1"/>
  <c r="M671" i="1" s="1"/>
  <c r="I670" i="1"/>
  <c r="M670" i="1" s="1"/>
  <c r="I669" i="1"/>
  <c r="M669" i="1" s="1"/>
  <c r="I668" i="1"/>
  <c r="M668" i="1" s="1"/>
  <c r="I667" i="1"/>
  <c r="M667" i="1"/>
  <c r="I666" i="1"/>
  <c r="M666" i="1" s="1"/>
  <c r="I665" i="1"/>
  <c r="M665" i="1" s="1"/>
  <c r="I663" i="1"/>
  <c r="M663" i="1" s="1"/>
  <c r="I662" i="1"/>
  <c r="M662" i="1" s="1"/>
  <c r="I661" i="1"/>
  <c r="M661" i="1" s="1"/>
  <c r="I660" i="1"/>
  <c r="M660" i="1" s="1"/>
  <c r="I659" i="1"/>
  <c r="M659" i="1" s="1"/>
  <c r="I658" i="1"/>
  <c r="M658" i="1" s="1"/>
  <c r="I657" i="1"/>
  <c r="M657" i="1" s="1"/>
  <c r="I656" i="1"/>
  <c r="M656" i="1" s="1"/>
  <c r="I655" i="1"/>
  <c r="M655" i="1" s="1"/>
  <c r="I654" i="1"/>
  <c r="M654" i="1" s="1"/>
  <c r="I653" i="1"/>
  <c r="M653" i="1" s="1"/>
  <c r="I652" i="1"/>
  <c r="M652" i="1" s="1"/>
  <c r="I651" i="1"/>
  <c r="M651" i="1" s="1"/>
  <c r="I650" i="1"/>
  <c r="M650" i="1" s="1"/>
  <c r="I649" i="1"/>
  <c r="M649" i="1" s="1"/>
  <c r="I648" i="1"/>
  <c r="M648" i="1" s="1"/>
  <c r="I647" i="1"/>
  <c r="M647" i="1" s="1"/>
  <c r="I646" i="1"/>
  <c r="M646" i="1" s="1"/>
  <c r="I645" i="1"/>
  <c r="M645" i="1" s="1"/>
  <c r="I644" i="1"/>
  <c r="M644" i="1" s="1"/>
  <c r="I643" i="1"/>
  <c r="M643" i="1" s="1"/>
  <c r="I642" i="1"/>
  <c r="M642" i="1" s="1"/>
  <c r="I641" i="1"/>
  <c r="M641" i="1" s="1"/>
  <c r="I640" i="1"/>
  <c r="M640" i="1" s="1"/>
  <c r="I639" i="1"/>
  <c r="M639" i="1"/>
  <c r="I638" i="1"/>
  <c r="M638" i="1" s="1"/>
  <c r="I637" i="1"/>
  <c r="M637" i="1" s="1"/>
  <c r="I636" i="1"/>
  <c r="M636" i="1" s="1"/>
  <c r="I635" i="1"/>
  <c r="M635" i="1" s="1"/>
  <c r="I634" i="1"/>
  <c r="M634" i="1" s="1"/>
  <c r="I633" i="1"/>
  <c r="M633" i="1" s="1"/>
  <c r="I632" i="1"/>
  <c r="M632" i="1" s="1"/>
  <c r="I631" i="1"/>
  <c r="M631" i="1" s="1"/>
  <c r="I630" i="1"/>
  <c r="M630" i="1" s="1"/>
  <c r="I628" i="1"/>
  <c r="M628" i="1" s="1"/>
  <c r="I627" i="1"/>
  <c r="M627" i="1" s="1"/>
  <c r="I626" i="1"/>
  <c r="M626" i="1" s="1"/>
  <c r="I625" i="1"/>
  <c r="M625" i="1" s="1"/>
  <c r="I624" i="1"/>
  <c r="M624" i="1" s="1"/>
  <c r="I622" i="1"/>
  <c r="M622" i="1" s="1"/>
  <c r="I621" i="1"/>
  <c r="M621" i="1"/>
  <c r="I617" i="1"/>
  <c r="M617" i="1" s="1"/>
  <c r="I616" i="1"/>
  <c r="M616" i="1" s="1"/>
  <c r="I615" i="1"/>
  <c r="M615" i="1" s="1"/>
  <c r="I614" i="1"/>
  <c r="M614" i="1" s="1"/>
  <c r="I613" i="1"/>
  <c r="M613" i="1"/>
  <c r="I612" i="1"/>
  <c r="M612" i="1" s="1"/>
  <c r="I611" i="1"/>
  <c r="M611" i="1" s="1"/>
  <c r="I610" i="1"/>
  <c r="M610" i="1" s="1"/>
  <c r="I609" i="1"/>
  <c r="M609" i="1" s="1"/>
  <c r="I608" i="1"/>
  <c r="M608" i="1" s="1"/>
  <c r="I607" i="1"/>
  <c r="M607" i="1" s="1"/>
  <c r="I606" i="1"/>
  <c r="M606" i="1" s="1"/>
  <c r="I605" i="1"/>
  <c r="M605" i="1" s="1"/>
  <c r="I604" i="1"/>
  <c r="M604" i="1" s="1"/>
  <c r="I603" i="1"/>
  <c r="M603" i="1" s="1"/>
  <c r="I602" i="1"/>
  <c r="M602" i="1" s="1"/>
  <c r="I601" i="1"/>
  <c r="M601" i="1" s="1"/>
  <c r="I600" i="1"/>
  <c r="M600" i="1" s="1"/>
  <c r="I599" i="1"/>
  <c r="M599" i="1" s="1"/>
  <c r="I598" i="1"/>
  <c r="M598" i="1" s="1"/>
  <c r="I597" i="1"/>
  <c r="M597" i="1" s="1"/>
  <c r="I596" i="1"/>
  <c r="M596" i="1" s="1"/>
  <c r="I595" i="1"/>
  <c r="M595" i="1" s="1"/>
  <c r="I593" i="1"/>
  <c r="M593" i="1" s="1"/>
  <c r="I592" i="1"/>
  <c r="M592" i="1" s="1"/>
  <c r="I591" i="1"/>
  <c r="M591" i="1" s="1"/>
  <c r="I590" i="1"/>
  <c r="M590" i="1" s="1"/>
  <c r="I589" i="1"/>
  <c r="M589" i="1" s="1"/>
  <c r="I588" i="1"/>
  <c r="M588" i="1" s="1"/>
  <c r="I587" i="1"/>
  <c r="M587" i="1" s="1"/>
  <c r="I586" i="1"/>
  <c r="M586" i="1" s="1"/>
  <c r="I585" i="1"/>
  <c r="M585" i="1" s="1"/>
  <c r="I584" i="1"/>
  <c r="M584" i="1" s="1"/>
  <c r="I583" i="1"/>
  <c r="M583" i="1" s="1"/>
  <c r="I582" i="1"/>
  <c r="M582" i="1" s="1"/>
  <c r="I581" i="1"/>
  <c r="M581" i="1" s="1"/>
  <c r="I580" i="1"/>
  <c r="M580" i="1" s="1"/>
  <c r="I579" i="1"/>
  <c r="M579" i="1" s="1"/>
  <c r="I578" i="1"/>
  <c r="M578" i="1" s="1"/>
  <c r="I576" i="1"/>
  <c r="M576" i="1" s="1"/>
  <c r="I575" i="1"/>
  <c r="M575" i="1" s="1"/>
  <c r="I573" i="1"/>
  <c r="M573" i="1" s="1"/>
  <c r="I572" i="1"/>
  <c r="M572" i="1" s="1"/>
  <c r="I571" i="1"/>
  <c r="M571" i="1" s="1"/>
  <c r="I570" i="1"/>
  <c r="M570" i="1" s="1"/>
  <c r="I569" i="1"/>
  <c r="M569" i="1" s="1"/>
  <c r="I568" i="1"/>
  <c r="M568" i="1" s="1"/>
  <c r="I567" i="1"/>
  <c r="M567" i="1"/>
  <c r="I565" i="1"/>
  <c r="M565" i="1" s="1"/>
  <c r="I564" i="1"/>
  <c r="M564" i="1" s="1"/>
  <c r="I563" i="1"/>
  <c r="M563" i="1" s="1"/>
  <c r="I562" i="1"/>
  <c r="M562" i="1" s="1"/>
  <c r="I561" i="1"/>
  <c r="M561" i="1" s="1"/>
  <c r="I560" i="1"/>
  <c r="M560" i="1" s="1"/>
  <c r="I559" i="1"/>
  <c r="M559" i="1" s="1"/>
  <c r="I558" i="1"/>
  <c r="M558" i="1" s="1"/>
  <c r="I557" i="1"/>
  <c r="M557" i="1" s="1"/>
  <c r="I556" i="1"/>
  <c r="M556" i="1" s="1"/>
  <c r="I555" i="1"/>
  <c r="M555" i="1" s="1"/>
  <c r="I554" i="1"/>
  <c r="M554" i="1" s="1"/>
  <c r="I553" i="1"/>
  <c r="M553" i="1" s="1"/>
  <c r="I552" i="1"/>
  <c r="M552" i="1" s="1"/>
  <c r="I551" i="1"/>
  <c r="M551" i="1" s="1"/>
  <c r="I550" i="1"/>
  <c r="M550" i="1" s="1"/>
  <c r="I549" i="1"/>
  <c r="M549" i="1" s="1"/>
  <c r="I548" i="1"/>
  <c r="M548" i="1" s="1"/>
  <c r="I547" i="1"/>
  <c r="M547" i="1" s="1"/>
  <c r="I546" i="1"/>
  <c r="M546" i="1" s="1"/>
  <c r="I545" i="1"/>
  <c r="M545" i="1" s="1"/>
  <c r="I544" i="1"/>
  <c r="M544" i="1" s="1"/>
  <c r="I543" i="1"/>
  <c r="M543" i="1" s="1"/>
  <c r="I542" i="1"/>
  <c r="M542" i="1" s="1"/>
  <c r="I541" i="1"/>
  <c r="M541" i="1" s="1"/>
  <c r="I540" i="1"/>
  <c r="M540" i="1" s="1"/>
  <c r="I539" i="1"/>
  <c r="M539" i="1" s="1"/>
  <c r="I538" i="1"/>
  <c r="M538" i="1" s="1"/>
  <c r="I537" i="1"/>
  <c r="M537" i="1" s="1"/>
  <c r="I536" i="1"/>
  <c r="M536" i="1" s="1"/>
  <c r="I535" i="1"/>
  <c r="M535" i="1" s="1"/>
  <c r="I534" i="1"/>
  <c r="M534" i="1" s="1"/>
  <c r="I533" i="1"/>
  <c r="M533" i="1" s="1"/>
  <c r="I532" i="1"/>
  <c r="M532" i="1" s="1"/>
  <c r="I531" i="1"/>
  <c r="M531" i="1" s="1"/>
  <c r="I530" i="1"/>
  <c r="M530" i="1" s="1"/>
  <c r="I529" i="1"/>
  <c r="M529" i="1" s="1"/>
  <c r="I528" i="1"/>
  <c r="M528" i="1" s="1"/>
  <c r="I527" i="1"/>
  <c r="M527" i="1" s="1"/>
  <c r="I526" i="1"/>
  <c r="M526" i="1" s="1"/>
  <c r="I525" i="1"/>
  <c r="M525" i="1" s="1"/>
  <c r="I524" i="1"/>
  <c r="M524" i="1" s="1"/>
  <c r="I523" i="1"/>
  <c r="M523" i="1" s="1"/>
  <c r="I522" i="1"/>
  <c r="M522" i="1" s="1"/>
  <c r="I520" i="1"/>
  <c r="M520" i="1" s="1"/>
  <c r="I519" i="1"/>
  <c r="M519" i="1" s="1"/>
  <c r="I517" i="1"/>
  <c r="M517" i="1" s="1"/>
  <c r="I516" i="1"/>
  <c r="M516" i="1" s="1"/>
  <c r="I515" i="1"/>
  <c r="M515" i="1" s="1"/>
  <c r="I514" i="1"/>
  <c r="M514" i="1" s="1"/>
  <c r="I513" i="1"/>
  <c r="M513" i="1" s="1"/>
  <c r="I510" i="1"/>
  <c r="M510" i="1" s="1"/>
  <c r="I509" i="1"/>
  <c r="M509" i="1" s="1"/>
  <c r="I507" i="1"/>
  <c r="M507" i="1" s="1"/>
  <c r="I505" i="1"/>
  <c r="M505" i="1" s="1"/>
  <c r="I503" i="1"/>
  <c r="M503" i="1" s="1"/>
  <c r="I502" i="1"/>
  <c r="M502" i="1" s="1"/>
  <c r="I500" i="1"/>
  <c r="M500" i="1" s="1"/>
  <c r="I497" i="1"/>
  <c r="M497" i="1" s="1"/>
  <c r="I496" i="1"/>
  <c r="M496" i="1" s="1"/>
  <c r="I494" i="1"/>
  <c r="M494" i="1" s="1"/>
  <c r="I493" i="1"/>
  <c r="M493" i="1" s="1"/>
  <c r="I492" i="1"/>
  <c r="M492" i="1" s="1"/>
  <c r="I491" i="1"/>
  <c r="M491" i="1" s="1"/>
  <c r="I490" i="1"/>
  <c r="M490" i="1" s="1"/>
  <c r="I489" i="1"/>
  <c r="M489" i="1" s="1"/>
  <c r="I488" i="1"/>
  <c r="M488" i="1" s="1"/>
  <c r="I486" i="1"/>
  <c r="M486" i="1"/>
  <c r="I484" i="1"/>
  <c r="M484" i="1" s="1"/>
  <c r="I478" i="1"/>
  <c r="M478" i="1" s="1"/>
  <c r="I475" i="1"/>
  <c r="M475" i="1" s="1"/>
  <c r="I474" i="1"/>
  <c r="M474" i="1" s="1"/>
  <c r="I473" i="1"/>
  <c r="M473" i="1" s="1"/>
  <c r="I472" i="1"/>
  <c r="M472" i="1" s="1"/>
  <c r="I471" i="1"/>
  <c r="M471" i="1" s="1"/>
  <c r="I469" i="1"/>
  <c r="M469" i="1" s="1"/>
  <c r="I467" i="1"/>
  <c r="M467" i="1" s="1"/>
  <c r="I465" i="1"/>
  <c r="M465" i="1" s="1"/>
  <c r="I464" i="1"/>
  <c r="M464" i="1" s="1"/>
  <c r="I463" i="1"/>
  <c r="M463" i="1" s="1"/>
  <c r="I462" i="1"/>
  <c r="M462" i="1" s="1"/>
  <c r="I460" i="1"/>
  <c r="M460" i="1" s="1"/>
  <c r="I459" i="1"/>
  <c r="M459" i="1" s="1"/>
  <c r="I458" i="1"/>
  <c r="M458" i="1"/>
  <c r="I457" i="1"/>
  <c r="M457" i="1" s="1"/>
  <c r="I456" i="1"/>
  <c r="M456" i="1" s="1"/>
  <c r="I455" i="1"/>
  <c r="M455" i="1" s="1"/>
  <c r="I454" i="1"/>
  <c r="M454" i="1"/>
  <c r="I453" i="1"/>
  <c r="M453" i="1" s="1"/>
  <c r="I452" i="1"/>
  <c r="M452" i="1" s="1"/>
  <c r="I451" i="1"/>
  <c r="M451" i="1" s="1"/>
  <c r="I450" i="1"/>
  <c r="M450" i="1"/>
  <c r="I449" i="1"/>
  <c r="M449" i="1" s="1"/>
  <c r="I448" i="1"/>
  <c r="M448" i="1" s="1"/>
  <c r="I445" i="1"/>
  <c r="M445" i="1" s="1"/>
  <c r="I444" i="1"/>
  <c r="M444" i="1" s="1"/>
  <c r="I442" i="1"/>
  <c r="M442" i="1" s="1"/>
  <c r="I441" i="1"/>
  <c r="M441" i="1" s="1"/>
  <c r="I440" i="1"/>
  <c r="M440" i="1" s="1"/>
  <c r="I439" i="1"/>
  <c r="M439" i="1"/>
  <c r="I438" i="1"/>
  <c r="M438" i="1" s="1"/>
  <c r="I436" i="1"/>
  <c r="M436" i="1" s="1"/>
  <c r="I434" i="1"/>
  <c r="M434" i="1" s="1"/>
  <c r="I433" i="1"/>
  <c r="M433" i="1" s="1"/>
  <c r="I432" i="1"/>
  <c r="M432" i="1" s="1"/>
  <c r="I431" i="1"/>
  <c r="M431" i="1" s="1"/>
  <c r="I430" i="1"/>
  <c r="M430" i="1" s="1"/>
  <c r="I429" i="1"/>
  <c r="M429" i="1" s="1"/>
  <c r="I428" i="1"/>
  <c r="M428" i="1" s="1"/>
  <c r="I427" i="1"/>
  <c r="M427" i="1" s="1"/>
  <c r="I426" i="1"/>
  <c r="M426" i="1" s="1"/>
  <c r="I425" i="1"/>
  <c r="M425" i="1" s="1"/>
  <c r="I424" i="1"/>
  <c r="M424" i="1" s="1"/>
  <c r="I423" i="1"/>
  <c r="M423" i="1" s="1"/>
  <c r="I421" i="1"/>
  <c r="M421" i="1" s="1"/>
  <c r="I420" i="1"/>
  <c r="M420" i="1"/>
  <c r="I419" i="1"/>
  <c r="M419" i="1" s="1"/>
  <c r="I418" i="1"/>
  <c r="M418" i="1" s="1"/>
  <c r="I417" i="1"/>
  <c r="M417" i="1" s="1"/>
  <c r="I415" i="1"/>
  <c r="M415" i="1"/>
  <c r="I413" i="1"/>
  <c r="M413" i="1" s="1"/>
  <c r="I411" i="1"/>
  <c r="M411" i="1" s="1"/>
  <c r="I410" i="1"/>
  <c r="M410" i="1" s="1"/>
  <c r="I409" i="1"/>
  <c r="M409" i="1" s="1"/>
  <c r="I408" i="1"/>
  <c r="M408" i="1" s="1"/>
  <c r="I405" i="1"/>
  <c r="M405" i="1" s="1"/>
  <c r="I404" i="1"/>
  <c r="M404" i="1" s="1"/>
  <c r="I403" i="1"/>
  <c r="M403" i="1" s="1"/>
  <c r="I400" i="1"/>
  <c r="M400" i="1" s="1"/>
  <c r="I399" i="1"/>
  <c r="M399" i="1" s="1"/>
  <c r="I396" i="1"/>
  <c r="M396" i="1" s="1"/>
  <c r="I395" i="1"/>
  <c r="M395" i="1" s="1"/>
  <c r="I394" i="1"/>
  <c r="M394" i="1" s="1"/>
  <c r="I393" i="1"/>
  <c r="M393" i="1" s="1"/>
  <c r="I392" i="1"/>
  <c r="M392" i="1" s="1"/>
  <c r="I391" i="1"/>
  <c r="M391" i="1" s="1"/>
  <c r="I389" i="1"/>
  <c r="M389" i="1" s="1"/>
  <c r="I388" i="1"/>
  <c r="M388" i="1" s="1"/>
  <c r="I387" i="1"/>
  <c r="M387" i="1" s="1"/>
  <c r="I386" i="1"/>
  <c r="M386" i="1" s="1"/>
  <c r="I385" i="1"/>
  <c r="M385" i="1" s="1"/>
  <c r="I384" i="1"/>
  <c r="M384" i="1" s="1"/>
  <c r="I382" i="1"/>
  <c r="M382" i="1" s="1"/>
  <c r="I381" i="1"/>
  <c r="M381" i="1" s="1"/>
  <c r="I380" i="1"/>
  <c r="M380" i="1" s="1"/>
  <c r="I379" i="1"/>
  <c r="M379" i="1" s="1"/>
  <c r="I378" i="1"/>
  <c r="M378" i="1" s="1"/>
  <c r="I375" i="1"/>
  <c r="M375" i="1" s="1"/>
  <c r="I374" i="1"/>
  <c r="M374" i="1" s="1"/>
  <c r="I373" i="1"/>
  <c r="M373" i="1" s="1"/>
  <c r="I372" i="1"/>
  <c r="M372" i="1" s="1"/>
  <c r="I371" i="1"/>
  <c r="M371" i="1" s="1"/>
  <c r="I370" i="1"/>
  <c r="M370" i="1" s="1"/>
  <c r="I367" i="1"/>
  <c r="M367" i="1" s="1"/>
  <c r="I365" i="1"/>
  <c r="M365" i="1" s="1"/>
  <c r="I363" i="1"/>
  <c r="M363" i="1" s="1"/>
  <c r="I362" i="1"/>
  <c r="M362" i="1" s="1"/>
  <c r="I361" i="1"/>
  <c r="M361" i="1" s="1"/>
  <c r="I360" i="1"/>
  <c r="M360" i="1" s="1"/>
  <c r="I359" i="1"/>
  <c r="M359" i="1" s="1"/>
  <c r="I358" i="1"/>
  <c r="M358" i="1" s="1"/>
  <c r="I353" i="1"/>
  <c r="M353" i="1" s="1"/>
  <c r="I352" i="1"/>
  <c r="M352" i="1" s="1"/>
  <c r="I351" i="1"/>
  <c r="M351" i="1" s="1"/>
  <c r="I350" i="1"/>
  <c r="M350" i="1" s="1"/>
  <c r="I349" i="1"/>
  <c r="M349" i="1" s="1"/>
  <c r="I348" i="1"/>
  <c r="M348" i="1" s="1"/>
  <c r="I347" i="1"/>
  <c r="M347" i="1" s="1"/>
  <c r="I346" i="1"/>
  <c r="M346" i="1" s="1"/>
  <c r="I345" i="1"/>
  <c r="M345" i="1" s="1"/>
  <c r="I344" i="1"/>
  <c r="M344" i="1" s="1"/>
  <c r="I343" i="1"/>
  <c r="M343" i="1" s="1"/>
  <c r="I342" i="1"/>
  <c r="M342" i="1" s="1"/>
  <c r="I341" i="1"/>
  <c r="M341" i="1" s="1"/>
  <c r="I340" i="1"/>
  <c r="M340" i="1" s="1"/>
  <c r="I339" i="1"/>
  <c r="M339" i="1" s="1"/>
  <c r="I338" i="1"/>
  <c r="M338" i="1" s="1"/>
  <c r="I337" i="1"/>
  <c r="M337" i="1" s="1"/>
  <c r="I335" i="1"/>
  <c r="M335" i="1" s="1"/>
  <c r="I334" i="1"/>
  <c r="M334" i="1" s="1"/>
  <c r="I333" i="1"/>
  <c r="M333" i="1" s="1"/>
  <c r="I332" i="1"/>
  <c r="M332" i="1" s="1"/>
  <c r="I331" i="1"/>
  <c r="M331" i="1" s="1"/>
  <c r="I330" i="1"/>
  <c r="M330" i="1" s="1"/>
  <c r="I327" i="1"/>
  <c r="M327" i="1" s="1"/>
  <c r="I326" i="1"/>
  <c r="M326" i="1" s="1"/>
  <c r="I325" i="1"/>
  <c r="M325" i="1" s="1"/>
  <c r="I323" i="1"/>
  <c r="M323" i="1" s="1"/>
  <c r="I322" i="1"/>
  <c r="M322" i="1" s="1"/>
  <c r="I320" i="1"/>
  <c r="M320" i="1" s="1"/>
  <c r="I318" i="1"/>
  <c r="M318" i="1" s="1"/>
  <c r="I316" i="1"/>
  <c r="M316" i="1" s="1"/>
  <c r="I315" i="1"/>
  <c r="M315" i="1" s="1"/>
  <c r="I313" i="1"/>
  <c r="M313" i="1" s="1"/>
  <c r="I312" i="1"/>
  <c r="M312" i="1" s="1"/>
  <c r="I311" i="1"/>
  <c r="M311" i="1" s="1"/>
  <c r="I310" i="1"/>
  <c r="M310" i="1" s="1"/>
  <c r="I309" i="1"/>
  <c r="M309" i="1" s="1"/>
  <c r="I308" i="1"/>
  <c r="M308" i="1" s="1"/>
  <c r="I307" i="1"/>
  <c r="M307" i="1" s="1"/>
  <c r="I306" i="1"/>
  <c r="M306" i="1" s="1"/>
  <c r="I305" i="1"/>
  <c r="M305" i="1" s="1"/>
  <c r="I304" i="1"/>
  <c r="M304" i="1" s="1"/>
  <c r="I303" i="1"/>
  <c r="M303" i="1" s="1"/>
  <c r="I301" i="1"/>
  <c r="M301" i="1" s="1"/>
  <c r="I300" i="1"/>
  <c r="M300" i="1" s="1"/>
  <c r="I296" i="1"/>
  <c r="M296" i="1" s="1"/>
  <c r="I293" i="1"/>
  <c r="M293" i="1" s="1"/>
  <c r="I292" i="1"/>
  <c r="M292" i="1" s="1"/>
  <c r="I291" i="1"/>
  <c r="M291" i="1" s="1"/>
  <c r="I290" i="1"/>
  <c r="M290" i="1" s="1"/>
  <c r="I288" i="1"/>
  <c r="M288" i="1" s="1"/>
  <c r="I287" i="1"/>
  <c r="M287" i="1" s="1"/>
  <c r="I286" i="1"/>
  <c r="M286" i="1" s="1"/>
  <c r="I285" i="1"/>
  <c r="M285" i="1" s="1"/>
  <c r="I284" i="1"/>
  <c r="M284" i="1" s="1"/>
  <c r="I283" i="1"/>
  <c r="M283" i="1" s="1"/>
  <c r="I282" i="1"/>
  <c r="M282" i="1" s="1"/>
  <c r="I281" i="1"/>
  <c r="M281" i="1" s="1"/>
  <c r="I280" i="1"/>
  <c r="M280" i="1" s="1"/>
  <c r="I279" i="1"/>
  <c r="M279" i="1" s="1"/>
  <c r="I278" i="1"/>
  <c r="M278" i="1" s="1"/>
  <c r="I277" i="1"/>
  <c r="M277" i="1" s="1"/>
  <c r="I275" i="1"/>
  <c r="M275" i="1" s="1"/>
  <c r="I274" i="1"/>
  <c r="M274" i="1" s="1"/>
  <c r="I273" i="1"/>
  <c r="M273" i="1" s="1"/>
  <c r="I272" i="1"/>
  <c r="M272" i="1" s="1"/>
  <c r="I271" i="1"/>
  <c r="M271" i="1" s="1"/>
  <c r="I270" i="1"/>
  <c r="M270" i="1" s="1"/>
  <c r="I269" i="1"/>
  <c r="M269" i="1" s="1"/>
  <c r="I268" i="1"/>
  <c r="M268" i="1" s="1"/>
  <c r="I266" i="1"/>
  <c r="M266" i="1" s="1"/>
  <c r="I265" i="1"/>
  <c r="M265" i="1" s="1"/>
  <c r="I264" i="1"/>
  <c r="M264" i="1" s="1"/>
  <c r="I263" i="1"/>
  <c r="M263" i="1" s="1"/>
  <c r="I262" i="1"/>
  <c r="M262" i="1" s="1"/>
  <c r="I261" i="1"/>
  <c r="M261" i="1" s="1"/>
  <c r="I260" i="1"/>
  <c r="M260" i="1" s="1"/>
  <c r="I259" i="1"/>
  <c r="M259" i="1" s="1"/>
  <c r="I258" i="1"/>
  <c r="M258" i="1" s="1"/>
  <c r="I257" i="1"/>
  <c r="M257" i="1" s="1"/>
  <c r="I256" i="1"/>
  <c r="M256" i="1" s="1"/>
  <c r="I255" i="1"/>
  <c r="M255" i="1" s="1"/>
  <c r="I254" i="1"/>
  <c r="M254" i="1" s="1"/>
  <c r="I253" i="1"/>
  <c r="M253" i="1" s="1"/>
  <c r="I252" i="1"/>
  <c r="M252" i="1" s="1"/>
  <c r="I251" i="1"/>
  <c r="M251" i="1" s="1"/>
  <c r="I250" i="1"/>
  <c r="M250" i="1" s="1"/>
  <c r="I249" i="1"/>
  <c r="M249" i="1" s="1"/>
  <c r="I248" i="1"/>
  <c r="M248" i="1" s="1"/>
  <c r="I247" i="1"/>
  <c r="M247" i="1" s="1"/>
  <c r="I245" i="1"/>
  <c r="M245" i="1" s="1"/>
  <c r="I239" i="1"/>
  <c r="M239" i="1" s="1"/>
  <c r="I238" i="1"/>
  <c r="M238" i="1" s="1"/>
  <c r="I235" i="1"/>
  <c r="M235" i="1" s="1"/>
  <c r="I234" i="1"/>
  <c r="M234" i="1" s="1"/>
  <c r="I228" i="1"/>
  <c r="M228" i="1" s="1"/>
  <c r="I227" i="1"/>
  <c r="M227" i="1" s="1"/>
  <c r="I225" i="1"/>
  <c r="M225" i="1" s="1"/>
  <c r="I221" i="1"/>
  <c r="M221" i="1" s="1"/>
  <c r="I220" i="1"/>
  <c r="M220" i="1"/>
  <c r="I219" i="1"/>
  <c r="M219" i="1" s="1"/>
  <c r="I218" i="1"/>
  <c r="M218" i="1" s="1"/>
  <c r="I217" i="1"/>
  <c r="M217" i="1"/>
  <c r="I215" i="1"/>
  <c r="M215" i="1"/>
  <c r="I214" i="1"/>
  <c r="M214" i="1" s="1"/>
  <c r="I212" i="1"/>
  <c r="M212" i="1" s="1"/>
  <c r="I208" i="1"/>
  <c r="M208" i="1" s="1"/>
  <c r="I200" i="1"/>
  <c r="M200" i="1"/>
  <c r="I199" i="1"/>
  <c r="M199" i="1" s="1"/>
  <c r="I198" i="1"/>
  <c r="M198" i="1" s="1"/>
  <c r="I195" i="1"/>
  <c r="M195" i="1"/>
  <c r="I193" i="1"/>
  <c r="M193" i="1" s="1"/>
  <c r="I192" i="1"/>
  <c r="M192" i="1" s="1"/>
  <c r="I191" i="1"/>
  <c r="M191" i="1" s="1"/>
  <c r="I190" i="1"/>
  <c r="M190" i="1"/>
  <c r="I189" i="1"/>
  <c r="M189" i="1"/>
  <c r="I188" i="1"/>
  <c r="M188" i="1" s="1"/>
  <c r="I187" i="1"/>
  <c r="M187" i="1" s="1"/>
  <c r="I186" i="1"/>
  <c r="M186" i="1" s="1"/>
  <c r="I184" i="1"/>
  <c r="M184" i="1" s="1"/>
  <c r="I183" i="1"/>
  <c r="M183" i="1"/>
  <c r="I182" i="1"/>
  <c r="M182" i="1" s="1"/>
  <c r="I181" i="1"/>
  <c r="M181" i="1" s="1"/>
  <c r="I180" i="1"/>
  <c r="M180" i="1" s="1"/>
  <c r="I179" i="1"/>
  <c r="M179" i="1" s="1"/>
  <c r="I178" i="1"/>
  <c r="M178" i="1" s="1"/>
  <c r="I175" i="1"/>
  <c r="M175" i="1"/>
  <c r="I173" i="1"/>
  <c r="M173" i="1" s="1"/>
  <c r="I172" i="1"/>
  <c r="M172" i="1" s="1"/>
  <c r="I171" i="1"/>
  <c r="M171" i="1" s="1"/>
  <c r="I170" i="1"/>
  <c r="M170" i="1" s="1"/>
  <c r="I169" i="1"/>
  <c r="M169" i="1" s="1"/>
  <c r="I168" i="1"/>
  <c r="M168" i="1" s="1"/>
  <c r="I167" i="1"/>
  <c r="M167" i="1" s="1"/>
  <c r="I166" i="1"/>
  <c r="M166" i="1"/>
  <c r="I164" i="1"/>
  <c r="M164" i="1" s="1"/>
  <c r="I163" i="1"/>
  <c r="M163" i="1"/>
  <c r="I162" i="1"/>
  <c r="M162" i="1" s="1"/>
  <c r="I161" i="1"/>
  <c r="M161" i="1" s="1"/>
  <c r="I160" i="1"/>
  <c r="M160" i="1" s="1"/>
  <c r="I159" i="1"/>
  <c r="M159" i="1" s="1"/>
  <c r="I158" i="1"/>
  <c r="M158" i="1" s="1"/>
  <c r="I156" i="1"/>
  <c r="M156" i="1" s="1"/>
  <c r="I154" i="1"/>
  <c r="M154" i="1"/>
  <c r="I153" i="1"/>
  <c r="M153" i="1"/>
  <c r="I152" i="1"/>
  <c r="M152" i="1" s="1"/>
  <c r="I151" i="1"/>
  <c r="M151" i="1"/>
  <c r="I54" i="1"/>
  <c r="M54" i="1" s="1"/>
  <c r="I53" i="1"/>
  <c r="M53" i="1" s="1"/>
  <c r="I52" i="1"/>
  <c r="M52" i="1" s="1"/>
  <c r="I51" i="1"/>
  <c r="M51" i="1"/>
  <c r="I50" i="1"/>
  <c r="M50" i="1" s="1"/>
  <c r="I49" i="1"/>
  <c r="M49" i="1"/>
  <c r="I48" i="1"/>
  <c r="M48" i="1" s="1"/>
  <c r="I47" i="1"/>
  <c r="M47" i="1" s="1"/>
  <c r="I46" i="1"/>
  <c r="M46" i="1" s="1"/>
  <c r="I45" i="1"/>
  <c r="M45" i="1" s="1"/>
  <c r="I44" i="1"/>
  <c r="M44" i="1"/>
  <c r="I43" i="1"/>
  <c r="M43" i="1" s="1"/>
  <c r="I41" i="1"/>
  <c r="M41" i="1" s="1"/>
  <c r="I40" i="1"/>
  <c r="M40" i="1" s="1"/>
  <c r="I39" i="1"/>
  <c r="M39" i="1" s="1"/>
  <c r="I38" i="1"/>
  <c r="M38" i="1" s="1"/>
  <c r="I37" i="1"/>
  <c r="M37" i="1" s="1"/>
  <c r="I36" i="1"/>
  <c r="M36" i="1" s="1"/>
  <c r="I34" i="1"/>
  <c r="M34" i="1" s="1"/>
  <c r="I33" i="1"/>
  <c r="M33" i="1" s="1"/>
  <c r="I32" i="1"/>
  <c r="M32" i="1" s="1"/>
  <c r="I31" i="1"/>
  <c r="M31" i="1"/>
  <c r="I29" i="1"/>
  <c r="M29" i="1" s="1"/>
  <c r="I28" i="1"/>
  <c r="M28" i="1" s="1"/>
  <c r="I27" i="1"/>
  <c r="M27" i="1" s="1"/>
  <c r="I26" i="1"/>
  <c r="M26" i="1" s="1"/>
  <c r="I25" i="1"/>
  <c r="M25" i="1"/>
  <c r="I24" i="1"/>
  <c r="M24" i="1" s="1"/>
  <c r="I22" i="1"/>
  <c r="M22" i="1" s="1"/>
  <c r="I21" i="1"/>
  <c r="M21" i="1" s="1"/>
  <c r="I20" i="1"/>
  <c r="M20" i="1"/>
  <c r="I19" i="1"/>
  <c r="M19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N1011" i="1"/>
  <c r="N1010" i="1"/>
  <c r="N1009" i="1"/>
  <c r="N1008" i="1"/>
  <c r="N1007" i="1"/>
  <c r="N1006" i="1"/>
  <c r="N1005" i="1"/>
  <c r="N1004" i="1"/>
  <c r="N1003" i="1"/>
  <c r="N1001" i="1"/>
  <c r="N1000" i="1"/>
  <c r="N999" i="1"/>
  <c r="N998" i="1"/>
  <c r="N997" i="1"/>
  <c r="N996" i="1"/>
  <c r="N995" i="1"/>
  <c r="N994" i="1"/>
  <c r="N993" i="1"/>
  <c r="N992" i="1"/>
  <c r="N1024" i="1"/>
  <c r="N990" i="1"/>
  <c r="N989" i="1"/>
  <c r="N988" i="1"/>
  <c r="N987" i="1"/>
  <c r="N986" i="1"/>
  <c r="N985" i="1"/>
  <c r="N984" i="1"/>
  <c r="N983" i="1"/>
  <c r="N982" i="1"/>
  <c r="N981" i="1"/>
  <c r="N980" i="1"/>
  <c r="N1016" i="1"/>
  <c r="N979" i="1"/>
  <c r="N978" i="1"/>
  <c r="N977" i="1"/>
  <c r="N975" i="1"/>
  <c r="N974" i="1"/>
  <c r="N973" i="1"/>
  <c r="N1017" i="1"/>
  <c r="N972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15" i="1"/>
  <c r="N914" i="1"/>
  <c r="N912" i="1"/>
  <c r="N911" i="1"/>
  <c r="N910" i="1"/>
  <c r="N909" i="1"/>
  <c r="N906" i="1"/>
  <c r="N905" i="1"/>
  <c r="N904" i="1"/>
  <c r="N902" i="1"/>
  <c r="N900" i="1"/>
  <c r="N899" i="1"/>
  <c r="N898" i="1"/>
  <c r="N897" i="1"/>
  <c r="N896" i="1"/>
  <c r="N894" i="1"/>
  <c r="N893" i="1"/>
  <c r="N891" i="1"/>
  <c r="N890" i="1"/>
  <c r="N889" i="1"/>
  <c r="N888" i="1"/>
  <c r="N887" i="1"/>
  <c r="N884" i="1"/>
  <c r="N857" i="1"/>
  <c r="N856" i="1"/>
  <c r="N855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3" i="1"/>
  <c r="N822" i="1"/>
  <c r="N821" i="1"/>
  <c r="N820" i="1"/>
  <c r="N819" i="1"/>
  <c r="N818" i="1"/>
  <c r="N817" i="1"/>
  <c r="N816" i="1"/>
  <c r="N815" i="1"/>
  <c r="N814" i="1"/>
  <c r="N805" i="1"/>
  <c r="N803" i="1"/>
  <c r="N802" i="1"/>
  <c r="N801" i="1"/>
  <c r="N800" i="1"/>
  <c r="N796" i="1"/>
  <c r="N795" i="1"/>
  <c r="N794" i="1"/>
  <c r="N793" i="1"/>
  <c r="N792" i="1"/>
  <c r="N789" i="1"/>
  <c r="N788" i="1"/>
  <c r="N786" i="1"/>
  <c r="N785" i="1"/>
  <c r="N784" i="1"/>
  <c r="N783" i="1"/>
  <c r="N782" i="1"/>
  <c r="N781" i="1"/>
  <c r="N780" i="1"/>
  <c r="N777" i="1"/>
  <c r="N776" i="1"/>
  <c r="N775" i="1"/>
  <c r="N773" i="1"/>
  <c r="N770" i="1"/>
  <c r="N769" i="1"/>
  <c r="N768" i="1"/>
  <c r="N767" i="1"/>
  <c r="N766" i="1"/>
  <c r="N765" i="1"/>
  <c r="N764" i="1"/>
  <c r="N762" i="1"/>
  <c r="N761" i="1"/>
  <c r="N760" i="1"/>
  <c r="N759" i="1"/>
  <c r="N758" i="1"/>
  <c r="N757" i="1"/>
  <c r="N756" i="1"/>
  <c r="N755" i="1"/>
  <c r="N754" i="1"/>
  <c r="N753" i="1"/>
  <c r="N752" i="1"/>
  <c r="N750" i="1"/>
  <c r="N749" i="1"/>
  <c r="N746" i="1"/>
  <c r="N745" i="1"/>
  <c r="N744" i="1"/>
  <c r="N743" i="1"/>
  <c r="N742" i="1"/>
  <c r="N741" i="1"/>
  <c r="N740" i="1"/>
  <c r="N739" i="1"/>
  <c r="N738" i="1"/>
  <c r="N737" i="1"/>
  <c r="N736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0" i="1"/>
  <c r="N709" i="1"/>
  <c r="N708" i="1"/>
  <c r="N707" i="1"/>
  <c r="N706" i="1"/>
  <c r="N702" i="1"/>
  <c r="N701" i="1"/>
  <c r="N700" i="1"/>
  <c r="N699" i="1"/>
  <c r="N698" i="1"/>
  <c r="N697" i="1"/>
  <c r="N696" i="1"/>
  <c r="N695" i="1"/>
  <c r="N694" i="1"/>
  <c r="N693" i="1"/>
  <c r="N692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5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7" i="1"/>
  <c r="N626" i="1"/>
  <c r="N625" i="1"/>
  <c r="N624" i="1"/>
  <c r="N621" i="1"/>
  <c r="N616" i="1"/>
  <c r="N615" i="1"/>
  <c r="N614" i="1"/>
  <c r="N613" i="1"/>
  <c r="N612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02" i="1"/>
  <c r="N496" i="1"/>
  <c r="N494" i="1"/>
  <c r="N493" i="1"/>
  <c r="N492" i="1"/>
  <c r="N491" i="1"/>
  <c r="N490" i="1"/>
  <c r="N489" i="1"/>
  <c r="N488" i="1"/>
  <c r="N486" i="1"/>
  <c r="N485" i="1"/>
  <c r="N478" i="1"/>
  <c r="N476" i="1"/>
  <c r="N475" i="1"/>
  <c r="N474" i="1"/>
  <c r="N473" i="1"/>
  <c r="N472" i="1"/>
  <c r="N471" i="1"/>
  <c r="N469" i="1"/>
  <c r="N444" i="1"/>
  <c r="N436" i="1"/>
  <c r="N423" i="1"/>
  <c r="N358" i="1"/>
  <c r="N330" i="1"/>
  <c r="N322" i="1"/>
  <c r="N315" i="1"/>
  <c r="N296" i="1"/>
  <c r="N277" i="1"/>
  <c r="N268" i="1"/>
  <c r="N245" i="1"/>
  <c r="N220" i="1"/>
  <c r="N219" i="1"/>
  <c r="N218" i="1"/>
  <c r="N217" i="1"/>
  <c r="N215" i="1"/>
  <c r="N214" i="1"/>
  <c r="N212" i="1"/>
  <c r="N192" i="1"/>
  <c r="N191" i="1"/>
  <c r="N190" i="1"/>
  <c r="N189" i="1"/>
  <c r="N188" i="1"/>
  <c r="N187" i="1"/>
  <c r="N186" i="1"/>
  <c r="N175" i="1"/>
  <c r="N166" i="1"/>
  <c r="N53" i="1"/>
  <c r="N52" i="1"/>
  <c r="N51" i="1"/>
  <c r="N50" i="1"/>
  <c r="N49" i="1"/>
  <c r="N48" i="1"/>
  <c r="N47" i="1"/>
  <c r="N46" i="1"/>
  <c r="N45" i="1"/>
  <c r="N44" i="1"/>
  <c r="N43" i="1"/>
  <c r="N40" i="1"/>
  <c r="N39" i="1"/>
  <c r="N38" i="1"/>
  <c r="N37" i="1"/>
  <c r="N36" i="1"/>
  <c r="N33" i="1"/>
  <c r="N32" i="1"/>
  <c r="N31" i="1"/>
  <c r="N28" i="1"/>
  <c r="N27" i="1"/>
  <c r="N26" i="1"/>
  <c r="N25" i="1"/>
  <c r="N24" i="1"/>
  <c r="N21" i="1"/>
  <c r="N20" i="1"/>
  <c r="N19" i="1"/>
  <c r="N16" i="1"/>
  <c r="N15" i="1"/>
  <c r="N1029" i="1" s="1"/>
  <c r="L6" i="1" s="1"/>
  <c r="L7" i="1" s="1"/>
  <c r="N14" i="1"/>
  <c r="N13" i="1"/>
  <c r="N12" i="1"/>
  <c r="A974" i="1"/>
  <c r="A975" i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M1029" i="1" l="1"/>
  <c r="L5" i="1" s="1"/>
</calcChain>
</file>

<file path=xl/comments1.xml><?xml version="1.0" encoding="utf-8"?>
<comments xmlns="http://schemas.openxmlformats.org/spreadsheetml/2006/main">
  <authors>
    <author>Пользователь</author>
    <author>User</author>
  </authors>
  <commentList>
    <comment ref="A11" authorId="0" shapeId="0">
      <text/>
    </comment>
    <comment ref="A18" authorId="1" shapeId="0">
      <text/>
    </comment>
    <comment ref="A23" authorId="1" shapeId="0">
      <text/>
    </comment>
    <comment ref="A30" authorId="1" shapeId="0">
      <text/>
    </comment>
    <comment ref="A35" authorId="1" shapeId="0">
      <text/>
    </comment>
    <comment ref="A42" authorId="1" shapeId="0">
      <text/>
    </comment>
    <comment ref="B63" authorId="1" shapeId="0">
      <text/>
    </comment>
    <comment ref="B65" authorId="0" shapeId="0">
      <text/>
    </comment>
    <comment ref="B74" authorId="0" shapeId="0">
      <text/>
    </comment>
    <comment ref="B77" authorId="0" shapeId="0">
      <text/>
    </comment>
    <comment ref="B82" authorId="0" shapeId="0">
      <text/>
    </comment>
    <comment ref="B89" authorId="1" shapeId="0">
      <text/>
    </comment>
    <comment ref="A94" authorId="1" shapeId="0">
      <text/>
    </comment>
    <comment ref="A100" authorId="1" shapeId="0">
      <text/>
    </comment>
    <comment ref="A108" authorId="1" shapeId="0">
      <text/>
    </comment>
    <comment ref="A114" authorId="1" shapeId="0">
      <text/>
    </comment>
    <comment ref="A127" authorId="0" shapeId="0">
      <text/>
    </comment>
    <comment ref="A141" authorId="0" shapeId="0">
      <text/>
    </comment>
    <comment ref="A150" authorId="1" shapeId="0">
      <text/>
    </comment>
    <comment ref="A155" authorId="1" shapeId="0">
      <text/>
    </comment>
    <comment ref="A165" authorId="0" shapeId="0">
      <text/>
    </comment>
    <comment ref="A174" authorId="1" shapeId="0">
      <text/>
    </comment>
    <comment ref="A185" authorId="1" shapeId="0">
      <text/>
    </comment>
    <comment ref="A194" authorId="1" shapeId="0">
      <text/>
    </comment>
    <comment ref="A223" authorId="1" shapeId="0">
      <text/>
    </comment>
    <comment ref="A244" authorId="1" shapeId="0">
      <text/>
    </comment>
    <comment ref="A499" authorId="0" shapeId="0">
      <text/>
    </comment>
    <comment ref="A501" authorId="0" shapeId="0">
      <text/>
    </comment>
    <comment ref="A808" authorId="0" shapeId="0">
      <text/>
    </comment>
    <comment ref="A861" authorId="1" shapeId="0">
      <text/>
    </comment>
  </commentList>
</comments>
</file>

<file path=xl/sharedStrings.xml><?xml version="1.0" encoding="utf-8"?>
<sst xmlns="http://schemas.openxmlformats.org/spreadsheetml/2006/main" count="3799" uniqueCount="1249">
  <si>
    <t>№</t>
  </si>
  <si>
    <t>солн</t>
  </si>
  <si>
    <t>Накл</t>
  </si>
  <si>
    <t>м-альб</t>
  </si>
  <si>
    <t>ВР</t>
  </si>
  <si>
    <t>СР</t>
  </si>
  <si>
    <t>мСР</t>
  </si>
  <si>
    <t>*ПР</t>
  </si>
  <si>
    <t>*</t>
  </si>
  <si>
    <t>*ПИР</t>
  </si>
  <si>
    <t>Раскр Длин</t>
  </si>
  <si>
    <t>раскр</t>
  </si>
  <si>
    <t>РН</t>
  </si>
  <si>
    <t>Я</t>
  </si>
  <si>
    <t>кукла</t>
  </si>
  <si>
    <t>аппл</t>
  </si>
  <si>
    <t>плак</t>
  </si>
  <si>
    <t>обуч</t>
  </si>
  <si>
    <t>проп</t>
  </si>
  <si>
    <t>*проп</t>
  </si>
  <si>
    <t>МЛК</t>
  </si>
  <si>
    <t>МПК</t>
  </si>
  <si>
    <t>ЧПС</t>
  </si>
  <si>
    <t>ДВП</t>
  </si>
  <si>
    <t>Кап</t>
  </si>
  <si>
    <t>глаз</t>
  </si>
  <si>
    <t>Лото</t>
  </si>
  <si>
    <t>В под</t>
  </si>
  <si>
    <t>ДСМ</t>
  </si>
  <si>
    <t>Нов!</t>
  </si>
  <si>
    <t>Доп</t>
  </si>
  <si>
    <t>Зима</t>
  </si>
  <si>
    <t>Издание</t>
  </si>
  <si>
    <t>Конь Юлий и большие скачки</t>
  </si>
  <si>
    <t>Три богатыря и Морской царь</t>
  </si>
  <si>
    <t>Три богатыря и наследница престола</t>
  </si>
  <si>
    <t>Три богатыря и принцесса Египта</t>
  </si>
  <si>
    <t>Три богатыря на дальних берегах</t>
  </si>
  <si>
    <t>Три богатыря. Ход конем</t>
  </si>
  <si>
    <t>Три богатыря</t>
  </si>
  <si>
    <t>Три богатыря и морской царь. Змей Горыныч</t>
  </si>
  <si>
    <t>Три богатыря и морской царь. Илья Муромец и Аленушка</t>
  </si>
  <si>
    <t>Три богатыря и морской царь. Конь Юлий</t>
  </si>
  <si>
    <t>Три богатыря и морской царь. Русалки</t>
  </si>
  <si>
    <t>Три богатыря и принцесса Египта. Аленушка, Любава и Настасья</t>
  </si>
  <si>
    <t>Три богатыря и принцесса Египта. Илья, Добрыня и Алеша</t>
  </si>
  <si>
    <t>Три богатыря. Ход конем. Конь Юлий</t>
  </si>
  <si>
    <t>Три богатыря. Ход конем. Князь Киевский и конь Юлий</t>
  </si>
  <si>
    <t>Давай играть</t>
  </si>
  <si>
    <t>Играю сам</t>
  </si>
  <si>
    <t>Учусь играть</t>
  </si>
  <si>
    <t>Я играю</t>
  </si>
  <si>
    <t>Почитаем. К.Чуковский. Мойдодыр</t>
  </si>
  <si>
    <t>Почитаем. К.Чуковский. Муха-цокотуха</t>
  </si>
  <si>
    <t>Почитаем. К.Чуковский. Тараканище</t>
  </si>
  <si>
    <t>Почитаем. Лиса-ночлежница</t>
  </si>
  <si>
    <t>Почитаем. Медведь и стариковы дочки</t>
  </si>
  <si>
    <t>Почитаем. Счет</t>
  </si>
  <si>
    <t>Почитаем. Теремок</t>
  </si>
  <si>
    <t>Почитаем. Три поросенка</t>
  </si>
  <si>
    <t>В лесу</t>
  </si>
  <si>
    <t>Веселый транспорт</t>
  </si>
  <si>
    <t>Во дворе</t>
  </si>
  <si>
    <t>Зоопарк</t>
  </si>
  <si>
    <t>Играем с буквами и словами</t>
  </si>
  <si>
    <t>Полетели, поехали</t>
  </si>
  <si>
    <t>Сад и огород</t>
  </si>
  <si>
    <t>Счет</t>
  </si>
  <si>
    <t>Animals животные</t>
  </si>
  <si>
    <t>Азбука</t>
  </si>
  <si>
    <t>Азбука для мальчиков</t>
  </si>
  <si>
    <t>Дикие животные</t>
  </si>
  <si>
    <t>Домашние животные</t>
  </si>
  <si>
    <t>Собираем урожай</t>
  </si>
  <si>
    <t>Транспорт</t>
  </si>
  <si>
    <t>Фрукты и ягоды</t>
  </si>
  <si>
    <t>Веселое путешествие</t>
  </si>
  <si>
    <t>Веселые каникулы</t>
  </si>
  <si>
    <t>Звезды сцены</t>
  </si>
  <si>
    <t>Летнее приключение</t>
  </si>
  <si>
    <t>Модная коллекция</t>
  </si>
  <si>
    <t>Путешествие с друзьями</t>
  </si>
  <si>
    <t>Собираемся на праздник</t>
  </si>
  <si>
    <t>У нас сегодня вечеринка</t>
  </si>
  <si>
    <t>Поехали, полетели</t>
  </si>
  <si>
    <t>Раскраска для мальчиков</t>
  </si>
  <si>
    <t>Раскраска малышам</t>
  </si>
  <si>
    <t>Раскрась сам</t>
  </si>
  <si>
    <t>Раскрась сказку</t>
  </si>
  <si>
    <t>Азбука в картинках</t>
  </si>
  <si>
    <t>Важные машины</t>
  </si>
  <si>
    <t>Давай считать!</t>
  </si>
  <si>
    <t>Маленькие леди</t>
  </si>
  <si>
    <t>Мои принцессы</t>
  </si>
  <si>
    <t>Умная техника</t>
  </si>
  <si>
    <t>Веселая черепашка</t>
  </si>
  <si>
    <t>Для мальчиков</t>
  </si>
  <si>
    <t>Добрый ежик</t>
  </si>
  <si>
    <t>Любопытный котенок</t>
  </si>
  <si>
    <t>Маленький утенок</t>
  </si>
  <si>
    <t>Мальчикам</t>
  </si>
  <si>
    <t>Озорной бобренок</t>
  </si>
  <si>
    <t>Солнышко</t>
  </si>
  <si>
    <t>Вот мы какие!</t>
  </si>
  <si>
    <t>Для малыша</t>
  </si>
  <si>
    <t>Лучшая первая раскраска</t>
  </si>
  <si>
    <t>Малышам</t>
  </si>
  <si>
    <t>Мои любимые зверята</t>
  </si>
  <si>
    <t>Настоящие принцессы</t>
  </si>
  <si>
    <t>О животных</t>
  </si>
  <si>
    <t>Про зверят</t>
  </si>
  <si>
    <t>Раскрась, малыш</t>
  </si>
  <si>
    <t>Самым маленьким</t>
  </si>
  <si>
    <t>Тебе, малыш</t>
  </si>
  <si>
    <t>Я рисую сам</t>
  </si>
  <si>
    <t>Большое путешествие</t>
  </si>
  <si>
    <t>Животные</t>
  </si>
  <si>
    <t>Игрушки</t>
  </si>
  <si>
    <t>От машины до ракеты</t>
  </si>
  <si>
    <t>По дорогам и морям</t>
  </si>
  <si>
    <t>Прекрасные принцессы</t>
  </si>
  <si>
    <t>Техника</t>
  </si>
  <si>
    <t>Веселые принцессы</t>
  </si>
  <si>
    <t>Принцессы</t>
  </si>
  <si>
    <t>Самые модные</t>
  </si>
  <si>
    <t>Девочкам</t>
  </si>
  <si>
    <t>Мир техники</t>
  </si>
  <si>
    <t>Техника мальчикам</t>
  </si>
  <si>
    <t>Я рисую</t>
  </si>
  <si>
    <t>Для Вас, девочки</t>
  </si>
  <si>
    <t>Знакомимся с техникой</t>
  </si>
  <si>
    <t>Лучшие машины</t>
  </si>
  <si>
    <t>Маленькому художнику</t>
  </si>
  <si>
    <t>Милые зверята</t>
  </si>
  <si>
    <t>Мои куклы</t>
  </si>
  <si>
    <t>На суше и на море</t>
  </si>
  <si>
    <t>Нужная техника</t>
  </si>
  <si>
    <t>Рисуем машины</t>
  </si>
  <si>
    <t>Рисуем технику</t>
  </si>
  <si>
    <t>Учусь рисовать</t>
  </si>
  <si>
    <t>Чудо-машины</t>
  </si>
  <si>
    <t>Я рисую принцессу</t>
  </si>
  <si>
    <t>РАСКРАСКИ ДЛЯ МАЛЫШЕЙ С КРУПНЫМ КОНТУРОМ *ПЕРВАЯ РАСКРАСКА*</t>
  </si>
  <si>
    <t>Веселые рисунки</t>
  </si>
  <si>
    <t>Время рисовать</t>
  </si>
  <si>
    <t>Давай рисовать</t>
  </si>
  <si>
    <t>Для малышей</t>
  </si>
  <si>
    <t>Для малюток</t>
  </si>
  <si>
    <t>Кто какого цвета?</t>
  </si>
  <si>
    <t>Малышу</t>
  </si>
  <si>
    <t>Мои рисунки</t>
  </si>
  <si>
    <t>Мои первые рисунки</t>
  </si>
  <si>
    <t>Моя раскраска</t>
  </si>
  <si>
    <t>Первые рисунки</t>
  </si>
  <si>
    <t>Порисуй-ка</t>
  </si>
  <si>
    <t>Я умею рисовать</t>
  </si>
  <si>
    <t>Раскраски для ДЕВОЧЕК</t>
  </si>
  <si>
    <t>Все для девочек</t>
  </si>
  <si>
    <t>Для принцессы</t>
  </si>
  <si>
    <t>Мои любимые принцессы</t>
  </si>
  <si>
    <t>Такие разные принцессы</t>
  </si>
  <si>
    <t>Раскраски для МАЛЬЧИКОВ</t>
  </si>
  <si>
    <t>Автомобили большого города</t>
  </si>
  <si>
    <t>Военная техника</t>
  </si>
  <si>
    <t>Очень нужные машины</t>
  </si>
  <si>
    <t>Самые большие машины</t>
  </si>
  <si>
    <t>Спешим на помощь</t>
  </si>
  <si>
    <t>Раскраски универсальные (для девочек и мальчиков)</t>
  </si>
  <si>
    <t>Веселая раскраска</t>
  </si>
  <si>
    <t>В зоопарке</t>
  </si>
  <si>
    <t>Веселый художник</t>
  </si>
  <si>
    <t>Мы решаем и рисуем</t>
  </si>
  <si>
    <t>Считаем и рисуем</t>
  </si>
  <si>
    <t>Большие машины</t>
  </si>
  <si>
    <t>Забавный мир</t>
  </si>
  <si>
    <t>Лето</t>
  </si>
  <si>
    <t>Машины в городе</t>
  </si>
  <si>
    <t xml:space="preserve">Машины-помощники </t>
  </si>
  <si>
    <t>Мы играем</t>
  </si>
  <si>
    <t>На ферме</t>
  </si>
  <si>
    <t>Сказки</t>
  </si>
  <si>
    <t>Сказочная прогулка</t>
  </si>
  <si>
    <t>Страна принцесс</t>
  </si>
  <si>
    <t>Чудо-космос</t>
  </si>
  <si>
    <t>Веселая поляна</t>
  </si>
  <si>
    <t>Веселые уроки</t>
  </si>
  <si>
    <t>Веселый мир</t>
  </si>
  <si>
    <t>Вкусные овощи</t>
  </si>
  <si>
    <t>Военные корабли</t>
  </si>
  <si>
    <t>Забавные зверята</t>
  </si>
  <si>
    <t>Знакомимся со звуками</t>
  </si>
  <si>
    <t>Красавицы</t>
  </si>
  <si>
    <t>Любимые игрушки</t>
  </si>
  <si>
    <t>Любимые машины</t>
  </si>
  <si>
    <t>Любимые принцессы</t>
  </si>
  <si>
    <t>Машины нашего города</t>
  </si>
  <si>
    <t>Модницы</t>
  </si>
  <si>
    <t>Модные девочки</t>
  </si>
  <si>
    <t>Мои любимые игрушки</t>
  </si>
  <si>
    <t>Овощи</t>
  </si>
  <si>
    <t>Озорные зверята</t>
  </si>
  <si>
    <t>Разноцветные друзья</t>
  </si>
  <si>
    <t>Самые любимые</t>
  </si>
  <si>
    <t xml:space="preserve">Самые прекрасные </t>
  </si>
  <si>
    <t>Самолеты</t>
  </si>
  <si>
    <t>Смешные зверята</t>
  </si>
  <si>
    <t>Техника вокруг нас</t>
  </si>
  <si>
    <t>У нас в лесу</t>
  </si>
  <si>
    <t>Чудесные зверята</t>
  </si>
  <si>
    <t>Я рисую машины</t>
  </si>
  <si>
    <t>Ягоды и фрукты</t>
  </si>
  <si>
    <t>Веселая техника</t>
  </si>
  <si>
    <t>Веселый карандаш</t>
  </si>
  <si>
    <t>Забавные животные</t>
  </si>
  <si>
    <t>Машины</t>
  </si>
  <si>
    <t>Милые зверушки</t>
  </si>
  <si>
    <t>Модный мир</t>
  </si>
  <si>
    <t>Самые красивые</t>
  </si>
  <si>
    <t>Хочу рисовать</t>
  </si>
  <si>
    <t>Давай прокатимся</t>
  </si>
  <si>
    <t>Забавные занятия</t>
  </si>
  <si>
    <t>От слона до бегемота</t>
  </si>
  <si>
    <t>Поиграем вместе</t>
  </si>
  <si>
    <t>Привет из леса</t>
  </si>
  <si>
    <t>Веселые картинки</t>
  </si>
  <si>
    <t>Вот так зверята!</t>
  </si>
  <si>
    <t>Для маленьких принцесс</t>
  </si>
  <si>
    <t>Мои любимые куклы</t>
  </si>
  <si>
    <t>Очаровательные принцессы</t>
  </si>
  <si>
    <t>Полетели-поехали</t>
  </si>
  <si>
    <t>Страна зверей</t>
  </si>
  <si>
    <t>Умные зверята</t>
  </si>
  <si>
    <t>Чудесная техника</t>
  </si>
  <si>
    <t>Мир вокруг нас</t>
  </si>
  <si>
    <t>Моя азбука</t>
  </si>
  <si>
    <t>Моя семья</t>
  </si>
  <si>
    <t>Что нас окружает?</t>
  </si>
  <si>
    <t>Я учусь</t>
  </si>
  <si>
    <t>Алина</t>
  </si>
  <si>
    <t>Алиса</t>
  </si>
  <si>
    <t>Вита</t>
  </si>
  <si>
    <t>Дана</t>
  </si>
  <si>
    <t>Даша</t>
  </si>
  <si>
    <t>Инна</t>
  </si>
  <si>
    <t>Ира</t>
  </si>
  <si>
    <t>Катя</t>
  </si>
  <si>
    <t>Лена</t>
  </si>
  <si>
    <t>Лиза</t>
  </si>
  <si>
    <t>Лиля</t>
  </si>
  <si>
    <t>Маша</t>
  </si>
  <si>
    <t>Настя</t>
  </si>
  <si>
    <t>Наташа</t>
  </si>
  <si>
    <t>Никита</t>
  </si>
  <si>
    <t>Полина</t>
  </si>
  <si>
    <t>Рита</t>
  </si>
  <si>
    <t>Саша</t>
  </si>
  <si>
    <t>Таня</t>
  </si>
  <si>
    <t>Яна</t>
  </si>
  <si>
    <t>Веселые игрушки</t>
  </si>
  <si>
    <t>Веселые занятия</t>
  </si>
  <si>
    <t>Время суток</t>
  </si>
  <si>
    <t>Вырезай, малыш</t>
  </si>
  <si>
    <t>Вырезаю сам</t>
  </si>
  <si>
    <t>Зверята</t>
  </si>
  <si>
    <t>Маленькие друзья</t>
  </si>
  <si>
    <t>На дороге</t>
  </si>
  <si>
    <t>На лесной полянке</t>
  </si>
  <si>
    <t>Наша техника</t>
  </si>
  <si>
    <t>Одень куклу</t>
  </si>
  <si>
    <t>Первая техника</t>
  </si>
  <si>
    <t>Смешные малыши</t>
  </si>
  <si>
    <t>Техника в городе</t>
  </si>
  <si>
    <t>Я вырезаю сам</t>
  </si>
  <si>
    <t>Я учусь вырезать</t>
  </si>
  <si>
    <t>Т.Горбачева "Букварь от А до Я"</t>
  </si>
  <si>
    <t>Обучение грамоте. Веселые линии</t>
  </si>
  <si>
    <t>Обучение грамоте. Учимся писать</t>
  </si>
  <si>
    <t>Обучение грамоте. Учимся писать буквы. Часть 2</t>
  </si>
  <si>
    <t>Обучение грамоте. Развиваем устную речь.</t>
  </si>
  <si>
    <t>Математика. Учимся решать задачи. Для самых маленьких</t>
  </si>
  <si>
    <t>Математика. Развиваем математические способности.</t>
  </si>
  <si>
    <t>Математика. Часть 1</t>
  </si>
  <si>
    <t>Математика. Часть 2</t>
  </si>
  <si>
    <t>Математика. Знакомство с цифрами</t>
  </si>
  <si>
    <t>Математика. Учимся писать цифры</t>
  </si>
  <si>
    <t>Математика. Учимся сравнивать</t>
  </si>
  <si>
    <t>Математика. Знакомство с геометрией</t>
  </si>
  <si>
    <t>Математика. Учимся решать задачи</t>
  </si>
  <si>
    <t>Время и распорядок дня  00052</t>
  </si>
  <si>
    <t>Геометрические фигуры</t>
  </si>
  <si>
    <t>Гласные и согласные звуки и буквы 00005</t>
  </si>
  <si>
    <t>Грибы</t>
  </si>
  <si>
    <t>Деревья</t>
  </si>
  <si>
    <t>Дикие животные 00039</t>
  </si>
  <si>
    <t>Домашние птицы 00014</t>
  </si>
  <si>
    <t>Еда</t>
  </si>
  <si>
    <t>Животные Африки</t>
  </si>
  <si>
    <t>Животные и птицы Австралии 00046</t>
  </si>
  <si>
    <t>Животные и птицы Арктики 00024</t>
  </si>
  <si>
    <t>Животные и птицы Северной Америки 00047</t>
  </si>
  <si>
    <t>Животные и птицы Южной Америки 00048</t>
  </si>
  <si>
    <t>Животные России 00045</t>
  </si>
  <si>
    <t>Зимние олимпийские игры 00022</t>
  </si>
  <si>
    <t>Знакомимся с домашними животными 00016</t>
  </si>
  <si>
    <t>Инструменты</t>
  </si>
  <si>
    <t>Как устроен человек</t>
  </si>
  <si>
    <t>Комнатные растения 00015</t>
  </si>
  <si>
    <t>Космос и Солнечная система</t>
  </si>
  <si>
    <t>Кто где живет?</t>
  </si>
  <si>
    <t>Лесные ягоды 00023</t>
  </si>
  <si>
    <t>Летние Олимпийские игры 00021</t>
  </si>
  <si>
    <t>Мебель</t>
  </si>
  <si>
    <t>Морфологический разбор глагола/                               5-6 класс  00043</t>
  </si>
  <si>
    <t>Морфологический разбор глагола/ начальная школа  00042</t>
  </si>
  <si>
    <t>Морфологический разбор деепричастия/                  5-6 класс  00029</t>
  </si>
  <si>
    <t>Морфологический разбор имени прилагательного/ 5-6 класс  00033</t>
  </si>
  <si>
    <t>Морфологический разбор имени прилагательного/ начальная школа  00040</t>
  </si>
  <si>
    <t>Морфологический разбор имени существительного/ 5-6 класс  00044</t>
  </si>
  <si>
    <t>Морфологический разбор имени существительного/ начальная школа  00041</t>
  </si>
  <si>
    <t>Морфологический разбор междометия/                             5-6 класс  00030</t>
  </si>
  <si>
    <t>Морфологический разбор местоимения/                          5-6 класс  00031</t>
  </si>
  <si>
    <t>Морфологический разбор наречия/                         5-6 класс  00032</t>
  </si>
  <si>
    <t>Морфологический разбор предлога/                        5-6 класс  00034</t>
  </si>
  <si>
    <t>Морфологический разбор причастия/                         5-6 класс  00035</t>
  </si>
  <si>
    <t>Морфологический разбор союза/                              5-6 класс  00036</t>
  </si>
  <si>
    <t>Морфологический разбор частицы/                       5-6 класс  00037</t>
  </si>
  <si>
    <t>Морфологический разбор числительного/     5-6 класс  00038</t>
  </si>
  <si>
    <t>Музыкальные инструменты</t>
  </si>
  <si>
    <t>Насекомые</t>
  </si>
  <si>
    <t>Обитатели живого уголка</t>
  </si>
  <si>
    <t>Перелетные птицы 00006</t>
  </si>
  <si>
    <t>Правила дорожного движения для детей</t>
  </si>
  <si>
    <t>Правила поведения за столом 00019</t>
  </si>
  <si>
    <t>Правила поведения при пожаре</t>
  </si>
  <si>
    <t>Предметы личной гигиены</t>
  </si>
  <si>
    <t>Природные явления</t>
  </si>
  <si>
    <t>Разбор слова по составу/                                                   начальная школа  00028</t>
  </si>
  <si>
    <t>Рыбы 00013</t>
  </si>
  <si>
    <t>Сиди правильно 00017</t>
  </si>
  <si>
    <t>Сравнения</t>
  </si>
  <si>
    <t>Таблица сложения 00004</t>
  </si>
  <si>
    <t>Техника в доме</t>
  </si>
  <si>
    <t>Транспорт 00053</t>
  </si>
  <si>
    <t>Фонетический разбор слова/                                     начальная школа  00027</t>
  </si>
  <si>
    <t>Цвета</t>
  </si>
  <si>
    <t>Цветы</t>
  </si>
  <si>
    <t>Цифры</t>
  </si>
  <si>
    <t>Части речи/ начальная школа  00026</t>
  </si>
  <si>
    <t>Школьные принадлежности 00020</t>
  </si>
  <si>
    <t>Эмоции и чувства</t>
  </si>
  <si>
    <t>Это я! 00057</t>
  </si>
  <si>
    <t>Я учусь писать числа и знаки</t>
  </si>
  <si>
    <t>Время и времена года Time and seasons 00050</t>
  </si>
  <si>
    <t>Предлоги направления и места                                                              Prepositions of direction and place 00059</t>
  </si>
  <si>
    <t>Тело человека Human body 00051</t>
  </si>
  <si>
    <t>Цвета Colours 00049</t>
  </si>
  <si>
    <t>Азбука и счет английская разрезная</t>
  </si>
  <si>
    <t>Азбука разрезная</t>
  </si>
  <si>
    <t>Алфавит разрезной 00007</t>
  </si>
  <si>
    <t>Ростомер.Азбука английская</t>
  </si>
  <si>
    <t>Ростомер.Весёлый ростомер 00055</t>
  </si>
  <si>
    <t>Ростомер.Космос 00012</t>
  </si>
  <si>
    <t>Ростомер.Любимые сказки</t>
  </si>
  <si>
    <t>Ростомер.Мы растём</t>
  </si>
  <si>
    <t>Ростомер.Мы растём с азбукой 00056</t>
  </si>
  <si>
    <t>Ростомер.Растём вместе</t>
  </si>
  <si>
    <t>Ростомер.Растём с азбукой</t>
  </si>
  <si>
    <t>Ростомер.Расти быстрее</t>
  </si>
  <si>
    <t>Ростомер.Расти с азбукой</t>
  </si>
  <si>
    <t>Ростомер.Расти с нами 00058</t>
  </si>
  <si>
    <t>Ростомер.Я расту 00008</t>
  </si>
  <si>
    <t>Плакат.Пиши правильно</t>
  </si>
  <si>
    <t>Плакат. Расписание уроков 00062</t>
  </si>
  <si>
    <t>Плакат. Расписание уроков 00061</t>
  </si>
  <si>
    <t>Плакат.Таблица сложения</t>
  </si>
  <si>
    <t>Плакат.Таблица умножения</t>
  </si>
  <si>
    <t>Плакат.Звуко-буквенный ряд 00010</t>
  </si>
  <si>
    <t>Плакат.Натуральный ряд чисел 00011</t>
  </si>
  <si>
    <t>Плакат.Ряд чисел 00009</t>
  </si>
  <si>
    <t>Алфавит в картинках</t>
  </si>
  <si>
    <t>Лесные ягоды</t>
  </si>
  <si>
    <t>Обувь</t>
  </si>
  <si>
    <t>Ягоды</t>
  </si>
  <si>
    <t xml:space="preserve">Animals животные </t>
  </si>
  <si>
    <t>Colours цвета</t>
  </si>
  <si>
    <t>Домашние птицы</t>
  </si>
  <si>
    <t>Живой уголок</t>
  </si>
  <si>
    <t xml:space="preserve">Звуки вокруг нас </t>
  </si>
  <si>
    <t>Комнатные растения</t>
  </si>
  <si>
    <t>Мама и малыш</t>
  </si>
  <si>
    <t>Одежда</t>
  </si>
  <si>
    <t>Перелетные птицы</t>
  </si>
  <si>
    <t>Познакомимся со звуками</t>
  </si>
  <si>
    <t>Посуда</t>
  </si>
  <si>
    <t>Спецтехника</t>
  </si>
  <si>
    <t>Считаем на английском</t>
  </si>
  <si>
    <t>У кого какой малыш?</t>
  </si>
  <si>
    <t>Фрукты</t>
  </si>
  <si>
    <t>Цифры и счет</t>
  </si>
  <si>
    <t>Буквы и слова</t>
  </si>
  <si>
    <t>Веселый счет</t>
  </si>
  <si>
    <t>Все по клеточкам</t>
  </si>
  <si>
    <t>Изучаем счет</t>
  </si>
  <si>
    <t>Мои первые буквы</t>
  </si>
  <si>
    <t>Нарисуй, раскрась</t>
  </si>
  <si>
    <t>Первая азбука</t>
  </si>
  <si>
    <t>Первые буквы</t>
  </si>
  <si>
    <t>Пишем буквы</t>
  </si>
  <si>
    <t>Пишем и рисуем по клеточкам</t>
  </si>
  <si>
    <t>Рисуем играя</t>
  </si>
  <si>
    <t>Рисуем первые фигуры</t>
  </si>
  <si>
    <t>Рисуем по контуру</t>
  </si>
  <si>
    <t>Рисуем фигуры</t>
  </si>
  <si>
    <t>Уроки для ребят</t>
  </si>
  <si>
    <t>Учимся вместе</t>
  </si>
  <si>
    <t>Учимся писать</t>
  </si>
  <si>
    <t>Учимся писать по клеточкам</t>
  </si>
  <si>
    <t>Учимся писать по точкам</t>
  </si>
  <si>
    <t>Учусь писать</t>
  </si>
  <si>
    <t>Я пишу сам</t>
  </si>
  <si>
    <t>Я учусь писать</t>
  </si>
  <si>
    <t>Я учусь писать по контуру</t>
  </si>
  <si>
    <t>Большие буквы</t>
  </si>
  <si>
    <t>Веселые буквы</t>
  </si>
  <si>
    <t>Веселые линии</t>
  </si>
  <si>
    <t>Веселые прописи</t>
  </si>
  <si>
    <t>Волшебные линии</t>
  </si>
  <si>
    <t>Мои первые прописи</t>
  </si>
  <si>
    <t>Мой первый счет</t>
  </si>
  <si>
    <t>От буквы к букве</t>
  </si>
  <si>
    <t>Пишем буквы и слова</t>
  </si>
  <si>
    <t>Пишем по клеточкам</t>
  </si>
  <si>
    <t>Раз, два, три</t>
  </si>
  <si>
    <t>Волшебная страна / прописи</t>
  </si>
  <si>
    <t>От точки к точке/прописи</t>
  </si>
  <si>
    <t>Первые уроки/прописи</t>
  </si>
  <si>
    <t>Раскрась сам / прописи</t>
  </si>
  <si>
    <t>Тренируем руку/прописи</t>
  </si>
  <si>
    <t>Волк и козлята</t>
  </si>
  <si>
    <t>Гуси мои, гуси!</t>
  </si>
  <si>
    <t>Гуси-лебеди</t>
  </si>
  <si>
    <t>Два жадных медвежонка</t>
  </si>
  <si>
    <t>Двенадцать месяцев</t>
  </si>
  <si>
    <t>Дюймовочка</t>
  </si>
  <si>
    <t>Заяц-хваста</t>
  </si>
  <si>
    <t>Зимовье</t>
  </si>
  <si>
    <t>Коза-дереза</t>
  </si>
  <si>
    <t>Колобок</t>
  </si>
  <si>
    <t>Колосок</t>
  </si>
  <si>
    <t>Кот и лиса</t>
  </si>
  <si>
    <t>Курочка Ряба</t>
  </si>
  <si>
    <t>Лиса, заяц и петух</t>
  </si>
  <si>
    <t>Лисичка-сестричка и серый волк</t>
  </si>
  <si>
    <t>Маша и медведь</t>
  </si>
  <si>
    <t>Петушок и бобовое зернышко</t>
  </si>
  <si>
    <t>Петушок-золотой гребешок</t>
  </si>
  <si>
    <t>По щучьему веленью</t>
  </si>
  <si>
    <t>Репка</t>
  </si>
  <si>
    <t>Теремок</t>
  </si>
  <si>
    <t>Тили-бом</t>
  </si>
  <si>
    <t>Три поросенка</t>
  </si>
  <si>
    <t>У страха глаза велики</t>
  </si>
  <si>
    <t>Чудесная азбука</t>
  </si>
  <si>
    <t>Бременские музыканты</t>
  </si>
  <si>
    <t>Гадкий утенок</t>
  </si>
  <si>
    <t>Кощей Бессмертный</t>
  </si>
  <si>
    <t>Красная Шапочка</t>
  </si>
  <si>
    <t>Крошечка-Хаврошечка</t>
  </si>
  <si>
    <t>Любимая мама</t>
  </si>
  <si>
    <t>Петушок золотой гребешок и жерновки</t>
  </si>
  <si>
    <t>Снегурочка</t>
  </si>
  <si>
    <t>Хитрая лиса</t>
  </si>
  <si>
    <t>Царевна-лягушка</t>
  </si>
  <si>
    <t>К.Чуковский "Топтыгин и лиса"</t>
  </si>
  <si>
    <t>Азбука мальчикам</t>
  </si>
  <si>
    <t>Английская азбука для малышей</t>
  </si>
  <si>
    <t>Кот в сапогах</t>
  </si>
  <si>
    <t>Лисичка со скалочкой</t>
  </si>
  <si>
    <t>Морозко</t>
  </si>
  <si>
    <t>Теремок в стихах</t>
  </si>
  <si>
    <t>К.Чуковский "Бармалей"</t>
  </si>
  <si>
    <t>К.Чуковский Краденое солнце</t>
  </si>
  <si>
    <t>К.Чуковский "Мойдодыр"</t>
  </si>
  <si>
    <t>К.Чуковский "Муха-цокотуха"</t>
  </si>
  <si>
    <t>К.Чуковский "Путаница"</t>
  </si>
  <si>
    <t>К.Чуковский "Тараканище"</t>
  </si>
  <si>
    <t>К.Чуковский Телефон</t>
  </si>
  <si>
    <t>К.Чуковский "Федорино горе"</t>
  </si>
  <si>
    <t>Давай дружить</t>
  </si>
  <si>
    <t>Думы</t>
  </si>
  <si>
    <t>Лиса и журавль</t>
  </si>
  <si>
    <t>Медвежата</t>
  </si>
  <si>
    <t>Мой папа</t>
  </si>
  <si>
    <t>Муха-певуха</t>
  </si>
  <si>
    <t>Счет для малышей</t>
  </si>
  <si>
    <t>В. Степанов "Веснушки"</t>
  </si>
  <si>
    <t>В.Степанов "День рождения Колокольчика"</t>
  </si>
  <si>
    <t>В.Степанов "Кот-рукодельник"</t>
  </si>
  <si>
    <t>В.Степанов "Лесные звезды"</t>
  </si>
  <si>
    <t>В.Степанов "Подковки"</t>
  </si>
  <si>
    <t>В.Степанов "Серебряный ключик"</t>
  </si>
  <si>
    <t>В.Степанов "Тропинка в сказку"</t>
  </si>
  <si>
    <t>В.Степанов "Умелый друг"</t>
  </si>
  <si>
    <t>Капустный лист</t>
  </si>
  <si>
    <t>Король-лягушонок</t>
  </si>
  <si>
    <t>Мужик и медведь</t>
  </si>
  <si>
    <t>Сестрица Аленушка и братец Иванушка</t>
  </si>
  <si>
    <t>Царевна-Несмеяна</t>
  </si>
  <si>
    <t>Я учусь читать</t>
  </si>
  <si>
    <t>Азбука и счет обложка с золотой фольгой</t>
  </si>
  <si>
    <t>Букварь обложка с серебряной фольгой</t>
  </si>
  <si>
    <t>В мире животных обложка с золотой  фольгой</t>
  </si>
  <si>
    <t>Животный мир Земли обложка с золотой  фольгой</t>
  </si>
  <si>
    <t>Мудрые сказки обложка с золотой фольгой</t>
  </si>
  <si>
    <t>Сказки обложка с золотой  фольгой</t>
  </si>
  <si>
    <t>Сказки и потешки обложка с золотой  фольгой</t>
  </si>
  <si>
    <t>Страна сказок обложка с золотой фольгой</t>
  </si>
  <si>
    <t>А.Барто "Книга стихов" обложка с золотой фольгой</t>
  </si>
  <si>
    <t>К.Чуковский "Муха-Цокотуха.Сказки" обложка с золотой фольгой</t>
  </si>
  <si>
    <t>К.Чуковский "Сказки" обложка с золотой фольгой</t>
  </si>
  <si>
    <t>Азбука и счет</t>
  </si>
  <si>
    <t>Букварь</t>
  </si>
  <si>
    <t>В мире животных</t>
  </si>
  <si>
    <t>Животный мир Земли</t>
  </si>
  <si>
    <t>Любимые сказки</t>
  </si>
  <si>
    <t>Мудрые сказки</t>
  </si>
  <si>
    <t>Сказки и потешки</t>
  </si>
  <si>
    <t>Страна сказок</t>
  </si>
  <si>
    <t>В.Степанов "Стихи и сказки"</t>
  </si>
  <si>
    <t xml:space="preserve">К.Чуковский "Муха-Цокотуха.Сказки" </t>
  </si>
  <si>
    <t xml:space="preserve">К.Чуковский "Сказки" </t>
  </si>
  <si>
    <t>А.Барто "Книга стихов"</t>
  </si>
  <si>
    <t>Азбука и счёт для малышей</t>
  </si>
  <si>
    <t>Веселый урок</t>
  </si>
  <si>
    <t>Волшебные сказки</t>
  </si>
  <si>
    <t>Времена года</t>
  </si>
  <si>
    <t>Лучшие сказки/ по слогам</t>
  </si>
  <si>
    <t>Мир животных</t>
  </si>
  <si>
    <t>Мои волшебные сказки/ по слогам</t>
  </si>
  <si>
    <t>Мои любимые сказки</t>
  </si>
  <si>
    <t>Сказка за сказкой</t>
  </si>
  <si>
    <t>Сказки малышам</t>
  </si>
  <si>
    <t>Стихи для мальчиков</t>
  </si>
  <si>
    <t>Я учусь считать</t>
  </si>
  <si>
    <t>К.Чуковский "Айболит и другие сказки"</t>
  </si>
  <si>
    <t>К.Чуковский "Сказки и стихи"</t>
  </si>
  <si>
    <t>К.Чуковский "Тараканище и другие сказки"</t>
  </si>
  <si>
    <t>В гостях у зверят</t>
  </si>
  <si>
    <t>Веселые овощи</t>
  </si>
  <si>
    <t>Гуси, мои гуси</t>
  </si>
  <si>
    <t>Загадки</t>
  </si>
  <si>
    <t>Зайка.Потешки</t>
  </si>
  <si>
    <t>Лесная полянка</t>
  </si>
  <si>
    <t>Лесные друзья</t>
  </si>
  <si>
    <t>Лесные тропинки</t>
  </si>
  <si>
    <t>Машинки</t>
  </si>
  <si>
    <t>Мои друзья</t>
  </si>
  <si>
    <t>Наши друзья</t>
  </si>
  <si>
    <t>О зверятах</t>
  </si>
  <si>
    <t>Подводное путешествие</t>
  </si>
  <si>
    <t>Поехали</t>
  </si>
  <si>
    <t>Потешки</t>
  </si>
  <si>
    <t>Прогулка в зоопарк</t>
  </si>
  <si>
    <t>Прятки на грядке</t>
  </si>
  <si>
    <t>Пузырь, соломинка и лапоть</t>
  </si>
  <si>
    <t>Скороговорки малышам</t>
  </si>
  <si>
    <t>Умные машины</t>
  </si>
  <si>
    <t xml:space="preserve">Во саду ли в огороде </t>
  </si>
  <si>
    <t>Где кто живет?</t>
  </si>
  <si>
    <t>Где чей дом?</t>
  </si>
  <si>
    <t>Звуки</t>
  </si>
  <si>
    <t>Кто здесь живет?</t>
  </si>
  <si>
    <t>Магазин</t>
  </si>
  <si>
    <t>Мы готовим</t>
  </si>
  <si>
    <t>Объемные фигуры</t>
  </si>
  <si>
    <t>Транспорт вокруг нас</t>
  </si>
  <si>
    <t>Учимся сравнивать</t>
  </si>
  <si>
    <t>Цвет</t>
  </si>
  <si>
    <t>Отгадай-ка</t>
  </si>
  <si>
    <t>Медведь</t>
  </si>
  <si>
    <t>Три сокола</t>
  </si>
  <si>
    <t>Крылатый, мохнатый и масленый</t>
  </si>
  <si>
    <t>Рукавичка</t>
  </si>
  <si>
    <t>К.Чуковский "Краденое солнце"</t>
  </si>
  <si>
    <t>Бабка-Ёжка</t>
  </si>
  <si>
    <t>Где живут зверята?</t>
  </si>
  <si>
    <t>Забавные потешки</t>
  </si>
  <si>
    <t>Загадки для малышей</t>
  </si>
  <si>
    <t>Лесные жители</t>
  </si>
  <si>
    <t>Пожарная техника</t>
  </si>
  <si>
    <t>Про машины</t>
  </si>
  <si>
    <t>Скажи, кто это?</t>
  </si>
  <si>
    <t>Шалунишки</t>
  </si>
  <si>
    <t>Весёлые стихи</t>
  </si>
  <si>
    <t>Книжка о технике</t>
  </si>
  <si>
    <t>Любимые стихи о животных</t>
  </si>
  <si>
    <t>Отгадай, кто это?</t>
  </si>
  <si>
    <t>Поиграть решили в прятки</t>
  </si>
  <si>
    <t>Хит!</t>
  </si>
  <si>
    <t>82 наклейки</t>
  </si>
  <si>
    <t>Бумага 100% белизны</t>
  </si>
  <si>
    <t>32 наклейки</t>
  </si>
  <si>
    <t>51 наклейка</t>
  </si>
  <si>
    <t>129 многоразовых наклеек</t>
  </si>
  <si>
    <t>170 многоразовых наклеек</t>
  </si>
  <si>
    <t>48 наклеек</t>
  </si>
  <si>
    <t>224 наклейки</t>
  </si>
  <si>
    <t>200 наклеек</t>
  </si>
  <si>
    <t>253 наклейки</t>
  </si>
  <si>
    <t>199 наклеек</t>
  </si>
  <si>
    <t>215 наклеек</t>
  </si>
  <si>
    <t>80 наклеек</t>
  </si>
  <si>
    <t>с цветными точками</t>
  </si>
  <si>
    <t>с черными точками</t>
  </si>
  <si>
    <t>КРУПНЫЙ КОНТУР</t>
  </si>
  <si>
    <t>64 страницы</t>
  </si>
  <si>
    <t>КРУПНЫЙ КОНТУР, 64 страницы</t>
  </si>
  <si>
    <t>Раскраска ПО ЦИФРАМ</t>
  </si>
  <si>
    <t>мальчик</t>
  </si>
  <si>
    <r>
      <t>Татьяна Горбачёва</t>
    </r>
    <r>
      <rPr>
        <sz val="8"/>
        <rFont val="Tahoma"/>
        <family val="2"/>
        <charset val="204"/>
      </rPr>
      <t>, рисованные иллюстрации</t>
    </r>
  </si>
  <si>
    <t>Татьяна Горбачёва</t>
  </si>
  <si>
    <t>5-6 класс</t>
  </si>
  <si>
    <t>3-4 класс</t>
  </si>
  <si>
    <t>английский язык</t>
  </si>
  <si>
    <t>945 х 405 мм</t>
  </si>
  <si>
    <t>940 х 420 мм</t>
  </si>
  <si>
    <t>945 х 155 мм</t>
  </si>
  <si>
    <t>935 х 145 мм</t>
  </si>
  <si>
    <t>946 х 155 мм</t>
  </si>
  <si>
    <t>940 х 168 мм</t>
  </si>
  <si>
    <t>250 х 163 мм</t>
  </si>
  <si>
    <t>Т.Горбачева</t>
  </si>
  <si>
    <t>сказка, рисованные иллюстрации</t>
  </si>
  <si>
    <t>потешки, пушистики</t>
  </si>
  <si>
    <t>сказка, пушистики</t>
  </si>
  <si>
    <t>сказка</t>
  </si>
  <si>
    <t>азбука в стихах, компьютерная графика</t>
  </si>
  <si>
    <t>английская азбука</t>
  </si>
  <si>
    <t>сказка, компьютерная графика</t>
  </si>
  <si>
    <t>компьютерная графика</t>
  </si>
  <si>
    <t>сказка по мотивам Афанасьева А.Н., компьютерная графика</t>
  </si>
  <si>
    <t>бел.нар.сказка, компьютерная графика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</si>
  <si>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сказка, компьютерная графика</t>
    </r>
  </si>
  <si>
    <t>стихи, пушистики</t>
  </si>
  <si>
    <t>азбука и счет</t>
  </si>
  <si>
    <t>букварь, рисованные иллюстрации</t>
  </si>
  <si>
    <t>стихи про животных, рисованные иллюстрации</t>
  </si>
  <si>
    <t>рисованные иллюстрации, сказки: Царевна-лягушка, Баба-яга, Золотой топор, Царевна-несмеяна</t>
  </si>
  <si>
    <t>рисованные иллюстрации, сказки: Теремок, Петушок-золотой гребешок, Волк и козлята, Два медвежонка, 
Колобок, Колосок, В гостях у солнышка</t>
  </si>
  <si>
    <t>рисованные иллюстрации, сказки: Зимовье, Рукавичка, Крылатый, мохнатый и масленый, Курочка Ряба,
Лиса, заяц и петух, Гуси, мои гуси, Кошкин дом</t>
  </si>
  <si>
    <t>рисованные иллюстрации, сказки: Чудо, Арык в поле, Кощей Бессмертный, Леший, Три сокола, Король-лягушонок</t>
  </si>
  <si>
    <t>сборник стихов А.Барто</t>
  </si>
  <si>
    <t>Муха-цокотуха, Телефон, Тараканище, Мойдодыр</t>
  </si>
  <si>
    <t>Айболит, Бармалей</t>
  </si>
  <si>
    <t>Красная Шапочка, Морозко, Маша и Медведь, По щучему велению, Двенадцать месяцев, Кот в сапогах</t>
  </si>
  <si>
    <t>Теремок, Петушок-золотой гребешок, Волк и козлята, Два медведя, Колосок и др.</t>
  </si>
  <si>
    <t>Зимовье, Рукавичка, Курочка Ряба, Крылатый, мохнатый и масляный, Лиса, заяц и петух, потешки</t>
  </si>
  <si>
    <t>Владимир Степанов,                                                             сборник стихов и сказок</t>
  </si>
  <si>
    <t>сборник стихов А.Барто, новая обложка</t>
  </si>
  <si>
    <t>азбука</t>
  </si>
  <si>
    <t>азбука и счет, рисованные иллюстрации</t>
  </si>
  <si>
    <t>Сказка про Зайку, стихи о правилах поведения</t>
  </si>
  <si>
    <t>рисованные иллюстрации, сказки: Звери в яме, Гуси-лебеди, Двенадцать месяцев, Кривая уточка, Снегурочка</t>
  </si>
  <si>
    <t>рисованные иллюстрации, стихи про времена года, цвета, время суток, сказка Двенадцать месяцев</t>
  </si>
  <si>
    <t>рисованные иллюстрации, сказки: Царевна-Несмеяна, Кощей Бессмертный, Золотой топор, Белая уточка, Сестрица Аленушка и братец Иванушка</t>
  </si>
  <si>
    <t>животные и птицы континентов, рисованные иллюстрации, стихи</t>
  </si>
  <si>
    <t>рисованные иллюстрации, сказки: Три сокола, Чудо, Арык в поле, Кот и лиса, Король-лягушонок</t>
  </si>
  <si>
    <t>Коза-дереза, Курочка Ряба, Лисичка-сестричка и серый волк, Теремок, У страха глаза велики</t>
  </si>
  <si>
    <t>рисованные иллюстрации, сказки: Теремок, Колобок, Маша и медведь, Курочка ряба, Петушок и бобовое зернышко</t>
  </si>
  <si>
    <t>компьютерная графика, сказки: Колобок, Петушок-золотой гребешок, Волк и козлята, Два жадных медвежонка, Зимовье</t>
  </si>
  <si>
    <t>стихи, компьютерная графика</t>
  </si>
  <si>
    <t xml:space="preserve">рисованные иллюстрации; русские народные сказки: Морозко в обработке А.Афанасьева, Кот в сапогах, Красная шапочка, По щучьему велению </t>
  </si>
  <si>
    <t>счет в стихах, задачки, пушистики</t>
  </si>
  <si>
    <r>
      <t>Владимир Степанов</t>
    </r>
    <r>
      <rPr>
        <sz val="8"/>
        <rFont val="Tahoma"/>
        <family val="2"/>
        <charset val="204"/>
      </rPr>
      <t>,                                                             стихи и сказки, компьютерная графика</t>
    </r>
  </si>
  <si>
    <t>компьютерная графика, сказки: Айболит, Бармалей, Федорино горе</t>
  </si>
  <si>
    <t>Муха-Цокотуха, Слониха читает, Мойдодыр, Черепаха, Телефон, Радость, Закаляка, Ежики смеются, Поросенок</t>
  </si>
  <si>
    <t>компьютерная графика, сказки: Краденое солнце, Тараканище, Топтыгин и Лиса, Путаница</t>
  </si>
  <si>
    <t>стихи, рисованные иллюстрации</t>
  </si>
  <si>
    <t>загадки в стихах</t>
  </si>
  <si>
    <t>загадки, пушистики</t>
  </si>
  <si>
    <t>загадки, рисованные иллюстрации</t>
  </si>
  <si>
    <t>стихи, компьютерные иллюстрации</t>
  </si>
  <si>
    <t>загадки в стихах, рисованные иллюстрации</t>
  </si>
  <si>
    <t>загадки в стихах, пушистики</t>
  </si>
  <si>
    <t xml:space="preserve">web-ресурсы:    slovo-vtb@mail.ru ;  www.slovo-book.ru          </t>
  </si>
  <si>
    <t>ISBN</t>
  </si>
  <si>
    <t>9785912826382</t>
  </si>
  <si>
    <t>Цена прайс,руб</t>
  </si>
  <si>
    <t>Цена со скидкой, руб</t>
  </si>
  <si>
    <t>Год издания</t>
  </si>
  <si>
    <t>2022</t>
  </si>
  <si>
    <t>2021</t>
  </si>
  <si>
    <t>2020</t>
  </si>
  <si>
    <t>2019</t>
  </si>
  <si>
    <t>2018</t>
  </si>
  <si>
    <t>2017</t>
  </si>
  <si>
    <t>2016</t>
  </si>
  <si>
    <t>slovo-vtb@mail.ru</t>
  </si>
  <si>
    <t>www.slovo-book.ru</t>
  </si>
  <si>
    <t>Размер Вашей скидки составляет:</t>
  </si>
  <si>
    <t>Сумма Вашего заказа, руб.:</t>
  </si>
  <si>
    <t>Вес Вашего заказа, кг.:</t>
  </si>
  <si>
    <t>Расчетный объем Вашего заказа, куб.м.:</t>
  </si>
  <si>
    <t>В пачке, шт</t>
  </si>
  <si>
    <t>100/300</t>
  </si>
  <si>
    <t>120/10</t>
  </si>
  <si>
    <t>100/10</t>
  </si>
  <si>
    <t>80/10</t>
  </si>
  <si>
    <t>120/80/10</t>
  </si>
  <si>
    <t>Ваш заказ</t>
  </si>
  <si>
    <t>%</t>
  </si>
  <si>
    <t>Сумма Вашего заказа, руб</t>
  </si>
  <si>
    <t>Вес Вашего заказа, кг</t>
  </si>
  <si>
    <t>код ТНВЭД</t>
  </si>
  <si>
    <t>БРЕНДЫ</t>
  </si>
  <si>
    <t>Три богатыря и Конь Юлий</t>
  </si>
  <si>
    <t>Серия "ПОЧИТАЕМ"</t>
  </si>
  <si>
    <t xml:space="preserve">Красочные книжки для первого чтения в лакированной обложке с лощеными страницами.Формат: 20 х 26 см, 10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</si>
  <si>
    <t>РАСКРАСКИ серии "Я УЧУСЬ"</t>
  </si>
  <si>
    <t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</t>
  </si>
  <si>
    <t>СУПЕРРАСКРАСКИ серии "ВЕСЁЛАЯ КИСТОЧКА"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</si>
  <si>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</si>
  <si>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РАСКРАСКИ серии "МИНИ-АЛЬБОМ С НАКЛЕЙКАМИ" </t>
  </si>
  <si>
    <t>Раскраска-альбом в мягкой МЕЛОВАННОЙ обложке формата 20 х 14 см, 32 стр, с НАКЛЕЙКАМИ - образцами для раскрашивания</t>
  </si>
  <si>
    <t>Серия "КНИЖКА С КАРТИНКАМИ"</t>
  </si>
  <si>
    <t xml:space="preserve">Книжки в лакированной обложке, 20х26 см, 4 стр. В каждой - 51 наклейка с героями любимых мультфильмов про трех богатырей и коня Юлия. Наклейки можно приклеить на контуры на внутренней стороне обложки, подобрав по силуэту, или  использовать самостоятельно как декоративные элементы. </t>
  </si>
  <si>
    <t>РАСКРАСКИ серии "ЗВЁЗДОЧКА"</t>
  </si>
  <si>
    <t>Раскраски с персонажами и кадрами из любимых мультфильмов про трех богатырей и коня Юлия. Характеристики: А4 формат, 20х25 см, МЕЛОВАННАЯ обложка, 8 страниц, 8 картинок для раскрашивания.</t>
  </si>
  <si>
    <t>КНИГИ С НАКЛЕЙКАМИ</t>
  </si>
  <si>
    <t>Серия "МОЗАИКА НАКЛЕЕК"</t>
  </si>
  <si>
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</t>
  </si>
  <si>
    <t>Серия "КНИЖКА-ИГРУШКА"</t>
  </si>
  <si>
    <t xml:space="preserve">Развивающие книги формата 16х22 см с дополнительно раскладывающимися страницами, в мелованной обложке. Объем - 12 страниц + полноразмерный разворот с 48 наклейками. Наклейки нужно приклеить в специальные окошки на страницах книг, выполняя игровые задания. </t>
  </si>
  <si>
    <r>
      <t xml:space="preserve">Книжки в мелованной обложке, 20х26 см, 4 стр. В каждой - более </t>
    </r>
    <r>
      <rPr>
        <b/>
        <sz val="18"/>
        <color indexed="10"/>
        <rFont val="Tahoma"/>
        <family val="2"/>
        <charset val="204"/>
      </rPr>
      <t>50</t>
    </r>
    <r>
      <rPr>
        <b/>
        <sz val="12"/>
        <color indexed="10"/>
        <rFont val="Tahoma"/>
        <family val="2"/>
        <charset val="204"/>
      </rPr>
      <t xml:space="preserve"> наклеек животных или фруктов/овощей или транспорта. Наклейки  нужно приклеить на тени на внутренней стороне обложки, подобрав по силуэту, или  использовать самостоятельно как декоративные элементы. </t>
    </r>
  </si>
  <si>
    <t>Серия "НАКЛЕЙ-КА"</t>
  </si>
  <si>
    <t xml:space="preserve">Книжки в мелованной обложке, 21х28 см, 24 стр. В каждой -                                     2 разворота с наклейками - одежда, обувь, аксессуары для кукол и украшения. На страницах книжек более 15! кукол, которым нужно подобрать одежду, аксессуары, сделать маникюр. </t>
  </si>
  <si>
    <t>Раскраска-альбом в мягкой МЕЛОВАННОЙ обложке формата 20 х 14 см, 48 стр, с НАКЛЕЙКАМИ - образцами для раскрашивания</t>
  </si>
  <si>
    <t>Серия "КНИЖКА С НАКЛЕЙКАМИ"</t>
  </si>
  <si>
    <r>
      <t xml:space="preserve">Книги на офсете в мелованной обложке формата 14 х 20 см, 18 стр., с НАКЛЕЙКАМИ, которые нужно приклеить в специальные места на страничках. В каждой - более </t>
    </r>
    <r>
      <rPr>
        <b/>
        <sz val="18"/>
        <color indexed="10"/>
        <rFont val="Tahoma"/>
        <family val="2"/>
        <charset val="204"/>
      </rPr>
      <t>80</t>
    </r>
    <r>
      <rPr>
        <b/>
        <sz val="12"/>
        <color indexed="10"/>
        <rFont val="Tahoma"/>
        <family val="2"/>
        <charset val="204"/>
      </rPr>
      <t xml:space="preserve"> наклеек. </t>
    </r>
  </si>
  <si>
    <t>РАСКРАСКИ И АКТИВИТИ</t>
  </si>
  <si>
    <t>ВОДНАЯ РАСКРАСКА</t>
  </si>
  <si>
    <t xml:space="preserve">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</si>
  <si>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r>
      <t xml:space="preserve">Формат 20,5х28 см, 48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</si>
  <si>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СУПЕРРАСКРАСКИ-МИНИ серии "ВЕСЁЛАЯ КИСТОЧКА"                                                                                                                                                                                        </t>
  </si>
  <si>
    <t xml:space="preserve">Суперраскраски альбомного формата 14х20 см, 32 стр. </t>
  </si>
  <si>
    <t xml:space="preserve"> Раскраски А4 формата 20х26 см  в МЕЛОВАННОЙ обложке на 8 стр. для самых маленьких с ОБРАЗЦАМИ для раскрашивания и КРУПНЫМ контуром. 8 картинок для раскрашивания</t>
  </si>
  <si>
    <t xml:space="preserve"> Раскраски А4 формата 20х26 см  в МЕЛОВАННОЙ обложке с принцессами и куклами. 8 страниц, 8 картинок для раскрашивания</t>
  </si>
  <si>
    <t xml:space="preserve"> Раскраски А4 формата 20х26 см в МЕЛОВАННОЙ обложке с машинами и техникой. 8 страниц, 8 картинок для раскрашивания</t>
  </si>
  <si>
    <t xml:space="preserve"> Раскраски А4 формата 20х26 см в МЕЛОВАННОЙ обложке. 8 страниц, 8 картинок для раскрашивания</t>
  </si>
  <si>
    <t>Серия "Длинная Раскраска-РАСКЛАДУШКА"</t>
  </si>
  <si>
    <t xml:space="preserve"> Раскраски-гармошки формата 21х28 см /в развернутом виде - 84х28 см/ на плотном офсете. Иллюстрации на всех страницах связаны друг с другом фоном и элементами рисунка, перетекают друг в друга, создавая общий рисунок.</t>
  </si>
  <si>
    <t>Серия "ВЕСЕЛЫЙ КАРАНДАШ"</t>
  </si>
  <si>
    <t>Раскраски в яркой МЕЛОВАННОЙ обложке формата 14х20 см с 8 офсетными стр.</t>
  </si>
  <si>
    <t xml:space="preserve">РАСКРАСКИ-невидимки серии "СТИРАЙ И ИГРАЙ"                                                                                                                                                                                                       </t>
  </si>
  <si>
    <t xml:space="preserve">10-страничные раскраски для дошкольников на МЕЛОВАННОЙ бумаге формата 16х22 см. Выполняя игровые задания на страницах книжек, нужно ПОТЕРЕТЬ МОНЕТКОЙ белые окошки и найти нужный ответ.                                                                    </t>
  </si>
  <si>
    <t xml:space="preserve">"РАСКРАСКА-НЕВИДИМКА"                                                                                                                                                                                                          </t>
  </si>
  <si>
    <t>Серия "КУКЛА - ВЫРЕЗАЙ И ИГРАЙ"</t>
  </si>
  <si>
    <t xml:space="preserve">Книга-вырезалка в плотной картонной обложке 16 х 21 см, 12 офсетных стр. С обложки нужно вырезать куклу, с блока - одежду для куклы. </t>
  </si>
  <si>
    <t>Серия "АППЛИКАЦИИ"</t>
  </si>
  <si>
    <t xml:space="preserve">Книга-АППЛИКАЦИЯ в мягкой обложке, 14 х 20 см, 14 стр. Вырезать части рисунка, приклеить на контур на специальных страничках. Яркие картинки-аппликации с закругленными контурами подойдут и для самых маленьких мастеров. </t>
  </si>
  <si>
    <t>ОБУЧАЮЩАЯ ПРОДУКЦИЯ</t>
  </si>
  <si>
    <t xml:space="preserve">Серия "ЧИТАЕМ ВМЕСТЕ" </t>
  </si>
  <si>
    <t>Авторский букварь Т.А. Горбачевой в твердом переплете 7БЦ, 20 х 27 см, 80 страниц с красочными полноцветными иллюстрациями</t>
  </si>
  <si>
    <t>РАБОЧИЕ ТЕТРАДИ</t>
  </si>
  <si>
    <t>Рабочие тетради в плотной офсетной обложке, 16,5 х 20,5см, 33 стр.              Серия обучающих пособий для развития логического мышления и внимания у детей</t>
  </si>
  <si>
    <t xml:space="preserve">ПЛАКАТЫ на картоне </t>
  </si>
  <si>
    <t>Тематические плакаты формата 44х59 см.</t>
  </si>
  <si>
    <t>ПЛАКАТЫ на картоне</t>
  </si>
  <si>
    <t>КАРТОЧКИ РАЗВИВАЮЩИЕ ДЛЯ ДОШКОЛЬНИКОВ</t>
  </si>
  <si>
    <t>Комплекты из 33 картонных карточек формата 12х12 см  в КАРТОННОЙ УПАКОВКЕ</t>
  </si>
  <si>
    <t>Комплекты из 12 картонных карточек формата 12х12 см</t>
  </si>
  <si>
    <t>Комплекты из 12 картонных карточек формата 11х11 см                                                                                 в упаковке с ЕВРОПОДВЕСОМ</t>
  </si>
  <si>
    <t>ПРОПИСИ</t>
  </si>
  <si>
    <t xml:space="preserve">Прописи формата 14х20 см, 14 полноЦВЕТНЫХ стр. на офсете с игровыми ЗАДАНИЯМИ </t>
  </si>
  <si>
    <t>ПРОПИСИ серии "ЗВЁЗДОЧКА"</t>
  </si>
  <si>
    <t>Обучающие увлекательные прописи А4 формата 20х26 см. в МЕЛОВАННОЙ обложке, 8 стр.</t>
  </si>
  <si>
    <t>Прописи на офсете в яркой МЕЛОВАННОЙ обложке, формата 14х20 см, блок 8 стр.</t>
  </si>
  <si>
    <t>КНИГИ В МЯГКОЙ ОБЛОЖКЕ</t>
  </si>
  <si>
    <t>Серия "МОЯ ЛЮБИМАЯ КНИЖКА"</t>
  </si>
  <si>
    <t>Книга на офсете в мелованной обложке, 13 х 20 см, 16 стр.+обложка. Самые ПЕРВЫЕ СКАЗКИ - в этой серии!</t>
  </si>
  <si>
    <t>Серия "МОЯ ПЕРВАЯ КНИЖКА"</t>
  </si>
  <si>
    <r>
      <t xml:space="preserve">Книга на офсете в </t>
    </r>
    <r>
      <rPr>
        <b/>
        <sz val="12"/>
        <color indexed="30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14 х 20 см,                                                          блок 12 стр. Лучшие СКАЗКИ - в этой серии!</t>
    </r>
  </si>
  <si>
    <t>Книга на офсете в мягкой обложке, 14 х 20 см, 14 стр. Лучшие СКАЗКИ - в этой серии!</t>
  </si>
  <si>
    <t xml:space="preserve">Книги серии "ЧИТАЕМ ПО СЛОГАМ"  </t>
  </si>
  <si>
    <r>
      <t xml:space="preserve">Книги формата 16х22 см. в яркой </t>
    </r>
    <r>
      <rPr>
        <b/>
        <sz val="12"/>
        <color indexed="62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блок 8 стр. Текст разделен ПО СЛОГАМ!</t>
    </r>
  </si>
  <si>
    <t>Книги формата 14х20 см, 14 полноЦВЕТНЫХ стр. на офсете.                                                                 Текст разделен ПО СЛОГАМ!</t>
  </si>
  <si>
    <t>КНИГИ В ТВЕРДОМ ПЕРЕПЛЕТЕ</t>
  </si>
  <si>
    <t xml:space="preserve">ЗОЛОТАЯ СЕРИЯ "Детям в подарок" </t>
  </si>
  <si>
    <t>Книга в твердом переплете 7БЦ, 20 х 27 см, 32 стр, КРАСОЧНЫЕ полноцветные иллюстрации, ОБЛОЖКА С ФОЛЬГОЙ</t>
  </si>
  <si>
    <t xml:space="preserve">Серия "ДЕТЯМ В ПОДАРОК" </t>
  </si>
  <si>
    <t>Книга в твердом переплете 7БЦ, 20 х 27 см, 32 стр, КРАСОЧНЫЕ полноцветные иллюстрации</t>
  </si>
  <si>
    <t xml:space="preserve"> </t>
  </si>
  <si>
    <t xml:space="preserve">Серия "КАПЕЛЬКА" </t>
  </si>
  <si>
    <t>Книга в твердом переплете 7БЦ, 14 х 20 см, 48 стр, КРАСОЧНЫЕ полноцветные иллюстрации</t>
  </si>
  <si>
    <t>КНИГИ НА КАРТОНЕ</t>
  </si>
  <si>
    <t xml:space="preserve">Книги с ГЛАЗКАМИ серии "ВЕСЕЛЫЕ ГЛАЗКИ" </t>
  </si>
  <si>
    <t xml:space="preserve">Книжки-ЛОТО на КАРТОНе серии "РАДУГА" </t>
  </si>
  <si>
    <t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</t>
  </si>
  <si>
    <t>Книги на КАРТОНЕ, 16 х 21 см, 8 стр, бумвиниловый корешок</t>
  </si>
  <si>
    <t>Книги на КАРТОНЕ, 15 х 21,5 см, 8 стр, цельнокрытые</t>
  </si>
  <si>
    <t>Итого:</t>
  </si>
  <si>
    <t>БелАз</t>
  </si>
  <si>
    <t>Два медвежонка</t>
  </si>
  <si>
    <t>Джип</t>
  </si>
  <si>
    <t>Ежик</t>
  </si>
  <si>
    <t>Лайнер</t>
  </si>
  <si>
    <t>Пожарная машина</t>
  </si>
  <si>
    <t>Игрушка-головоломка "ПАЗЛ на планшете"</t>
  </si>
  <si>
    <t>Картонный пазл 16х24 см на картонной подложке - рамке для собирания пазла.</t>
  </si>
  <si>
    <t>24 элемента</t>
  </si>
  <si>
    <t>Лесные зверята</t>
  </si>
  <si>
    <t>Наш двор</t>
  </si>
  <si>
    <t>Потешки для малышей</t>
  </si>
  <si>
    <t>Потешки. Дождик</t>
  </si>
  <si>
    <t>Стишки малышам</t>
  </si>
  <si>
    <t>Динозаврик</t>
  </si>
  <si>
    <t>Любимая лошадка</t>
  </si>
  <si>
    <t>Цыпленок</t>
  </si>
  <si>
    <t>Шустрый зайчонок</t>
  </si>
  <si>
    <t>Три кота</t>
  </si>
  <si>
    <t>Фиксики</t>
  </si>
  <si>
    <t>Три кота. Игра в доктора</t>
  </si>
  <si>
    <t>Три кота. Ремонт</t>
  </si>
  <si>
    <t>Три кота. Талант Нудика</t>
  </si>
  <si>
    <t>Фиксики. Будильник</t>
  </si>
  <si>
    <t>Фиксики. Микроволновка</t>
  </si>
  <si>
    <t xml:space="preserve">Книга-АППЛИКАЦИЯ в мягкой обложке, 14 х 20 см, 14 стр., 4 картинки-аппликации с героями м/ф "Три кота". Части рисунка нужно вырезать с одних страниц и приклеить на контур на специальных страницах. </t>
  </si>
  <si>
    <t xml:space="preserve">Раскраски с персонажами и кадрами из любимых м/ф про Фиксиков. Характеристики: А5 формат, 14х20см, 14 страниц, 14 картинок для раскрашивания. </t>
  </si>
  <si>
    <t>РАСКРАСКИ с ОБРАЗЦАМИ для раскрашивания</t>
  </si>
  <si>
    <t>Вертолёты</t>
  </si>
  <si>
    <t>14 страниц, 14 картинок для раскрашивания</t>
  </si>
  <si>
    <t>Состав числа</t>
  </si>
  <si>
    <t>Таблица умножения</t>
  </si>
  <si>
    <t>Едем, плаваем, летаем</t>
  </si>
  <si>
    <t>Любимые куклы</t>
  </si>
  <si>
    <t>Техника для ребят</t>
  </si>
  <si>
    <t>https://www.wildberries.ru/catalog/91306946/detail.aspx?targetUrl=XS</t>
  </si>
  <si>
    <t>https://www.wildberries.ru/catalog/91309406/detail.aspx?targetUrl=XS</t>
  </si>
  <si>
    <t>https://www.wildberries.ru/catalog/74807097/detail.aspx?targetUrl=XS</t>
  </si>
  <si>
    <t>https://www.wildberries.ru/catalog/75145178/detail.aspx?targetUrl=XS</t>
  </si>
  <si>
    <t>https://www.wildberries.ru/catalog/53896745/detail.aspx?targetUrl=XS</t>
  </si>
  <si>
    <t>https://www.wildberries.ru/catalog/54007368/detail.aspx?targetUrl=XS</t>
  </si>
  <si>
    <t>НОВИНКИ!</t>
  </si>
  <si>
    <t>https://www.wildberries.ru/catalog/45893233/detail.aspx?targetUrl=XS</t>
  </si>
  <si>
    <t>https://www.wildberries.ru/catalog/18935153/detail.aspx?targetUrl=XS</t>
  </si>
  <si>
    <t>https://www.wildberries.ru/catalog/17296642/detail.aspx?targetUrl=XS</t>
  </si>
  <si>
    <t>https://www.wildberries.ru/catalog/36549516/detail.aspx?targetUrl=XS</t>
  </si>
  <si>
    <t>https://www.wildberries.ru/catalog/17296638/detail.aspx?targetUrl=XS</t>
  </si>
  <si>
    <t>https://www.wildberries.ru/catalog/35660590/detail.aspx?targetUrl=XS</t>
  </si>
  <si>
    <t>https://www.wildberries.ru/catalog/17296640/detail.aspx?targetUrl=XS</t>
  </si>
  <si>
    <t>https://www.wildberries.ru/catalog/24799340/detail.aspx?targetUrl=XS</t>
  </si>
  <si>
    <t>https://www.wildberries.ru/catalog/18929959/detail.aspx?targetUrl=XS</t>
  </si>
  <si>
    <t>https://www.wildberries.ru/catalog/18930327/detail.aspx?targetUrl=XS</t>
  </si>
  <si>
    <t>https://www.wildberries.ru/catalog/17102291/detail.aspx?targetUrl=XS</t>
  </si>
  <si>
    <t>https://www.wildberries.ru/catalog/19103569/detail.aspx?targetUrl=XS</t>
  </si>
  <si>
    <t>https://www.wildberries.ru/catalog/18799255/detail.aspx?targetUrl=XS</t>
  </si>
  <si>
    <t>https://www.wildberries.ru/catalog/36621935/detail.aspx?targetUrl=XS</t>
  </si>
  <si>
    <t>Раскраски формата А5, размер  14х20 см с 14 полноЦВЕТНЫМИ стр. на офсете с ОБРАЗЦАМИ для раскрашивания. 14 картинок для раскрашивания</t>
  </si>
  <si>
    <t>https://www.wildberries.ru/catalog/68633114/detail.aspx?targetUrl=XS</t>
  </si>
  <si>
    <t>https://www.wildberries.ru/catalog/27128094/detail.aspx?targetUrl=XS</t>
  </si>
  <si>
    <t>https://www.wildberries.ru/catalog/17299938/detail.aspx?targetUrl=XS</t>
  </si>
  <si>
    <t>https://www.wildberries.ru/catalog/28758973/detail.aspx?targetUrl=XS</t>
  </si>
  <si>
    <t>https://www.wildberries.ru/catalog/27120723/detail.aspx?targetUrl=XS</t>
  </si>
  <si>
    <t>https://www.wildberries.ru/catalog/81272658/detail.aspx?targetUrl=XS</t>
  </si>
  <si>
    <t>https://www.wildberries.ru/catalog/18936582/detail.aspx?targetUrl=XS</t>
  </si>
  <si>
    <t>https://www.wildberries.ru/catalog/18931594/detail.aspx?targetUrl=XS</t>
  </si>
  <si>
    <t>https://www.wildberries.ru/catalog/28751050/detail.aspx?targetUrl=XS</t>
  </si>
  <si>
    <t>https://www.wildberries.ru/catalog/18930930/detail.aspx?targetUrl=XS</t>
  </si>
  <si>
    <t>https://www.wildberries.ru/catalog/78749148/detail.aspx?targetUrl=XS</t>
  </si>
  <si>
    <t>https://www.wildberries.ru/catalog/18954003/detail.aspx?targetUrl=XS</t>
  </si>
  <si>
    <t>https://www.wildberries.ru/catalog/18876838/detail.aspx?targetUrl=XS</t>
  </si>
  <si>
    <t>https://www.wildberries.ru/catalog/18877681/detail.aspx?targetUrl=XS</t>
  </si>
  <si>
    <t>Книги НА КАРТОНЕ цельнокрытые, 12 х 14 см, 8 стр, ГЛАЗКИ с цветным веком и ресничками, УФ-лакировка обложки</t>
  </si>
  <si>
    <t>https://www.wildberries.ru/catalog/18879042/detail.aspx?targetUrl=XS</t>
  </si>
  <si>
    <t>https://www.wildberries.ru/catalog/94570160/detail.aspx?targetUrl=XS</t>
  </si>
  <si>
    <t xml:space="preserve">Серия "КРОХА" </t>
  </si>
  <si>
    <t>Книга в твердом переплете 7БЦ, 10,4 х 14 см, 48 стр, КРАСОЧНЫЕ полноцветные иллюстрации</t>
  </si>
  <si>
    <t>Кроха</t>
  </si>
  <si>
    <t>Теремок, Маша и медведь, Волк и козлята, Звери в яме; рисованные иллюстрации</t>
  </si>
  <si>
    <t>Серия "КНИЖКА+ПАЗЛ"</t>
  </si>
  <si>
    <t xml:space="preserve">Книги на КАРТОНЕ цельнокрытые, 10 х 14 см, 8 стр, УФ-лакировка обложки, на последней странице - пазл. </t>
  </si>
  <si>
    <t>ПАЗЛ</t>
  </si>
  <si>
    <t>В нашем дворе</t>
  </si>
  <si>
    <t>пазл из 6 деталей</t>
  </si>
  <si>
    <t>Наш лес</t>
  </si>
  <si>
    <t>Наши машины</t>
  </si>
  <si>
    <t>Прогулка на лугу</t>
  </si>
  <si>
    <t>Серия "Книжки-РАСКЛАДУШКИ" на КАРТОНе</t>
  </si>
  <si>
    <t>Книги на КАРТОНЕ, 15 х 75 см., в сложенном виде 15 х 15 см., 10 стр.</t>
  </si>
  <si>
    <t>Кн-раскл</t>
  </si>
  <si>
    <t>Загадка за загадкой</t>
  </si>
  <si>
    <t>Пых</t>
  </si>
  <si>
    <t>Спи, моя радость</t>
  </si>
  <si>
    <t xml:space="preserve">Книги на КАРТОНе серии "РАДУГА" </t>
  </si>
  <si>
    <t>Книги на КАРТОНЕ цельнокрытые, 10 х 14 см, 8 стр, УФ-лакировка обложки</t>
  </si>
  <si>
    <t>Радуга</t>
  </si>
  <si>
    <t>азбука в стихах, пушистики</t>
  </si>
  <si>
    <t>Веселые зверята</t>
  </si>
  <si>
    <t>стихи про зверят, пушистики</t>
  </si>
  <si>
    <t>Веселые стишки</t>
  </si>
  <si>
    <t>Во дворе кто живет?</t>
  </si>
  <si>
    <t>Гуси</t>
  </si>
  <si>
    <t>Добрые стишки</t>
  </si>
  <si>
    <t>Забавные уроки</t>
  </si>
  <si>
    <t>Кто живет во дворе?</t>
  </si>
  <si>
    <t>Любимые загадки</t>
  </si>
  <si>
    <t>Малышам о зверятах</t>
  </si>
  <si>
    <t>Моя первая книжка о технике</t>
  </si>
  <si>
    <t>стихи</t>
  </si>
  <si>
    <t>Неотложные дела</t>
  </si>
  <si>
    <t>Потешки.Дождик</t>
  </si>
  <si>
    <t>Просто загадки</t>
  </si>
  <si>
    <t>100/80/10</t>
  </si>
  <si>
    <t>Тили-тили-бом</t>
  </si>
  <si>
    <t>…загорелся кошкин дом</t>
  </si>
  <si>
    <t>Я считаю</t>
  </si>
  <si>
    <t>счет</t>
  </si>
  <si>
    <t>Раскраски с персонажами и кадрами из любимых м/ф про Фиксиков. Характеристики: А4 формат, 20х25 см, МЕЛОВАННАЯ обложка, 8 страниц, 8 картинок для раскрашивания.</t>
  </si>
  <si>
    <t>Веселые приключения</t>
  </si>
  <si>
    <t>Воздушный шар</t>
  </si>
  <si>
    <t>Железная дорога</t>
  </si>
  <si>
    <t>Загадочные тайны</t>
  </si>
  <si>
    <t>Кодовый замок</t>
  </si>
  <si>
    <t>Необычные открытия</t>
  </si>
  <si>
    <t>Пульт</t>
  </si>
  <si>
    <t>https://www.wildberries.ru/catalog/109519557/detail.aspx?targetUrl=XS</t>
  </si>
  <si>
    <t>https://www.wildberries.ru/catalog/109535426/detail.aspx?targetUrl=XS</t>
  </si>
  <si>
    <t>https://www.wildberries.ru/catalog/108595289/detail.aspx?targetUrl=XS</t>
  </si>
  <si>
    <t>Серия "НАКЛЕЙ И РАСКРАСЬ"</t>
  </si>
  <si>
    <t>Гонки</t>
  </si>
  <si>
    <t>106 наклеек</t>
  </si>
  <si>
    <t>вернутья к серии Аппликации (обычные)</t>
  </si>
  <si>
    <t>4 вида этой же серии "Аппликации" по лицензии "Три Кота" смотрите в блоке "БРЕНДЫ" в начале прайса</t>
  </si>
  <si>
    <t>Перейти к аппликациям "Три кота"</t>
  </si>
  <si>
    <t>Перейти к раскраскам "Фиксики"</t>
  </si>
  <si>
    <t>2 вида этой же серии Раскрасок по лицензии "Фиксики" смотрите в блоке "БРЕНДЫ" в начале прайса</t>
  </si>
  <si>
    <t>6 видов этой же серии "Почитаем" по лицензии "Три Богатыря" смотрите в блоке "БРЕНДЫ" в начале прайса</t>
  </si>
  <si>
    <t>Перейти к  "Трем Богатырям"</t>
  </si>
  <si>
    <t>вернутья к серии Раскраски (обычные)</t>
  </si>
  <si>
    <t>вернутья к серии Почитаем (обычные)</t>
  </si>
  <si>
    <t>вернутья к серии Я учусь (обычные)</t>
  </si>
  <si>
    <t>4 вида этой же серии "Я учусь" по лицензии "Три Богатыря" смотрите в блоке "БРЕНДЫ" в начале прайса</t>
  </si>
  <si>
    <t>вернутья к серии Веселая кисточка (обычные)</t>
  </si>
  <si>
    <t>6 видов этой же серии "Веселая кисточка" по лицензии "Три Богатыря" смотрите в блоке "БРЕНДЫ" в начале прайса</t>
  </si>
  <si>
    <t>вернутья к серии Мини-альбом с наклейками (обычные)</t>
  </si>
  <si>
    <t>4 вида этой же серии "Мини-альбом с наклейками" по лицензии "Три Богатыря" смотрите в блоке "БРЕНДЫ" в начале прайса</t>
  </si>
  <si>
    <t>вернутья к серии Книжка с картинками (обычные)</t>
  </si>
  <si>
    <t>6 видов этой же серии "Книжка с картинками" по лицензии "Три Богатыря" смотрите в блоке "БРЕНДЫ" в начале прайса</t>
  </si>
  <si>
    <t>вернутья к серии Звездочка (обычные)</t>
  </si>
  <si>
    <t>Перейти к раскраскам "Три Богатыря"</t>
  </si>
  <si>
    <t>12 видов этой же серии "Звёздочка" по лицензии "Три Богатыря" смотрите в блоке "БРЕНДЫ" в начале прайса</t>
  </si>
  <si>
    <t>На полянке</t>
  </si>
  <si>
    <t>Книжка с наклейками для детей 4-7 лет, формат А4 20х26см, лакированная обложка,  8 страниц с заданиями, играми с наклейками.</t>
  </si>
  <si>
    <t>Вентилятор</t>
  </si>
  <si>
    <t>Компас</t>
  </si>
  <si>
    <t>Термометр</t>
  </si>
  <si>
    <t>Фонарик</t>
  </si>
  <si>
    <t>Математика. Складываем и вычитаем</t>
  </si>
  <si>
    <t>12 видов этой же серии "Звёздочка" по лицензии "Фиксики" смотрите в блоке "БРЕНДЫ" в начале прайса</t>
  </si>
  <si>
    <t>Три кота. Дайвинг</t>
  </si>
  <si>
    <t>Три кота. День страшилок</t>
  </si>
  <si>
    <t>Три кота. Заморские гости</t>
  </si>
  <si>
    <t>Три кота. Киностудия</t>
  </si>
  <si>
    <t>Три кота и море приключений. В отпуске</t>
  </si>
  <si>
    <t>Три кота и море приключений. Путешествие</t>
  </si>
  <si>
    <t>Пиши правильно</t>
  </si>
  <si>
    <t>Аппликации А5</t>
  </si>
  <si>
    <t>Аппликации А4 серии "Улыбка"</t>
  </si>
  <si>
    <t>30 элементов</t>
  </si>
  <si>
    <t>Бельчонок</t>
  </si>
  <si>
    <t>Медвежонок</t>
  </si>
  <si>
    <t>Тигренок</t>
  </si>
  <si>
    <t>Трактор</t>
  </si>
  <si>
    <t xml:space="preserve">Книга-АППЛИКАЦИЯ в мягкой обложке, 20 х 25 см, 12 стр., 4 картинки-аппликации с героями м/ф "Три кота". Части рисунка нужно вырезать с одних страниц и приклеить на контур на специальных страницах. </t>
  </si>
  <si>
    <t>Серия "ЛЮБИМАЯ КНИЖКА"</t>
  </si>
  <si>
    <t>Книга в твердом переплете 7БЦ, 14 х 20 см, 96 стр, КРАСОЧНЫЕ полноцветные иллюстрации</t>
  </si>
  <si>
    <t>рисованные иллюстрации, сказки: Муха-цокотуха, Слониха читает, Мойдодыр, Черепаха, Телефон, Ёжики смеются, Айболит, Поросенок, Бармалей, Федорино горе, Радость, Закаляка</t>
  </si>
  <si>
    <t>рисованные иллюстрации, сказки: Заяц-хваста, Колобок, Волк и козлята, Кошкин дом, Медведь и стариковы дочки, Петушок и бобовое зёрнышко, Репка, Три поросенка, Курочка-Ряба, Теремок</t>
  </si>
  <si>
    <t>Любимая принцесса</t>
  </si>
  <si>
    <t>2023</t>
  </si>
  <si>
    <t>Модница</t>
  </si>
  <si>
    <t>Моя принцесса</t>
  </si>
  <si>
    <t>Самая красивая</t>
  </si>
  <si>
    <t>Обучение грамоте. Учимся писать буквы. Часть 1</t>
  </si>
  <si>
    <t>Синий трактор</t>
  </si>
  <si>
    <t>Вот так ферма</t>
  </si>
  <si>
    <t>Друзья на ферме</t>
  </si>
  <si>
    <t>На весёлой ферме</t>
  </si>
  <si>
    <t xml:space="preserve">Приключения синего трактора </t>
  </si>
  <si>
    <t xml:space="preserve">Тел.: </t>
  </si>
  <si>
    <t>8-962-193-86-95</t>
  </si>
  <si>
    <t>Перейти к мини-альбомам бренда "Три Богатыря"</t>
  </si>
  <si>
    <t>4 вида этой же серии "Мини-альбом с наклейками" по лицензии "Синий трактор" смотрите в блоке "БРЕНДЫ" в начале прайса</t>
  </si>
  <si>
    <t>Перейти к мини-альбомам бренда "Синий трактор"</t>
  </si>
  <si>
    <t>8-903-892-70-57</t>
  </si>
  <si>
    <t>Динозавры</t>
  </si>
  <si>
    <t xml:space="preserve"> февраль 2023</t>
  </si>
  <si>
    <t>Прогулка по морю</t>
  </si>
  <si>
    <t>Аэропорт</t>
  </si>
  <si>
    <t>РАСКРАСКИ с наклейками серии "Я РИСУЮ"</t>
  </si>
  <si>
    <t>Раскраска-активити с НАКЛЕЙКАМИ-образцами для раскрашивания формата 25 х 20 см, 8 стр</t>
  </si>
  <si>
    <t>47 наклеек</t>
  </si>
  <si>
    <t>Веселая ферма</t>
  </si>
  <si>
    <t>Наше путешествие</t>
  </si>
  <si>
    <t>Наши приключения</t>
  </si>
  <si>
    <t>9785000339992 00052</t>
  </si>
  <si>
    <t>9785000339992 00005</t>
  </si>
  <si>
    <t>9785000339992 00039</t>
  </si>
  <si>
    <t>9785000339992 00014</t>
  </si>
  <si>
    <t>9785000339992 00046</t>
  </si>
  <si>
    <t>9785000339992 00024</t>
  </si>
  <si>
    <t>9785000339992 00047</t>
  </si>
  <si>
    <t>9785000339992 00048</t>
  </si>
  <si>
    <t>9785000339992 00045</t>
  </si>
  <si>
    <t>9785000339992 00022</t>
  </si>
  <si>
    <t>9785000339992 00016</t>
  </si>
  <si>
    <t>9785000339992 00015</t>
  </si>
  <si>
    <t>9785000339992 00023</t>
  </si>
  <si>
    <t>9785000339992 00021</t>
  </si>
  <si>
    <t>9785000339992 00043</t>
  </si>
  <si>
    <t>9785000339992 00042</t>
  </si>
  <si>
    <t>9785000339992 00029</t>
  </si>
  <si>
    <t>9785000339992 00033</t>
  </si>
  <si>
    <t>9785000339992 00040</t>
  </si>
  <si>
    <t>9785000339992 00044</t>
  </si>
  <si>
    <t>9785000339992 00041</t>
  </si>
  <si>
    <t>9785000339992 00030</t>
  </si>
  <si>
    <t>9785000339992 00031</t>
  </si>
  <si>
    <t>9785000339992 00032</t>
  </si>
  <si>
    <t>9785000339992 00034</t>
  </si>
  <si>
    <t>9785000339992 00035</t>
  </si>
  <si>
    <t>9785000339992 00036</t>
  </si>
  <si>
    <t>9785000339992 00037</t>
  </si>
  <si>
    <t>9785000339992 00038</t>
  </si>
  <si>
    <t>9785000339992 00006</t>
  </si>
  <si>
    <t>9785000339992 00019</t>
  </si>
  <si>
    <t>9785000339992 00028</t>
  </si>
  <si>
    <t>9785000339992 00013</t>
  </si>
  <si>
    <t>9785000339992 00017</t>
  </si>
  <si>
    <t>9785000339992 00002</t>
  </si>
  <si>
    <t>9785000339992 00004</t>
  </si>
  <si>
    <t>9785000339992 00053</t>
  </si>
  <si>
    <t>9785000339992 00027</t>
  </si>
  <si>
    <t>9785000339992 00026</t>
  </si>
  <si>
    <t>9785000339992 00020</t>
  </si>
  <si>
    <t>9785000339992 00057</t>
  </si>
  <si>
    <t>9785000339992 00060</t>
  </si>
  <si>
    <t>9785000339992 00050</t>
  </si>
  <si>
    <t>9785000339992 00059</t>
  </si>
  <si>
    <t>9785000339992 00051</t>
  </si>
  <si>
    <t>9785000339992 00049</t>
  </si>
  <si>
    <t>9785000339992 00007</t>
  </si>
  <si>
    <t>9785000339992 00055</t>
  </si>
  <si>
    <t>9785000339992 00012</t>
  </si>
  <si>
    <t>9785000339992 00056</t>
  </si>
  <si>
    <t>9785000339992 00058</t>
  </si>
  <si>
    <t>9785000339992 00008</t>
  </si>
  <si>
    <t>9785000339992 00062</t>
  </si>
  <si>
    <t>9785000339992 00061</t>
  </si>
  <si>
    <t>9785000339992 00010</t>
  </si>
  <si>
    <t>9785000339992 00011</t>
  </si>
  <si>
    <t>9785000339992 00009</t>
  </si>
  <si>
    <t>декабрь    2022</t>
  </si>
  <si>
    <t xml:space="preserve"> ноябрь 2022</t>
  </si>
  <si>
    <t>Кабриолет</t>
  </si>
  <si>
    <t>Маша и Медведь</t>
  </si>
  <si>
    <t>Мотоцикл</t>
  </si>
  <si>
    <t>Собачка</t>
  </si>
  <si>
    <t>Раскраски с персонажами и кадрами из любимых м/ф "Синий трактор". А4 формат, 20х25 см, МЕЛОВАННАЯ обложка, 8 страниц, 8 картинок для раскрашивания.</t>
  </si>
  <si>
    <t>Дружная ферма</t>
  </si>
  <si>
    <t>Каникулы на ферме</t>
  </si>
  <si>
    <t>Малышам про ферму</t>
  </si>
  <si>
    <t>Необычный день</t>
  </si>
  <si>
    <t>У нас на ферме</t>
  </si>
  <si>
    <t xml:space="preserve">Книга-АППЛИКАЦИЯ в мягкой обложке, 20 х 25 см, 12 стр., 4 картинки-аппликации с героями м/ф "Синий трактор". Части рисунка нужно вырезать с одних страниц и приклеить на контур на специальных страницах. </t>
  </si>
  <si>
    <t>Веселые друзья</t>
  </si>
  <si>
    <t>Любимая ферма</t>
  </si>
  <si>
    <t>Приключения на ферме</t>
  </si>
  <si>
    <t>Добрым малышам</t>
  </si>
  <si>
    <t xml:space="preserve">Книжки в лакированной обложке, 20х26 см, 4 стр. В каждой - 51 наклейка с героями любимых мультфильмов про Синий трактор. Наклейки можно приклеить на контуры на внутренней стороне обложки, подобрав по силуэту, или  использовать самостоятельно как декоративные элементы. </t>
  </si>
  <si>
    <t>Синий трактор на ферме</t>
  </si>
  <si>
    <t xml:space="preserve">Весёлая прогулка </t>
  </si>
  <si>
    <t>Здравствуй, ферма</t>
  </si>
  <si>
    <t xml:space="preserve">Лучшие друзья </t>
  </si>
  <si>
    <t>Мой друг</t>
  </si>
  <si>
    <t xml:space="preserve">Мы рисуем </t>
  </si>
  <si>
    <t xml:space="preserve">Наша ферма </t>
  </si>
  <si>
    <t>Раскрасим вместе</t>
  </si>
  <si>
    <t xml:space="preserve">Солнечный день </t>
  </si>
  <si>
    <t>вернуться к раскраскам Серии Звёздочка (не лицензия)</t>
  </si>
  <si>
    <t>вернуться к серии "Книжка с картинками" (не лицензия)</t>
  </si>
  <si>
    <t>вернуться к серии "Весёлый карандаш" (не лицензия)</t>
  </si>
  <si>
    <t>8 видов этой же серии Раскрасок по лицензии "Синий трактор" смотрите в блоке "БРЕНДЫ" в начале прайса</t>
  </si>
  <si>
    <t>Перейти к раскраскам "Синий трактор"</t>
  </si>
  <si>
    <t>2 вида этой же серии "Книжка с картинками" по лицензии "Синий трактор" смотрите в блоке "БРЕНДЫ" в начале прайса</t>
  </si>
  <si>
    <t>Перейти к "Синий трактор"</t>
  </si>
  <si>
    <t>6 видов этой же серии "Звёздочка" по лицензии "Синий трактор" смотрите в блоке "БРЕНДЫ" в начале прайса</t>
  </si>
  <si>
    <t>Раскраски в яркой МЕЛОВАННОЙ обложке
формата 14х20 см, 8 офсетных страниц, 8 картинок для раскрашивания с образцами для раскрашивания</t>
  </si>
  <si>
    <t>вернуться к серии "Улыбка"  лицензии Фиксики</t>
  </si>
  <si>
    <t>6 видов этой же серии "Аппликации Улыбки" по лицензии "Синий трактор" смотрите в блоке "БРЕНДЫ" в начале прайса</t>
  </si>
  <si>
    <t>Перейти к  "Синий трактор"</t>
  </si>
  <si>
    <t>https://clck.ru/33ufnX</t>
  </si>
  <si>
    <t>https://www.wildberries.ru/catalog/145649760/detail.aspx?targetUrl=GP</t>
  </si>
  <si>
    <t>https://www.wildberries.ru/catalog/151140714/detail.aspx?targetUrl=GP</t>
  </si>
  <si>
    <t>https://www.wildberries.ru/catalog/150775270/detail.aspx?targetUrl=GP</t>
  </si>
  <si>
    <t>https://www.wildberries.ru/catalog/145653861/detail.aspx?targetUrl=GP</t>
  </si>
  <si>
    <t>https://www.wildberries.ru/catalog/149397528/detail.aspx?targetUrl=GP</t>
  </si>
  <si>
    <t>https://www.wildberries.ru/catalog/148519913/detail.aspx?targetUrl=GP</t>
  </si>
  <si>
    <t>https://www.wildberries.ru/catalog/142907123/detail.aspx?targetUrl=GP</t>
  </si>
  <si>
    <t>Красивые и любимые</t>
  </si>
  <si>
    <t xml:space="preserve">апрель  2023      </t>
  </si>
  <si>
    <t>Синий трактор. Азбука</t>
  </si>
  <si>
    <t>Серия "РАЗВИВАЮЩИЕ КАРТОЧКИ"</t>
  </si>
  <si>
    <t>вернуться к серии "Развивающие карточки" (не лицензия)</t>
  </si>
  <si>
    <t>Карточки по лицензии "Синий трактор" смотрите в блоке "БРЕНДЫ" в начале прайса</t>
  </si>
  <si>
    <t>рисованные иллюстрации, сказки: Колобок, Петушок-золотой гребешок, Волк и козлята, Два жадных медвежонка, Колосок, Зимовье, Теремок; Крылатый, мохнатый и масленый; Лиса, заяц и петух</t>
  </si>
  <si>
    <t xml:space="preserve">Азбука. </t>
  </si>
  <si>
    <t>Комплект из 33 картонных карточек формата 12х12 см  в КАРТОННОЙ УПАКОВКЕ</t>
  </si>
  <si>
    <t xml:space="preserve">апрель 
 2023      </t>
  </si>
  <si>
    <t>К.Чуковский "Айболит"</t>
  </si>
  <si>
    <t>апрель
2023</t>
  </si>
  <si>
    <t>Посмотри и раскрась</t>
  </si>
  <si>
    <t>Игрушки малышам</t>
  </si>
  <si>
    <t>Учимся читать по слогам</t>
  </si>
  <si>
    <t>слова и предложения по слогам</t>
  </si>
  <si>
    <t>Забавные игрушки</t>
  </si>
  <si>
    <t>Игрушки для мальчиков</t>
  </si>
  <si>
    <t>Мир больших машин</t>
  </si>
  <si>
    <t xml:space="preserve">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                                                                        </t>
  </si>
  <si>
    <t>Белочка</t>
  </si>
  <si>
    <t xml:space="preserve">  июнь
 2023</t>
  </si>
  <si>
    <t>Забавный теленок</t>
  </si>
  <si>
    <t>Храбрый львенок</t>
  </si>
  <si>
    <t>Шаловливый лисенок</t>
  </si>
  <si>
    <t>Замечательный слоненок</t>
  </si>
  <si>
    <t>Косолапый медвежонок</t>
  </si>
  <si>
    <t>Заботливый енот</t>
  </si>
  <si>
    <t>Юля</t>
  </si>
  <si>
    <t>июнь
2023</t>
  </si>
  <si>
    <t>Оля</t>
  </si>
  <si>
    <t>Вика</t>
  </si>
  <si>
    <t>Математика</t>
  </si>
  <si>
    <t>июль
2023</t>
  </si>
  <si>
    <t>Математика. Учимся считать</t>
  </si>
  <si>
    <t>Обучение грамоте. Развиваем  речь</t>
  </si>
  <si>
    <t>В.Степанов "Бабочка-капустница"</t>
  </si>
  <si>
    <t>В.Степанов "Дорога на мельницу"</t>
  </si>
  <si>
    <t>В.Степанов "Коза-обманщица"</t>
  </si>
  <si>
    <t>Ушинский К.Д. "Маленькие сказки"</t>
  </si>
  <si>
    <t>Кто где живет</t>
  </si>
  <si>
    <t>Вот мы какие</t>
  </si>
  <si>
    <t xml:space="preserve">апрель 
 2023    </t>
  </si>
  <si>
    <t>Скачать Д Е К Л А Р А Ц И И   О   С О О Т В Е Т С Т В И И на весь товар</t>
  </si>
  <si>
    <t>декабрь     2022</t>
  </si>
  <si>
    <t xml:space="preserve"> 2022</t>
  </si>
  <si>
    <t xml:space="preserve"> 2023</t>
  </si>
  <si>
    <t xml:space="preserve">
2022</t>
  </si>
  <si>
    <t xml:space="preserve">Азбука малышам </t>
  </si>
  <si>
    <t xml:space="preserve">Лучшая раскраска </t>
  </si>
  <si>
    <t>Маленькие модницы</t>
  </si>
  <si>
    <t xml:space="preserve">Мир принцесс </t>
  </si>
  <si>
    <t xml:space="preserve">Модные принцессы </t>
  </si>
  <si>
    <t xml:space="preserve">Сказочные принцессы </t>
  </si>
  <si>
    <t xml:space="preserve">Тебе, малыш </t>
  </si>
  <si>
    <t xml:space="preserve">июль 
2023 
</t>
  </si>
  <si>
    <t>2022/2023</t>
  </si>
  <si>
    <t>2021/2023</t>
  </si>
  <si>
    <t>сентябрь
2023</t>
  </si>
  <si>
    <t>2020/
сентябрь 2023</t>
  </si>
  <si>
    <t>2022/
сентябрь 2023</t>
  </si>
  <si>
    <t>Для девочек</t>
  </si>
  <si>
    <t>Едем, плаваем, летаем 6+</t>
  </si>
  <si>
    <t xml:space="preserve">Мои любимые принцессы </t>
  </si>
  <si>
    <t>Супер гонки</t>
  </si>
  <si>
    <t>Сентябрь
2023</t>
  </si>
  <si>
    <t>Азбука в загадках</t>
  </si>
  <si>
    <t>Азбука по слогам</t>
  </si>
  <si>
    <t>Веселый огород</t>
  </si>
  <si>
    <t>Веселые зверята / прописи</t>
  </si>
  <si>
    <t>Маленьким художникам</t>
  </si>
  <si>
    <t>Я самая красивая</t>
  </si>
  <si>
    <t>Удивительные принцессы</t>
  </si>
  <si>
    <t>Супергрузовики</t>
  </si>
  <si>
    <t>2020/
июнь 2023</t>
  </si>
  <si>
    <t>Ёжик</t>
  </si>
  <si>
    <t>Грузовичок</t>
  </si>
  <si>
    <t>Панда</t>
  </si>
  <si>
    <t>Подъемный кран</t>
  </si>
  <si>
    <t>Щенок</t>
  </si>
  <si>
    <t>6 элементов</t>
  </si>
  <si>
    <t>октябрь
2023</t>
  </si>
  <si>
    <t>Игрушка-головоломка
Картонный пазл 14х19 см на картонной подложке - рамке для собирания пазла</t>
  </si>
  <si>
    <t>Для Мальчиков</t>
  </si>
  <si>
    <t>ноябрь
2023</t>
  </si>
  <si>
    <t>2020/ноябрь 2023</t>
  </si>
  <si>
    <t>ноябрь
 2023</t>
  </si>
  <si>
    <t>ноябрь 
2023</t>
  </si>
  <si>
    <t xml:space="preserve"> Пишем буквы и читаем </t>
  </si>
  <si>
    <t>2019/
ноябрь 2023</t>
  </si>
  <si>
    <t>2022/
ноябрь 2023</t>
  </si>
  <si>
    <t>2021/
ноябрь 2023</t>
  </si>
  <si>
    <t>Прописные буквы</t>
  </si>
  <si>
    <t>Печатные буквы</t>
  </si>
  <si>
    <t>Т.Горбачева
Печатные буквы</t>
  </si>
  <si>
    <t>Т.Горбачева
Печатные буквы, цифры, рисунки по контуру</t>
  </si>
  <si>
    <t>Рисунки по контуру</t>
  </si>
  <si>
    <t>Т.Горбачева
Цифры и рисунки по контуру</t>
  </si>
  <si>
    <t>Т.Горбачева
Рисунки по контуру</t>
  </si>
  <si>
    <t>Т.Горбачева
Цифры</t>
  </si>
  <si>
    <t>Цифры, рисунки по контуру</t>
  </si>
  <si>
    <t xml:space="preserve">Т.Горбачева
</t>
  </si>
  <si>
    <t>Татьяна Горбачёва
Прописные буквы</t>
  </si>
  <si>
    <t>Татьяна Горбачёва
Печатные буквы</t>
  </si>
  <si>
    <t>Татьяна Горбачёва
Цифры</t>
  </si>
  <si>
    <t>А.Барто "Стихи"</t>
  </si>
  <si>
    <t>декабрь
2023</t>
  </si>
  <si>
    <t>Как умываются зверята?</t>
  </si>
  <si>
    <t>Мышка. Потешки</t>
  </si>
  <si>
    <t>Аня</t>
  </si>
  <si>
    <t xml:space="preserve">Чудесные сказки </t>
  </si>
  <si>
    <t>Игрушки и зверюшки</t>
  </si>
  <si>
    <t>2020/
декабрь 2023</t>
  </si>
  <si>
    <t>2021/
декабрь 2023</t>
  </si>
  <si>
    <t>Обучение грамоте. Учимся писать буквы и слова. Часть 3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</si>
  <si>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7"/>
        <rFont val="Tahoma"/>
        <family val="2"/>
        <charset val="204"/>
      </rPr>
      <t>НЕ ПРОСВЕЧИВАЮТСЯ</t>
    </r>
    <r>
      <rPr>
        <b/>
        <sz val="12"/>
        <color indexed="17"/>
        <rFont val="Tahoma"/>
        <family val="2"/>
        <charset val="204"/>
      </rPr>
      <t xml:space="preserve"> на обратной стороне! 
</t>
    </r>
    <r>
      <rPr>
        <b/>
        <sz val="12"/>
        <color indexed="10"/>
        <rFont val="Tahoma"/>
        <family val="2"/>
        <charset val="204"/>
      </rPr>
      <t>Цена до АКЦИИ 130 р</t>
    </r>
  </si>
  <si>
    <r>
      <t xml:space="preserve"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
</t>
    </r>
    <r>
      <rPr>
        <b/>
        <sz val="12"/>
        <color indexed="10"/>
        <rFont val="Tahoma"/>
        <family val="2"/>
        <charset val="204"/>
      </rPr>
      <t>Цена до АКЦИИ 184 р</t>
    </r>
  </si>
  <si>
    <r>
      <t xml:space="preserve">Раскраска-альбом в мягкой МЕЛОВАННОЙ обложке формата 20 х 14 см, 32 стр, с НАКЛЕЙКАМИ - образцами для раскрашивания
</t>
    </r>
    <r>
      <rPr>
        <b/>
        <sz val="12"/>
        <color indexed="10"/>
        <rFont val="Tahoma"/>
        <family val="2"/>
        <charset val="204"/>
      </rPr>
      <t>Цена до АКЦИИ 130 р</t>
    </r>
  </si>
  <si>
    <t>2021/
январь 2024</t>
  </si>
  <si>
    <t>Милый щенок</t>
  </si>
  <si>
    <t>март
2023</t>
  </si>
  <si>
    <t>январь
2024</t>
  </si>
  <si>
    <t xml:space="preserve"> К.Чуковский "Мойдодыр"</t>
  </si>
  <si>
    <t>К. Чуковский "Телефон"</t>
  </si>
  <si>
    <t>Красная шапочка</t>
  </si>
  <si>
    <t>Кошкин дом</t>
  </si>
  <si>
    <t>Кто как умывается</t>
  </si>
  <si>
    <t xml:space="preserve"> "СОЛНЫШКО" Книги на КАРТОНЕ, 16 х 22 см, 8 стр, бумвиниловый корешок</t>
  </si>
  <si>
    <t xml:space="preserve"> "СОЛНЫШКО" Книги на КАРТОНЕ, 15 х 21 см, 8 стр, цельнокрытые</t>
  </si>
  <si>
    <t>Книги на КАРТОНе серий "В ПОДАРОК СКАЗКА", "СОЛНЫШКО"</t>
  </si>
  <si>
    <t>Серия "ЗВЁЗДОЧКА"</t>
  </si>
  <si>
    <t>Раскраски с персонажами и кадрами из уникального мультипликационного караоке-проекта "Буренка Даша". А4 формат, 20х25 см, МЕЛОВАННАЯ обложка, 8 страниц, 8 картинок для раскрашивания.</t>
  </si>
  <si>
    <t>Бурёнка Даша</t>
  </si>
  <si>
    <t>февраль
2024</t>
  </si>
  <si>
    <t>нов!</t>
  </si>
  <si>
    <t>Крупный контур</t>
  </si>
  <si>
    <t>Весёлые друзья</t>
  </si>
  <si>
    <t>Приключения друзей</t>
  </si>
  <si>
    <t>Три кота и море приключений</t>
  </si>
  <si>
    <t xml:space="preserve"> Прайс-лист 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</si>
</sst>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_-* #,##0.00\ &quot;₽&quot;_-;\-* #,##0.00\ &quot;₽&quot;_-;_-* &quot;-&quot;??\ &quot;₽&quot;_-;_-@_-"/>
    <numFmt numFmtId="182" formatCode="_-* #,##0.00&quot;р.&quot;_-;;;"/>
    <numFmt numFmtId="183" formatCode="###;\-###;;"/>
    <numFmt numFmtId="191" formatCode="#,##0.000"/>
  </numFmts>
  <fonts count="7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Tahoma"/>
      <family val="2"/>
    </font>
    <font>
      <b/>
      <sz val="18"/>
      <color indexed="12"/>
      <name val="Microsoft Sans Serif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8"/>
      <name val="Tahoma"/>
      <family val="2"/>
    </font>
    <font>
      <sz val="10"/>
      <name val="Times New Roman"/>
      <family val="1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u/>
      <sz val="8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i/>
      <sz val="10"/>
      <color indexed="10"/>
      <name val="Tahoma"/>
      <family val="2"/>
      <charset val="204"/>
    </font>
    <font>
      <b/>
      <i/>
      <sz val="10"/>
      <color indexed="13"/>
      <name val="Tahoma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</font>
    <font>
      <b/>
      <sz val="12"/>
      <color indexed="12"/>
      <name val="Arial"/>
      <family val="2"/>
      <charset val="204"/>
    </font>
    <font>
      <b/>
      <i/>
      <sz val="14"/>
      <color indexed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Times New Roman"/>
      <family val="1"/>
    </font>
    <font>
      <b/>
      <u/>
      <sz val="20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11"/>
      <name val="Tahoma"/>
      <family val="2"/>
    </font>
    <font>
      <b/>
      <sz val="11"/>
      <name val="Times New Roman"/>
      <family val="1"/>
      <charset val="204"/>
    </font>
    <font>
      <b/>
      <u/>
      <sz val="12"/>
      <color indexed="12"/>
      <name val="Times New Roman"/>
      <family val="1"/>
    </font>
    <font>
      <b/>
      <sz val="9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9"/>
      <name val="Tahoma"/>
      <family val="2"/>
    </font>
    <font>
      <sz val="9"/>
      <name val="Tahoma"/>
      <family val="2"/>
      <charset val="204"/>
    </font>
    <font>
      <sz val="9"/>
      <color indexed="8"/>
      <name val="Tahoma"/>
      <family val="2"/>
    </font>
    <font>
      <b/>
      <sz val="16"/>
      <color indexed="8"/>
      <name val="Times New Roman"/>
      <family val="1"/>
    </font>
    <font>
      <u/>
      <sz val="14"/>
      <color indexed="12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62"/>
      <name val="Tahoma"/>
      <family val="2"/>
      <charset val="204"/>
    </font>
    <font>
      <sz val="10"/>
      <name val="Tahoma"/>
      <family val="2"/>
    </font>
    <font>
      <b/>
      <sz val="11"/>
      <color indexed="8"/>
      <name val="Times New Roman"/>
      <family val="1"/>
      <charset val="204"/>
    </font>
    <font>
      <sz val="16"/>
      <color indexed="12"/>
      <name val="Arial"/>
      <family val="2"/>
      <charset val="204"/>
    </font>
    <font>
      <b/>
      <sz val="13"/>
      <color indexed="12"/>
      <name val="Arial"/>
      <family val="2"/>
      <charset val="204"/>
    </font>
    <font>
      <sz val="13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b/>
      <sz val="9"/>
      <name val="Tahoma"/>
      <family val="2"/>
      <charset val="204"/>
    </font>
    <font>
      <b/>
      <sz val="16"/>
      <name val="Calibri"/>
      <family val="2"/>
      <charset val="204"/>
    </font>
    <font>
      <sz val="11"/>
      <color indexed="8"/>
      <name val="Tahoma"/>
      <family val="2"/>
    </font>
    <font>
      <sz val="11"/>
      <name val="Tahoma"/>
      <family val="2"/>
      <charset val="204"/>
    </font>
    <font>
      <sz val="10"/>
      <color indexed="8"/>
      <name val="Tahoma"/>
      <family val="2"/>
    </font>
    <font>
      <b/>
      <sz val="14"/>
      <name val="Times New Roman"/>
      <family val="1"/>
      <charset val="204"/>
    </font>
    <font>
      <b/>
      <sz val="12"/>
      <color indexed="17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1.5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12"/>
      <color rgb="FF7030A0"/>
      <name val="Tahoma"/>
      <family val="2"/>
      <charset val="204"/>
    </font>
    <font>
      <b/>
      <sz val="36"/>
      <color rgb="FFFF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FF00"/>
      <name val="Tahoma"/>
      <family val="2"/>
    </font>
    <font>
      <b/>
      <sz val="12"/>
      <color rgb="FF00B05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5B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A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68" fillId="0" borderId="0" applyFont="0" applyFill="0" applyBorder="0" applyAlignment="0" applyProtection="0"/>
    <xf numFmtId="0" fontId="5" fillId="0" borderId="0"/>
    <xf numFmtId="0" fontId="5" fillId="0" borderId="0"/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69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49" fontId="70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4" xfId="1" applyFont="1" applyFill="1" applyBorder="1" applyAlignment="1" applyProtection="1">
      <alignment vertical="center" wrapText="1"/>
    </xf>
    <xf numFmtId="0" fontId="21" fillId="0" borderId="4" xfId="1" applyFont="1" applyBorder="1" applyAlignment="1" applyProtection="1">
      <alignment vertical="center" wrapText="1"/>
    </xf>
    <xf numFmtId="0" fontId="21" fillId="3" borderId="1" xfId="1" applyFont="1" applyFill="1" applyBorder="1" applyAlignment="1" applyProtection="1">
      <alignment vertical="center" wrapText="1"/>
    </xf>
    <xf numFmtId="0" fontId="21" fillId="0" borderId="1" xfId="1" applyFont="1" applyFill="1" applyBorder="1" applyAlignment="1" applyProtection="1">
      <alignment vertical="center" wrapText="1"/>
    </xf>
    <xf numFmtId="0" fontId="21" fillId="3" borderId="4" xfId="1" applyFont="1" applyFill="1" applyBorder="1" applyAlignment="1" applyProtection="1">
      <alignment vertical="center" wrapText="1"/>
    </xf>
    <xf numFmtId="0" fontId="71" fillId="0" borderId="3" xfId="0" applyNumberFormat="1" applyFont="1" applyFill="1" applyBorder="1" applyAlignment="1">
      <alignment horizontal="center" vertical="center" wrapText="1"/>
    </xf>
    <xf numFmtId="0" fontId="22" fillId="0" borderId="4" xfId="1" applyFont="1" applyBorder="1" applyAlignment="1" applyProtection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25" fillId="0" borderId="1" xfId="1" applyFont="1" applyFill="1" applyBorder="1" applyAlignment="1" applyProtection="1">
      <alignment vertical="center" wrapText="1"/>
    </xf>
    <xf numFmtId="0" fontId="25" fillId="0" borderId="4" xfId="1" applyFont="1" applyFill="1" applyBorder="1" applyAlignment="1" applyProtection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9" fillId="2" borderId="1" xfId="2" applyNumberFormat="1" applyFont="1" applyFill="1" applyBorder="1" applyAlignment="1">
      <alignment horizontal="center" vertical="center" wrapText="1"/>
    </xf>
    <xf numFmtId="182" fontId="35" fillId="3" borderId="1" xfId="0" applyNumberFormat="1" applyFont="1" applyFill="1" applyBorder="1" applyAlignment="1">
      <alignment vertical="center"/>
    </xf>
    <xf numFmtId="182" fontId="35" fillId="0" borderId="1" xfId="0" applyNumberFormat="1" applyFont="1" applyBorder="1" applyAlignment="1">
      <alignment vertical="center"/>
    </xf>
    <xf numFmtId="182" fontId="35" fillId="0" borderId="1" xfId="0" applyNumberFormat="1" applyFont="1" applyFill="1" applyBorder="1" applyAlignment="1">
      <alignment vertical="center"/>
    </xf>
    <xf numFmtId="182" fontId="35" fillId="0" borderId="1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182" fontId="36" fillId="0" borderId="1" xfId="0" applyNumberFormat="1" applyFont="1" applyFill="1" applyBorder="1" applyAlignment="1">
      <alignment horizontal="center" vertical="center"/>
    </xf>
    <xf numFmtId="182" fontId="36" fillId="0" borderId="1" xfId="0" applyNumberFormat="1" applyFont="1" applyBorder="1" applyAlignment="1">
      <alignment horizontal="center" vertical="center"/>
    </xf>
    <xf numFmtId="182" fontId="36" fillId="0" borderId="1" xfId="4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7" fillId="0" borderId="0" xfId="0" applyFont="1" applyBorder="1" applyAlignment="1">
      <alignment vertical="center" wrapText="1"/>
    </xf>
    <xf numFmtId="49" fontId="38" fillId="0" borderId="0" xfId="2" applyNumberFormat="1" applyFont="1" applyFill="1" applyBorder="1" applyAlignment="1" applyProtection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 wrapText="1"/>
    </xf>
    <xf numFmtId="49" fontId="39" fillId="0" borderId="1" xfId="3" applyNumberFormat="1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vertical="center"/>
    </xf>
    <xf numFmtId="0" fontId="43" fillId="0" borderId="0" xfId="1" applyFont="1" applyBorder="1" applyAlignment="1" applyProtection="1">
      <alignment vertical="center"/>
    </xf>
    <xf numFmtId="0" fontId="44" fillId="0" borderId="0" xfId="0" applyFont="1" applyBorder="1" applyAlignment="1">
      <alignment vertical="center"/>
    </xf>
    <xf numFmtId="49" fontId="45" fillId="0" borderId="0" xfId="2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183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83" fontId="3" fillId="0" borderId="1" xfId="3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vertical="center"/>
    </xf>
    <xf numFmtId="1" fontId="5" fillId="8" borderId="1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vertical="center"/>
    </xf>
    <xf numFmtId="1" fontId="6" fillId="8" borderId="1" xfId="0" applyNumberFormat="1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49" fontId="38" fillId="0" borderId="0" xfId="2" applyNumberFormat="1" applyFont="1" applyFill="1" applyBorder="1" applyAlignment="1" applyProtection="1">
      <alignment vertical="center"/>
    </xf>
    <xf numFmtId="2" fontId="29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0" borderId="0" xfId="1" applyAlignment="1" applyProtection="1">
      <alignment vertical="center"/>
    </xf>
    <xf numFmtId="0" fontId="5" fillId="0" borderId="0" xfId="0" applyFont="1" applyAlignment="1">
      <alignment vertical="center"/>
    </xf>
    <xf numFmtId="1" fontId="51" fillId="0" borderId="1" xfId="0" applyNumberFormat="1" applyFont="1" applyFill="1" applyBorder="1" applyAlignment="1">
      <alignment horizontal="left" vertical="center"/>
    </xf>
    <xf numFmtId="0" fontId="69" fillId="9" borderId="1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53" fillId="0" borderId="4" xfId="1" applyFont="1" applyBorder="1" applyAlignment="1" applyProtection="1">
      <alignment vertical="center" wrapText="1"/>
    </xf>
    <xf numFmtId="0" fontId="12" fillId="0" borderId="3" xfId="1" applyNumberForma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right" vertical="center" textRotation="90" wrapText="1"/>
    </xf>
    <xf numFmtId="1" fontId="5" fillId="10" borderId="1" xfId="0" applyNumberFormat="1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vertical="center"/>
    </xf>
    <xf numFmtId="0" fontId="12" fillId="0" borderId="3" xfId="1" applyNumberFormat="1" applyFill="1" applyBorder="1" applyAlignment="1" applyProtection="1">
      <alignment vertical="top" wrapText="1"/>
    </xf>
    <xf numFmtId="1" fontId="5" fillId="10" borderId="6" xfId="0" applyNumberFormat="1" applyFont="1" applyFill="1" applyBorder="1" applyAlignment="1">
      <alignment vertical="center"/>
    </xf>
    <xf numFmtId="0" fontId="12" fillId="0" borderId="0" xfId="1" applyAlignment="1" applyProtection="1">
      <alignment vertical="center" wrapText="1"/>
    </xf>
    <xf numFmtId="183" fontId="3" fillId="10" borderId="1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12" fillId="0" borderId="0" xfId="1" applyNumberForma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>
      <alignment vertical="center"/>
    </xf>
    <xf numFmtId="0" fontId="12" fillId="0" borderId="3" xfId="1" applyFill="1" applyBorder="1" applyAlignment="1" applyProtection="1">
      <alignment horizontal="center" wrapText="1"/>
    </xf>
    <xf numFmtId="1" fontId="5" fillId="10" borderId="1" xfId="3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4" fillId="0" borderId="1" xfId="1" applyFont="1" applyFill="1" applyBorder="1" applyAlignment="1" applyProtection="1">
      <alignment vertical="center" wrapText="1"/>
    </xf>
    <xf numFmtId="0" fontId="55" fillId="0" borderId="4" xfId="1" applyFont="1" applyFill="1" applyBorder="1" applyAlignment="1" applyProtection="1">
      <alignment vertical="center" wrapText="1"/>
    </xf>
    <xf numFmtId="0" fontId="55" fillId="0" borderId="1" xfId="1" applyFont="1" applyFill="1" applyBorder="1" applyAlignment="1" applyProtection="1">
      <alignment vertical="center" wrapText="1"/>
    </xf>
    <xf numFmtId="0" fontId="54" fillId="0" borderId="4" xfId="1" applyFont="1" applyFill="1" applyBorder="1" applyAlignment="1" applyProtection="1">
      <alignment vertical="center" wrapText="1"/>
    </xf>
    <xf numFmtId="1" fontId="5" fillId="11" borderId="1" xfId="0" applyNumberFormat="1" applyFont="1" applyFill="1" applyBorder="1" applyAlignment="1">
      <alignment vertical="center"/>
    </xf>
    <xf numFmtId="0" fontId="43" fillId="0" borderId="0" xfId="1" applyFont="1" applyAlignment="1" applyProtection="1">
      <alignment vertical="center"/>
    </xf>
    <xf numFmtId="0" fontId="3" fillId="10" borderId="1" xfId="0" applyFont="1" applyFill="1" applyBorder="1" applyAlignment="1">
      <alignment horizontal="center" vertical="center"/>
    </xf>
    <xf numFmtId="49" fontId="7" fillId="10" borderId="1" xfId="0" applyNumberFormat="1" applyFont="1" applyFill="1" applyBorder="1" applyAlignment="1">
      <alignment horizontal="center" vertical="center"/>
    </xf>
    <xf numFmtId="49" fontId="11" fillId="10" borderId="1" xfId="0" applyNumberFormat="1" applyFont="1" applyFill="1" applyBorder="1" applyAlignment="1">
      <alignment horizontal="center" vertical="center"/>
    </xf>
    <xf numFmtId="0" fontId="21" fillId="10" borderId="4" xfId="1" applyFont="1" applyFill="1" applyBorder="1" applyAlignment="1" applyProtection="1">
      <alignment vertical="center" wrapText="1"/>
    </xf>
    <xf numFmtId="49" fontId="14" fillId="10" borderId="1" xfId="0" applyNumberFormat="1" applyFont="1" applyFill="1" applyBorder="1" applyAlignment="1">
      <alignment horizontal="center" vertical="center"/>
    </xf>
    <xf numFmtId="0" fontId="57" fillId="10" borderId="4" xfId="1" applyFont="1" applyFill="1" applyBorder="1" applyAlignment="1" applyProtection="1">
      <alignment vertical="center" wrapText="1"/>
    </xf>
    <xf numFmtId="182" fontId="35" fillId="10" borderId="1" xfId="0" applyNumberFormat="1" applyFont="1" applyFill="1" applyBorder="1" applyAlignment="1">
      <alignment vertical="center"/>
    </xf>
    <xf numFmtId="182" fontId="36" fillId="10" borderId="1" xfId="0" applyNumberFormat="1" applyFont="1" applyFill="1" applyBorder="1" applyAlignment="1">
      <alignment horizontal="center" vertical="center"/>
    </xf>
    <xf numFmtId="49" fontId="39" fillId="10" borderId="1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vertical="center" wrapText="1"/>
    </xf>
    <xf numFmtId="0" fontId="46" fillId="12" borderId="0" xfId="0" applyNumberFormat="1" applyFont="1" applyFill="1" applyBorder="1" applyAlignment="1" applyProtection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56" fillId="0" borderId="1" xfId="1" applyFont="1" applyFill="1" applyBorder="1" applyAlignment="1" applyProtection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183" fontId="39" fillId="0" borderId="1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0" fontId="14" fillId="10" borderId="1" xfId="0" applyFont="1" applyFill="1" applyBorder="1" applyAlignment="1">
      <alignment horizontal="center" vertical="center"/>
    </xf>
    <xf numFmtId="0" fontId="57" fillId="0" borderId="0" xfId="1" applyFont="1" applyAlignment="1" applyProtection="1">
      <alignment vertical="center"/>
    </xf>
    <xf numFmtId="0" fontId="72" fillId="0" borderId="2" xfId="0" applyFont="1" applyBorder="1" applyAlignment="1">
      <alignment horizontal="center" vertical="top"/>
    </xf>
    <xf numFmtId="0" fontId="19" fillId="0" borderId="0" xfId="0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2" fillId="0" borderId="1" xfId="1" applyNumberFormat="1" applyFill="1" applyBorder="1" applyAlignment="1" applyProtection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" fontId="0" fillId="13" borderId="0" xfId="0" applyNumberForma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51" fillId="0" borderId="0" xfId="0" applyNumberFormat="1" applyFont="1" applyFill="1" applyBorder="1" applyAlignment="1" applyProtection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51" fillId="3" borderId="1" xfId="0" applyNumberFormat="1" applyFont="1" applyFill="1" applyBorder="1" applyAlignment="1">
      <alignment horizontal="left" vertical="center"/>
    </xf>
    <xf numFmtId="1" fontId="51" fillId="10" borderId="1" xfId="0" applyNumberFormat="1" applyFont="1" applyFill="1" applyBorder="1" applyAlignment="1">
      <alignment horizontal="left" vertical="center"/>
    </xf>
    <xf numFmtId="1" fontId="51" fillId="0" borderId="1" xfId="0" applyNumberFormat="1" applyFont="1" applyBorder="1" applyAlignment="1">
      <alignment horizontal="left" vertical="center"/>
    </xf>
    <xf numFmtId="1" fontId="51" fillId="0" borderId="3" xfId="0" applyNumberFormat="1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/>
    </xf>
    <xf numFmtId="1" fontId="51" fillId="0" borderId="1" xfId="0" applyNumberFormat="1" applyFont="1" applyFill="1" applyBorder="1" applyAlignment="1">
      <alignment horizontal="left" vertical="center" wrapText="1"/>
    </xf>
    <xf numFmtId="1" fontId="51" fillId="0" borderId="1" xfId="3" applyNumberFormat="1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" fontId="73" fillId="0" borderId="0" xfId="0" applyNumberFormat="1" applyFont="1" applyAlignment="1">
      <alignment horizontal="left" vertical="center"/>
    </xf>
    <xf numFmtId="49" fontId="51" fillId="0" borderId="1" xfId="0" applyNumberFormat="1" applyFont="1" applyBorder="1" applyAlignment="1">
      <alignment horizontal="left" vertical="center"/>
    </xf>
    <xf numFmtId="0" fontId="72" fillId="0" borderId="2" xfId="0" applyFont="1" applyBorder="1" applyAlignment="1">
      <alignment horizontal="center" vertical="top"/>
    </xf>
    <xf numFmtId="0" fontId="72" fillId="0" borderId="2" xfId="0" applyFont="1" applyBorder="1" applyAlignment="1">
      <alignment horizontal="center" vertical="top"/>
    </xf>
    <xf numFmtId="0" fontId="72" fillId="0" borderId="2" xfId="0" applyFont="1" applyBorder="1" applyAlignment="1">
      <alignment horizontal="center" vertical="top"/>
    </xf>
    <xf numFmtId="0" fontId="12" fillId="0" borderId="3" xfId="1" applyNumberFormat="1" applyFill="1" applyBorder="1" applyAlignment="1" applyProtection="1">
      <alignment vertical="center" wrapText="1"/>
    </xf>
    <xf numFmtId="0" fontId="12" fillId="0" borderId="3" xfId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>
      <alignment vertical="center" wrapText="1"/>
    </xf>
    <xf numFmtId="0" fontId="72" fillId="0" borderId="3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top"/>
    </xf>
    <xf numFmtId="49" fontId="70" fillId="9" borderId="1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69" fillId="7" borderId="1" xfId="0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 wrapText="1"/>
    </xf>
    <xf numFmtId="49" fontId="6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1" fillId="10" borderId="1" xfId="0" applyNumberFormat="1" applyFont="1" applyFill="1" applyBorder="1" applyAlignment="1">
      <alignment horizontal="center" vertical="center" wrapText="1"/>
    </xf>
    <xf numFmtId="49" fontId="62" fillId="0" borderId="1" xfId="0" applyNumberFormat="1" applyFont="1" applyFill="1" applyBorder="1" applyAlignment="1">
      <alignment horizontal="center" vertical="center" wrapText="1"/>
    </xf>
    <xf numFmtId="1" fontId="74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4" fontId="46" fillId="0" borderId="0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vertical="center" wrapText="1"/>
    </xf>
    <xf numFmtId="0" fontId="72" fillId="0" borderId="2" xfId="0" applyFont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5" fillId="0" borderId="3" xfId="0" applyNumberFormat="1" applyFont="1" applyFill="1" applyBorder="1" applyAlignment="1">
      <alignment horizontal="center" vertical="center" wrapText="1"/>
    </xf>
    <xf numFmtId="0" fontId="75" fillId="0" borderId="4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0" fontId="72" fillId="0" borderId="2" xfId="0" applyFont="1" applyBorder="1" applyAlignment="1">
      <alignment horizontal="center" vertical="top"/>
    </xf>
    <xf numFmtId="0" fontId="72" fillId="0" borderId="3" xfId="0" applyFont="1" applyBorder="1" applyAlignment="1">
      <alignment horizontal="center" vertical="top"/>
    </xf>
    <xf numFmtId="0" fontId="72" fillId="0" borderId="4" xfId="0" applyFont="1" applyBorder="1" applyAlignment="1">
      <alignment horizontal="center" vertical="top"/>
    </xf>
    <xf numFmtId="0" fontId="72" fillId="0" borderId="2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top" wrapText="1"/>
    </xf>
    <xf numFmtId="0" fontId="31" fillId="0" borderId="4" xfId="0" applyNumberFormat="1" applyFont="1" applyFill="1" applyBorder="1" applyAlignment="1">
      <alignment horizontal="center" vertical="top" wrapText="1"/>
    </xf>
    <xf numFmtId="0" fontId="67" fillId="0" borderId="3" xfId="0" applyNumberFormat="1" applyFont="1" applyFill="1" applyBorder="1" applyAlignment="1">
      <alignment horizontal="center" vertical="center" wrapText="1"/>
    </xf>
    <xf numFmtId="0" fontId="0" fillId="0" borderId="0" xfId="0"/>
    <xf numFmtId="49" fontId="3" fillId="0" borderId="0" xfId="0" applyNumberFormat="1" applyFont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" fontId="46" fillId="0" borderId="0" xfId="0" applyNumberFormat="1" applyFont="1" applyFill="1" applyBorder="1" applyAlignment="1" applyProtection="1">
      <alignment horizontal="center" vertical="center"/>
    </xf>
    <xf numFmtId="191" fontId="46" fillId="0" borderId="0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 vertical="center" wrapText="1"/>
    </xf>
  </cellXfs>
  <cellStyles count="5">
    <cellStyle name="Гиперссылка" xfId="1" builtinId="8"/>
    <cellStyle name="Денежный" xfId="2" builtinId="4"/>
    <cellStyle name="Обычный" xfId="0" builtinId="0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pn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833" Type="http://schemas.openxmlformats.org/officeDocument/2006/relationships/image" Target="../media/image83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843" Type="http://schemas.openxmlformats.org/officeDocument/2006/relationships/image" Target="../media/image843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58.jpeg"/><Relationship Id="rId13" Type="http://schemas.openxmlformats.org/officeDocument/2006/relationships/image" Target="../media/image963.jpeg"/><Relationship Id="rId18" Type="http://schemas.openxmlformats.org/officeDocument/2006/relationships/image" Target="../media/image968.jpeg"/><Relationship Id="rId26" Type="http://schemas.openxmlformats.org/officeDocument/2006/relationships/image" Target="../media/image976.jpeg"/><Relationship Id="rId3" Type="http://schemas.openxmlformats.org/officeDocument/2006/relationships/image" Target="../media/image953.jpeg"/><Relationship Id="rId21" Type="http://schemas.openxmlformats.org/officeDocument/2006/relationships/image" Target="../media/image971.jpeg"/><Relationship Id="rId7" Type="http://schemas.openxmlformats.org/officeDocument/2006/relationships/image" Target="../media/image957.jpeg"/><Relationship Id="rId12" Type="http://schemas.openxmlformats.org/officeDocument/2006/relationships/image" Target="../media/image962.jpeg"/><Relationship Id="rId17" Type="http://schemas.openxmlformats.org/officeDocument/2006/relationships/image" Target="../media/image967.jpeg"/><Relationship Id="rId25" Type="http://schemas.openxmlformats.org/officeDocument/2006/relationships/image" Target="../media/image975.jpeg"/><Relationship Id="rId2" Type="http://schemas.openxmlformats.org/officeDocument/2006/relationships/image" Target="../media/image952.jpeg"/><Relationship Id="rId16" Type="http://schemas.openxmlformats.org/officeDocument/2006/relationships/image" Target="../media/image966.jpeg"/><Relationship Id="rId20" Type="http://schemas.openxmlformats.org/officeDocument/2006/relationships/image" Target="../media/image970.jpeg"/><Relationship Id="rId29" Type="http://schemas.openxmlformats.org/officeDocument/2006/relationships/image" Target="../media/image979.jpeg"/><Relationship Id="rId1" Type="http://schemas.openxmlformats.org/officeDocument/2006/relationships/image" Target="../media/image951.jpeg"/><Relationship Id="rId6" Type="http://schemas.openxmlformats.org/officeDocument/2006/relationships/image" Target="../media/image956.jpeg"/><Relationship Id="rId11" Type="http://schemas.openxmlformats.org/officeDocument/2006/relationships/image" Target="../media/image961.jpeg"/><Relationship Id="rId24" Type="http://schemas.openxmlformats.org/officeDocument/2006/relationships/image" Target="../media/image974.jpeg"/><Relationship Id="rId5" Type="http://schemas.openxmlformats.org/officeDocument/2006/relationships/image" Target="../media/image955.jpeg"/><Relationship Id="rId15" Type="http://schemas.openxmlformats.org/officeDocument/2006/relationships/image" Target="../media/image965.jpeg"/><Relationship Id="rId23" Type="http://schemas.openxmlformats.org/officeDocument/2006/relationships/image" Target="../media/image973.jpeg"/><Relationship Id="rId28" Type="http://schemas.openxmlformats.org/officeDocument/2006/relationships/image" Target="../media/image978.jpeg"/><Relationship Id="rId10" Type="http://schemas.openxmlformats.org/officeDocument/2006/relationships/image" Target="../media/image960.jpeg"/><Relationship Id="rId19" Type="http://schemas.openxmlformats.org/officeDocument/2006/relationships/image" Target="../media/image969.jpeg"/><Relationship Id="rId4" Type="http://schemas.openxmlformats.org/officeDocument/2006/relationships/image" Target="../media/image954.jpeg"/><Relationship Id="rId9" Type="http://schemas.openxmlformats.org/officeDocument/2006/relationships/image" Target="../media/image959.jpeg"/><Relationship Id="rId14" Type="http://schemas.openxmlformats.org/officeDocument/2006/relationships/image" Target="../media/image964.jpeg"/><Relationship Id="rId22" Type="http://schemas.openxmlformats.org/officeDocument/2006/relationships/image" Target="../media/image972.jpeg"/><Relationship Id="rId27" Type="http://schemas.openxmlformats.org/officeDocument/2006/relationships/image" Target="../media/image9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544</xdr:row>
      <xdr:rowOff>45720</xdr:rowOff>
    </xdr:from>
    <xdr:to>
      <xdr:col>1</xdr:col>
      <xdr:colOff>1325880</xdr:colOff>
      <xdr:row>544</xdr:row>
      <xdr:rowOff>998220</xdr:rowOff>
    </xdr:to>
    <xdr:pic>
      <xdr:nvPicPr>
        <xdr:cNvPr id="446765" name="Рисунок 69" descr="978591282841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689983380"/>
          <a:ext cx="13563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335280</xdr:colOff>
      <xdr:row>570</xdr:row>
      <xdr:rowOff>38100</xdr:rowOff>
    </xdr:from>
    <xdr:to>
      <xdr:col>1</xdr:col>
      <xdr:colOff>1394460</xdr:colOff>
      <xdr:row>570</xdr:row>
      <xdr:rowOff>990600</xdr:rowOff>
    </xdr:to>
    <xdr:pic>
      <xdr:nvPicPr>
        <xdr:cNvPr id="446766" name="Рисунок 96" descr="978500033999200028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716721960"/>
          <a:ext cx="13563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522</xdr:row>
      <xdr:rowOff>7620</xdr:rowOff>
    </xdr:from>
    <xdr:to>
      <xdr:col>2</xdr:col>
      <xdr:colOff>22860</xdr:colOff>
      <xdr:row>522</xdr:row>
      <xdr:rowOff>960120</xdr:rowOff>
    </xdr:to>
    <xdr:pic>
      <xdr:nvPicPr>
        <xdr:cNvPr id="446767" name="Рисунок 45" descr="9785912823947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67313880"/>
          <a:ext cx="13182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547</xdr:row>
      <xdr:rowOff>38100</xdr:rowOff>
    </xdr:from>
    <xdr:to>
      <xdr:col>2</xdr:col>
      <xdr:colOff>7620</xdr:colOff>
      <xdr:row>547</xdr:row>
      <xdr:rowOff>998220</xdr:rowOff>
    </xdr:to>
    <xdr:pic>
      <xdr:nvPicPr>
        <xdr:cNvPr id="446768" name="Рисунок 72" descr="978500033999200029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93061860"/>
          <a:ext cx="1310640" cy="960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587</xdr:row>
      <xdr:rowOff>45720</xdr:rowOff>
    </xdr:from>
    <xdr:to>
      <xdr:col>2</xdr:col>
      <xdr:colOff>7620</xdr:colOff>
      <xdr:row>587</xdr:row>
      <xdr:rowOff>982980</xdr:rowOff>
    </xdr:to>
    <xdr:pic>
      <xdr:nvPicPr>
        <xdr:cNvPr id="446769" name="Рисунок 114" descr="978500033999200057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34636580"/>
          <a:ext cx="1272540" cy="9372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590</xdr:row>
      <xdr:rowOff>68580</xdr:rowOff>
    </xdr:from>
    <xdr:to>
      <xdr:col>2</xdr:col>
      <xdr:colOff>7620</xdr:colOff>
      <xdr:row>590</xdr:row>
      <xdr:rowOff>998220</xdr:rowOff>
    </xdr:to>
    <xdr:pic>
      <xdr:nvPicPr>
        <xdr:cNvPr id="446770" name="Рисунок 117" descr="978500033999200059.jp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37745540"/>
          <a:ext cx="1272540" cy="9296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609</xdr:row>
      <xdr:rowOff>251460</xdr:rowOff>
    </xdr:from>
    <xdr:to>
      <xdr:col>1</xdr:col>
      <xdr:colOff>1295400</xdr:colOff>
      <xdr:row>609</xdr:row>
      <xdr:rowOff>1051560</xdr:rowOff>
    </xdr:to>
    <xdr:pic>
      <xdr:nvPicPr>
        <xdr:cNvPr id="446771" name="Рисунок 137" descr="9785912821417.jp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762381000"/>
          <a:ext cx="1295400" cy="800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276</xdr:row>
      <xdr:rowOff>38100</xdr:rowOff>
    </xdr:from>
    <xdr:to>
      <xdr:col>2</xdr:col>
      <xdr:colOff>7620</xdr:colOff>
      <xdr:row>276</xdr:row>
      <xdr:rowOff>944880</xdr:rowOff>
    </xdr:to>
    <xdr:pic>
      <xdr:nvPicPr>
        <xdr:cNvPr id="446772" name="Рисунок 324" descr="9785912821714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42038940"/>
          <a:ext cx="133350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614</xdr:row>
      <xdr:rowOff>259080</xdr:rowOff>
    </xdr:from>
    <xdr:to>
      <xdr:col>1</xdr:col>
      <xdr:colOff>1318260</xdr:colOff>
      <xdr:row>614</xdr:row>
      <xdr:rowOff>670560</xdr:rowOff>
    </xdr:to>
    <xdr:pic>
      <xdr:nvPicPr>
        <xdr:cNvPr id="446773" name="Рисунок 904" descr="978500033999200010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68027420"/>
          <a:ext cx="1280160" cy="411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213360</xdr:colOff>
      <xdr:row>703</xdr:row>
      <xdr:rowOff>0</xdr:rowOff>
    </xdr:from>
    <xdr:to>
      <xdr:col>5</xdr:col>
      <xdr:colOff>1813560</xdr:colOff>
      <xdr:row>703</xdr:row>
      <xdr:rowOff>0</xdr:rowOff>
    </xdr:to>
    <xdr:pic>
      <xdr:nvPicPr>
        <xdr:cNvPr id="446774" name="Рисунок 224" descr="9785000336472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888179580"/>
          <a:ext cx="1600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</xdr:colOff>
      <xdr:row>3</xdr:row>
      <xdr:rowOff>379730</xdr:rowOff>
    </xdr:from>
    <xdr:to>
      <xdr:col>3</xdr:col>
      <xdr:colOff>1338844</xdr:colOff>
      <xdr:row>3</xdr:row>
      <xdr:rowOff>379730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19050" y="2997200"/>
          <a:ext cx="348066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/>
          <a:r>
            <a:rPr lang="ru-RU" sz="6600" kern="10" spc="-330" normalizeH="1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СЛОВО</a:t>
          </a:r>
        </a:p>
      </xdr:txBody>
    </xdr:sp>
    <xdr:clientData/>
  </xdr:twoCellAnchor>
  <xdr:twoCellAnchor>
    <xdr:from>
      <xdr:col>1</xdr:col>
      <xdr:colOff>76200</xdr:colOff>
      <xdr:row>13</xdr:row>
      <xdr:rowOff>38100</xdr:rowOff>
    </xdr:from>
    <xdr:to>
      <xdr:col>1</xdr:col>
      <xdr:colOff>1234440</xdr:colOff>
      <xdr:row>13</xdr:row>
      <xdr:rowOff>1402080</xdr:rowOff>
    </xdr:to>
    <xdr:pic>
      <xdr:nvPicPr>
        <xdr:cNvPr id="446776" name="Рисунок 831" descr="9785000337820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963930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</xdr:row>
      <xdr:rowOff>38100</xdr:rowOff>
    </xdr:from>
    <xdr:to>
      <xdr:col>1</xdr:col>
      <xdr:colOff>1234440</xdr:colOff>
      <xdr:row>14</xdr:row>
      <xdr:rowOff>1409700</xdr:rowOff>
    </xdr:to>
    <xdr:pic>
      <xdr:nvPicPr>
        <xdr:cNvPr id="446777" name="Рисунок 832" descr="9785000337837.jp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105662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</xdr:row>
      <xdr:rowOff>53340</xdr:rowOff>
    </xdr:from>
    <xdr:to>
      <xdr:col>1</xdr:col>
      <xdr:colOff>1196340</xdr:colOff>
      <xdr:row>15</xdr:row>
      <xdr:rowOff>1386840</xdr:rowOff>
    </xdr:to>
    <xdr:pic>
      <xdr:nvPicPr>
        <xdr:cNvPr id="446778" name="Рисунок 833" descr="9785000337790.jp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2489180"/>
          <a:ext cx="11201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</xdr:row>
      <xdr:rowOff>38100</xdr:rowOff>
    </xdr:from>
    <xdr:to>
      <xdr:col>1</xdr:col>
      <xdr:colOff>1234440</xdr:colOff>
      <xdr:row>17</xdr:row>
      <xdr:rowOff>0</xdr:rowOff>
    </xdr:to>
    <xdr:pic>
      <xdr:nvPicPr>
        <xdr:cNvPr id="446779" name="Рисунок 834" descr="9785000337844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389126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18</xdr:row>
      <xdr:rowOff>38100</xdr:rowOff>
    </xdr:from>
    <xdr:to>
      <xdr:col>1</xdr:col>
      <xdr:colOff>1181100</xdr:colOff>
      <xdr:row>18</xdr:row>
      <xdr:rowOff>1341120</xdr:rowOff>
    </xdr:to>
    <xdr:pic>
      <xdr:nvPicPr>
        <xdr:cNvPr id="446780" name="Рисунок 824" descr="9785000337691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6162020"/>
          <a:ext cx="108204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</xdr:row>
      <xdr:rowOff>15240</xdr:rowOff>
    </xdr:from>
    <xdr:to>
      <xdr:col>1</xdr:col>
      <xdr:colOff>1181100</xdr:colOff>
      <xdr:row>19</xdr:row>
      <xdr:rowOff>1348740</xdr:rowOff>
    </xdr:to>
    <xdr:pic>
      <xdr:nvPicPr>
        <xdr:cNvPr id="446781" name="Рисунок 825" descr="9785000337714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7556480"/>
          <a:ext cx="10820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20</xdr:row>
      <xdr:rowOff>7620</xdr:rowOff>
    </xdr:from>
    <xdr:to>
      <xdr:col>1</xdr:col>
      <xdr:colOff>1219200</xdr:colOff>
      <xdr:row>20</xdr:row>
      <xdr:rowOff>1386840</xdr:rowOff>
    </xdr:to>
    <xdr:pic>
      <xdr:nvPicPr>
        <xdr:cNvPr id="446782" name="Рисунок 826" descr="9785000337707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89661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</xdr:row>
      <xdr:rowOff>15240</xdr:rowOff>
    </xdr:from>
    <xdr:to>
      <xdr:col>1</xdr:col>
      <xdr:colOff>1196340</xdr:colOff>
      <xdr:row>21</xdr:row>
      <xdr:rowOff>1386840</xdr:rowOff>
    </xdr:to>
    <xdr:pic>
      <xdr:nvPicPr>
        <xdr:cNvPr id="446783" name="Рисунок 827" descr="9785000337721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2039112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23</xdr:row>
      <xdr:rowOff>53340</xdr:rowOff>
    </xdr:from>
    <xdr:to>
      <xdr:col>1</xdr:col>
      <xdr:colOff>1226820</xdr:colOff>
      <xdr:row>23</xdr:row>
      <xdr:rowOff>1386840</xdr:rowOff>
    </xdr:to>
    <xdr:pic>
      <xdr:nvPicPr>
        <xdr:cNvPr id="446784" name="Рисунок 808" descr="9785000337769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2837140"/>
          <a:ext cx="10820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24</xdr:row>
      <xdr:rowOff>38100</xdr:rowOff>
    </xdr:from>
    <xdr:to>
      <xdr:col>1</xdr:col>
      <xdr:colOff>1234440</xdr:colOff>
      <xdr:row>24</xdr:row>
      <xdr:rowOff>1371600</xdr:rowOff>
    </xdr:to>
    <xdr:pic>
      <xdr:nvPicPr>
        <xdr:cNvPr id="446785" name="Рисунок 809" descr="9785000337738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4239220"/>
          <a:ext cx="10896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25</xdr:row>
      <xdr:rowOff>53340</xdr:rowOff>
    </xdr:from>
    <xdr:to>
      <xdr:col>1</xdr:col>
      <xdr:colOff>1226820</xdr:colOff>
      <xdr:row>25</xdr:row>
      <xdr:rowOff>1386840</xdr:rowOff>
    </xdr:to>
    <xdr:pic>
      <xdr:nvPicPr>
        <xdr:cNvPr id="446786" name="Рисунок 810" descr="9785000337783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5671780"/>
          <a:ext cx="10820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26</xdr:row>
      <xdr:rowOff>15240</xdr:rowOff>
    </xdr:from>
    <xdr:to>
      <xdr:col>1</xdr:col>
      <xdr:colOff>1234440</xdr:colOff>
      <xdr:row>27</xdr:row>
      <xdr:rowOff>0</xdr:rowOff>
    </xdr:to>
    <xdr:pic>
      <xdr:nvPicPr>
        <xdr:cNvPr id="446787" name="Рисунок 811" descr="9785000337752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705100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27</xdr:row>
      <xdr:rowOff>15240</xdr:rowOff>
    </xdr:from>
    <xdr:to>
      <xdr:col>1</xdr:col>
      <xdr:colOff>1234440</xdr:colOff>
      <xdr:row>27</xdr:row>
      <xdr:rowOff>1386840</xdr:rowOff>
    </xdr:to>
    <xdr:pic>
      <xdr:nvPicPr>
        <xdr:cNvPr id="446788" name="Рисунок 812" descr="9785000337776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846832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28</xdr:row>
      <xdr:rowOff>0</xdr:rowOff>
    </xdr:from>
    <xdr:to>
      <xdr:col>1</xdr:col>
      <xdr:colOff>1257300</xdr:colOff>
      <xdr:row>28</xdr:row>
      <xdr:rowOff>1409700</xdr:rowOff>
    </xdr:to>
    <xdr:pic>
      <xdr:nvPicPr>
        <xdr:cNvPr id="446789" name="Рисунок 813" descr="9785000337745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9870400"/>
          <a:ext cx="112014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30</xdr:row>
      <xdr:rowOff>7620</xdr:rowOff>
    </xdr:from>
    <xdr:to>
      <xdr:col>1</xdr:col>
      <xdr:colOff>1325880</xdr:colOff>
      <xdr:row>30</xdr:row>
      <xdr:rowOff>838200</xdr:rowOff>
    </xdr:to>
    <xdr:pic>
      <xdr:nvPicPr>
        <xdr:cNvPr id="446790" name="Рисунок 804" descr="9785000337653.jp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1965900"/>
          <a:ext cx="1303020" cy="830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31</xdr:row>
      <xdr:rowOff>30480</xdr:rowOff>
    </xdr:from>
    <xdr:to>
      <xdr:col>1</xdr:col>
      <xdr:colOff>1325880</xdr:colOff>
      <xdr:row>31</xdr:row>
      <xdr:rowOff>899160</xdr:rowOff>
    </xdr:to>
    <xdr:pic>
      <xdr:nvPicPr>
        <xdr:cNvPr id="446791" name="Рисунок 805" descr="9785000337677.jp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2887920"/>
          <a:ext cx="1303020" cy="868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32</xdr:row>
      <xdr:rowOff>7620</xdr:rowOff>
    </xdr:from>
    <xdr:to>
      <xdr:col>1</xdr:col>
      <xdr:colOff>1325880</xdr:colOff>
      <xdr:row>32</xdr:row>
      <xdr:rowOff>853440</xdr:rowOff>
    </xdr:to>
    <xdr:pic>
      <xdr:nvPicPr>
        <xdr:cNvPr id="446792" name="Рисунок 806" descr="9785000337684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3764220"/>
          <a:ext cx="130302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33</xdr:row>
      <xdr:rowOff>68580</xdr:rowOff>
    </xdr:from>
    <xdr:to>
      <xdr:col>1</xdr:col>
      <xdr:colOff>1325880</xdr:colOff>
      <xdr:row>33</xdr:row>
      <xdr:rowOff>830580</xdr:rowOff>
    </xdr:to>
    <xdr:pic>
      <xdr:nvPicPr>
        <xdr:cNvPr id="446793" name="Рисунок 814" descr="9785000337660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4724340"/>
          <a:ext cx="1303020" cy="762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35</xdr:row>
      <xdr:rowOff>30480</xdr:rowOff>
    </xdr:from>
    <xdr:to>
      <xdr:col>1</xdr:col>
      <xdr:colOff>1219200</xdr:colOff>
      <xdr:row>35</xdr:row>
      <xdr:rowOff>1356360</xdr:rowOff>
    </xdr:to>
    <xdr:pic>
      <xdr:nvPicPr>
        <xdr:cNvPr id="446794" name="Рисунок 840" descr="Три богатыря.jp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6553140"/>
          <a:ext cx="112014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36</xdr:row>
      <xdr:rowOff>38100</xdr:rowOff>
    </xdr:from>
    <xdr:to>
      <xdr:col>1</xdr:col>
      <xdr:colOff>1226820</xdr:colOff>
      <xdr:row>36</xdr:row>
      <xdr:rowOff>1371600</xdr:rowOff>
    </xdr:to>
    <xdr:pic>
      <xdr:nvPicPr>
        <xdr:cNvPr id="446795" name="Рисунок 841" descr="Три богатыря и морской царь.jp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7978080"/>
          <a:ext cx="11277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37</xdr:row>
      <xdr:rowOff>38100</xdr:rowOff>
    </xdr:from>
    <xdr:to>
      <xdr:col>1</xdr:col>
      <xdr:colOff>1226820</xdr:colOff>
      <xdr:row>37</xdr:row>
      <xdr:rowOff>1371600</xdr:rowOff>
    </xdr:to>
    <xdr:pic>
      <xdr:nvPicPr>
        <xdr:cNvPr id="446796" name="Рисунок 842" descr="Три богатыря Ход конем (2).jpg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9395400"/>
          <a:ext cx="11277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38</xdr:row>
      <xdr:rowOff>53340</xdr:rowOff>
    </xdr:from>
    <xdr:to>
      <xdr:col>1</xdr:col>
      <xdr:colOff>1226820</xdr:colOff>
      <xdr:row>38</xdr:row>
      <xdr:rowOff>1386840</xdr:rowOff>
    </xdr:to>
    <xdr:pic>
      <xdr:nvPicPr>
        <xdr:cNvPr id="446797" name="Рисунок 843" descr="Три богатыря и принцесса Египта.jp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0827960"/>
          <a:ext cx="11277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39</xdr:row>
      <xdr:rowOff>38100</xdr:rowOff>
    </xdr:from>
    <xdr:to>
      <xdr:col>1</xdr:col>
      <xdr:colOff>1226820</xdr:colOff>
      <xdr:row>39</xdr:row>
      <xdr:rowOff>1371600</xdr:rowOff>
    </xdr:to>
    <xdr:pic>
      <xdr:nvPicPr>
        <xdr:cNvPr id="446798" name="Рисунок 844" descr="Конь Юлий и большие скачки (2).jpg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2230040"/>
          <a:ext cx="11277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40</xdr:row>
      <xdr:rowOff>15240</xdr:rowOff>
    </xdr:from>
    <xdr:to>
      <xdr:col>1</xdr:col>
      <xdr:colOff>1219200</xdr:colOff>
      <xdr:row>41</xdr:row>
      <xdr:rowOff>0</xdr:rowOff>
    </xdr:to>
    <xdr:pic>
      <xdr:nvPicPr>
        <xdr:cNvPr id="446799" name="Рисунок 845" descr="Три богатыря на дальних берегах (2).jpg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362450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42</xdr:row>
      <xdr:rowOff>53340</xdr:rowOff>
    </xdr:from>
    <xdr:to>
      <xdr:col>1</xdr:col>
      <xdr:colOff>1280160</xdr:colOff>
      <xdr:row>42</xdr:row>
      <xdr:rowOff>1325880</xdr:rowOff>
    </xdr:to>
    <xdr:pic>
      <xdr:nvPicPr>
        <xdr:cNvPr id="446800" name="Рисунок 846" descr="Три богатыря и морской царь Змей Горыныч.jp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5948600"/>
          <a:ext cx="114300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43</xdr:row>
      <xdr:rowOff>53340</xdr:rowOff>
    </xdr:from>
    <xdr:to>
      <xdr:col>1</xdr:col>
      <xdr:colOff>1234440</xdr:colOff>
      <xdr:row>43</xdr:row>
      <xdr:rowOff>1325880</xdr:rowOff>
    </xdr:to>
    <xdr:pic>
      <xdr:nvPicPr>
        <xdr:cNvPr id="446801" name="Рисунок 847" descr="Три богатыря и морской царь Илья и Аленушка.jpg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7365920"/>
          <a:ext cx="11277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44</xdr:row>
      <xdr:rowOff>76200</xdr:rowOff>
    </xdr:from>
    <xdr:to>
      <xdr:col>1</xdr:col>
      <xdr:colOff>1226820</xdr:colOff>
      <xdr:row>44</xdr:row>
      <xdr:rowOff>1371600</xdr:rowOff>
    </xdr:to>
    <xdr:pic>
      <xdr:nvPicPr>
        <xdr:cNvPr id="446802" name="Рисунок 848" descr="Три богатыря и морской царь Конь Юлий.jpg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8806100"/>
          <a:ext cx="112776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45</xdr:row>
      <xdr:rowOff>76200</xdr:rowOff>
    </xdr:from>
    <xdr:to>
      <xdr:col>1</xdr:col>
      <xdr:colOff>1234440</xdr:colOff>
      <xdr:row>45</xdr:row>
      <xdr:rowOff>1371600</xdr:rowOff>
    </xdr:to>
    <xdr:pic>
      <xdr:nvPicPr>
        <xdr:cNvPr id="446803" name="Рисунок 849" descr="Три богатыря и морской царь Русалки.jpg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0223420"/>
          <a:ext cx="112776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</xdr:row>
      <xdr:rowOff>53340</xdr:rowOff>
    </xdr:from>
    <xdr:to>
      <xdr:col>1</xdr:col>
      <xdr:colOff>1234440</xdr:colOff>
      <xdr:row>46</xdr:row>
      <xdr:rowOff>1325880</xdr:rowOff>
    </xdr:to>
    <xdr:pic>
      <xdr:nvPicPr>
        <xdr:cNvPr id="446804" name="Рисунок 850" descr="Три богатыря и принцесса Египта Аленушка Любава и Настасья.jpg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1617880"/>
          <a:ext cx="112014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47</xdr:row>
      <xdr:rowOff>53340</xdr:rowOff>
    </xdr:from>
    <xdr:to>
      <xdr:col>1</xdr:col>
      <xdr:colOff>1234440</xdr:colOff>
      <xdr:row>47</xdr:row>
      <xdr:rowOff>1325880</xdr:rowOff>
    </xdr:to>
    <xdr:pic>
      <xdr:nvPicPr>
        <xdr:cNvPr id="446805" name="Рисунок 851" descr="Три богатыря и принцесса Египта Илья Алеша и Добрыня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3035200"/>
          <a:ext cx="112014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48</xdr:row>
      <xdr:rowOff>53340</xdr:rowOff>
    </xdr:from>
    <xdr:to>
      <xdr:col>1</xdr:col>
      <xdr:colOff>1234440</xdr:colOff>
      <xdr:row>48</xdr:row>
      <xdr:rowOff>1325880</xdr:rowOff>
    </xdr:to>
    <xdr:pic>
      <xdr:nvPicPr>
        <xdr:cNvPr id="446806" name="Рисунок 852" descr="Три богатыря Ход конем Конь Юлий.jpg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4452520"/>
          <a:ext cx="11277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49</xdr:row>
      <xdr:rowOff>53340</xdr:rowOff>
    </xdr:from>
    <xdr:to>
      <xdr:col>1</xdr:col>
      <xdr:colOff>1196340</xdr:colOff>
      <xdr:row>49</xdr:row>
      <xdr:rowOff>1325880</xdr:rowOff>
    </xdr:to>
    <xdr:pic>
      <xdr:nvPicPr>
        <xdr:cNvPr id="446807" name="Рисунок 854" descr="Три богатыря Ход конем.jpg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55869840"/>
          <a:ext cx="112014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53</xdr:row>
      <xdr:rowOff>53340</xdr:rowOff>
    </xdr:from>
    <xdr:to>
      <xdr:col>1</xdr:col>
      <xdr:colOff>1234440</xdr:colOff>
      <xdr:row>53</xdr:row>
      <xdr:rowOff>1325880</xdr:rowOff>
    </xdr:to>
    <xdr:pic>
      <xdr:nvPicPr>
        <xdr:cNvPr id="446808" name="Рисунок 855" descr="Конь Юлий и большие скачки.jpg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61539120"/>
          <a:ext cx="11277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52</xdr:row>
      <xdr:rowOff>53340</xdr:rowOff>
    </xdr:from>
    <xdr:to>
      <xdr:col>1</xdr:col>
      <xdr:colOff>1226820</xdr:colOff>
      <xdr:row>52</xdr:row>
      <xdr:rowOff>1325880</xdr:rowOff>
    </xdr:to>
    <xdr:pic>
      <xdr:nvPicPr>
        <xdr:cNvPr id="446809" name="Рисунок 856" descr="Три богатыря и наследница престола.jpg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0121800"/>
          <a:ext cx="11277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51</xdr:row>
      <xdr:rowOff>53340</xdr:rowOff>
    </xdr:from>
    <xdr:to>
      <xdr:col>1</xdr:col>
      <xdr:colOff>1234440</xdr:colOff>
      <xdr:row>51</xdr:row>
      <xdr:rowOff>1325880</xdr:rowOff>
    </xdr:to>
    <xdr:pic>
      <xdr:nvPicPr>
        <xdr:cNvPr id="446810" name="Рисунок 857" descr="Три богатыря на дальних берегах.jpg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8704480"/>
          <a:ext cx="112014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50</xdr:row>
      <xdr:rowOff>53340</xdr:rowOff>
    </xdr:from>
    <xdr:to>
      <xdr:col>1</xdr:col>
      <xdr:colOff>1234440</xdr:colOff>
      <xdr:row>50</xdr:row>
      <xdr:rowOff>1325880</xdr:rowOff>
    </xdr:to>
    <xdr:pic>
      <xdr:nvPicPr>
        <xdr:cNvPr id="446811" name="Рисунок 858" descr="Князь Киевский и конь Юлий.jpg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7287160"/>
          <a:ext cx="112014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150</xdr:row>
      <xdr:rowOff>38100</xdr:rowOff>
    </xdr:from>
    <xdr:to>
      <xdr:col>1</xdr:col>
      <xdr:colOff>1226820</xdr:colOff>
      <xdr:row>150</xdr:row>
      <xdr:rowOff>1409700</xdr:rowOff>
    </xdr:to>
    <xdr:pic>
      <xdr:nvPicPr>
        <xdr:cNvPr id="446812" name="Рисунок 856" descr="9785000337431.jpg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8087594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151</xdr:row>
      <xdr:rowOff>7620</xdr:rowOff>
    </xdr:from>
    <xdr:to>
      <xdr:col>1</xdr:col>
      <xdr:colOff>1264920</xdr:colOff>
      <xdr:row>151</xdr:row>
      <xdr:rowOff>1386840</xdr:rowOff>
    </xdr:to>
    <xdr:pic>
      <xdr:nvPicPr>
        <xdr:cNvPr id="446813" name="Рисунок 857" descr="9785000337448.jpg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82262780"/>
          <a:ext cx="11277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152</xdr:row>
      <xdr:rowOff>53340</xdr:rowOff>
    </xdr:from>
    <xdr:to>
      <xdr:col>1</xdr:col>
      <xdr:colOff>1226820</xdr:colOff>
      <xdr:row>153</xdr:row>
      <xdr:rowOff>0</xdr:rowOff>
    </xdr:to>
    <xdr:pic>
      <xdr:nvPicPr>
        <xdr:cNvPr id="446814" name="Рисунок 858" descr="9785000337455.jpg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8372582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153</xdr:row>
      <xdr:rowOff>53340</xdr:rowOff>
    </xdr:from>
    <xdr:to>
      <xdr:col>1</xdr:col>
      <xdr:colOff>1196340</xdr:colOff>
      <xdr:row>154</xdr:row>
      <xdr:rowOff>7620</xdr:rowOff>
    </xdr:to>
    <xdr:pic>
      <xdr:nvPicPr>
        <xdr:cNvPr id="446815" name="Рисунок 859" descr="9785000337462.jpg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8514314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155</xdr:row>
      <xdr:rowOff>38100</xdr:rowOff>
    </xdr:from>
    <xdr:to>
      <xdr:col>1</xdr:col>
      <xdr:colOff>1234440</xdr:colOff>
      <xdr:row>156</xdr:row>
      <xdr:rowOff>0</xdr:rowOff>
    </xdr:to>
    <xdr:pic>
      <xdr:nvPicPr>
        <xdr:cNvPr id="446816" name="Рисунок 18" descr="9785000337233_1.jpg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87604400"/>
          <a:ext cx="11353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157</xdr:row>
      <xdr:rowOff>15240</xdr:rowOff>
    </xdr:from>
    <xdr:to>
      <xdr:col>1</xdr:col>
      <xdr:colOff>1234440</xdr:colOff>
      <xdr:row>157</xdr:row>
      <xdr:rowOff>1379220</xdr:rowOff>
    </xdr:to>
    <xdr:pic>
      <xdr:nvPicPr>
        <xdr:cNvPr id="446817" name="Рисунок 19" descr="9785000337240_1.jpg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8984468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158</xdr:row>
      <xdr:rowOff>30480</xdr:rowOff>
    </xdr:from>
    <xdr:to>
      <xdr:col>1</xdr:col>
      <xdr:colOff>1280160</xdr:colOff>
      <xdr:row>158</xdr:row>
      <xdr:rowOff>1394460</xdr:rowOff>
    </xdr:to>
    <xdr:pic>
      <xdr:nvPicPr>
        <xdr:cNvPr id="446818" name="Рисунок 20" descr="9785000337271_1.jpg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91277240"/>
          <a:ext cx="11430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159</xdr:row>
      <xdr:rowOff>7620</xdr:rowOff>
    </xdr:from>
    <xdr:to>
      <xdr:col>1</xdr:col>
      <xdr:colOff>1257300</xdr:colOff>
      <xdr:row>159</xdr:row>
      <xdr:rowOff>1409700</xdr:rowOff>
    </xdr:to>
    <xdr:pic>
      <xdr:nvPicPr>
        <xdr:cNvPr id="446819" name="Рисунок 21" descr="9785000337226_1.jpg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2671700"/>
          <a:ext cx="11582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160</xdr:row>
      <xdr:rowOff>15240</xdr:rowOff>
    </xdr:from>
    <xdr:to>
      <xdr:col>1</xdr:col>
      <xdr:colOff>1242060</xdr:colOff>
      <xdr:row>160</xdr:row>
      <xdr:rowOff>1386840</xdr:rowOff>
    </xdr:to>
    <xdr:pic>
      <xdr:nvPicPr>
        <xdr:cNvPr id="446820" name="Рисунок 22" descr="9785000337257_1.jpg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409664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161</xdr:row>
      <xdr:rowOff>38100</xdr:rowOff>
    </xdr:from>
    <xdr:to>
      <xdr:col>1</xdr:col>
      <xdr:colOff>1226820</xdr:colOff>
      <xdr:row>161</xdr:row>
      <xdr:rowOff>1402080</xdr:rowOff>
    </xdr:to>
    <xdr:pic>
      <xdr:nvPicPr>
        <xdr:cNvPr id="446821" name="Рисунок 25" descr="9785000337264_1.jpg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553682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162</xdr:row>
      <xdr:rowOff>7620</xdr:rowOff>
    </xdr:from>
    <xdr:to>
      <xdr:col>1</xdr:col>
      <xdr:colOff>1264920</xdr:colOff>
      <xdr:row>162</xdr:row>
      <xdr:rowOff>1409700</xdr:rowOff>
    </xdr:to>
    <xdr:pic>
      <xdr:nvPicPr>
        <xdr:cNvPr id="446822" name="Рисунок 26" descr="9785000337295_1.jpg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96923660"/>
          <a:ext cx="11582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163</xdr:row>
      <xdr:rowOff>38100</xdr:rowOff>
    </xdr:from>
    <xdr:to>
      <xdr:col>1</xdr:col>
      <xdr:colOff>1234440</xdr:colOff>
      <xdr:row>163</xdr:row>
      <xdr:rowOff>1402080</xdr:rowOff>
    </xdr:to>
    <xdr:pic>
      <xdr:nvPicPr>
        <xdr:cNvPr id="446823" name="Рисунок 27" descr="9785000337288_1.jpg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9837146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165</xdr:row>
      <xdr:rowOff>7620</xdr:rowOff>
    </xdr:from>
    <xdr:to>
      <xdr:col>1</xdr:col>
      <xdr:colOff>1272540</xdr:colOff>
      <xdr:row>165</xdr:row>
      <xdr:rowOff>1386840</xdr:rowOff>
    </xdr:to>
    <xdr:pic>
      <xdr:nvPicPr>
        <xdr:cNvPr id="446824" name="Рисунок 535" descr="9785000336892.jpg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0092416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166</xdr:row>
      <xdr:rowOff>7620</xdr:rowOff>
    </xdr:from>
    <xdr:to>
      <xdr:col>1</xdr:col>
      <xdr:colOff>1272540</xdr:colOff>
      <xdr:row>166</xdr:row>
      <xdr:rowOff>1386840</xdr:rowOff>
    </xdr:to>
    <xdr:pic>
      <xdr:nvPicPr>
        <xdr:cNvPr id="446825" name="Рисунок 536" descr="9785000336861.jpg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2023414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167</xdr:row>
      <xdr:rowOff>30480</xdr:rowOff>
    </xdr:from>
    <xdr:to>
      <xdr:col>1</xdr:col>
      <xdr:colOff>1272540</xdr:colOff>
      <xdr:row>167</xdr:row>
      <xdr:rowOff>1402080</xdr:rowOff>
    </xdr:to>
    <xdr:pic>
      <xdr:nvPicPr>
        <xdr:cNvPr id="446826" name="Рисунок 537" descr="9785000336854.jpg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0378166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168</xdr:row>
      <xdr:rowOff>15240</xdr:rowOff>
    </xdr:from>
    <xdr:to>
      <xdr:col>1</xdr:col>
      <xdr:colOff>1257300</xdr:colOff>
      <xdr:row>168</xdr:row>
      <xdr:rowOff>1386840</xdr:rowOff>
    </xdr:to>
    <xdr:pic>
      <xdr:nvPicPr>
        <xdr:cNvPr id="446827" name="Рисунок 538" descr="9785000336908.jpg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0518374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169</xdr:row>
      <xdr:rowOff>30480</xdr:rowOff>
    </xdr:from>
    <xdr:to>
      <xdr:col>1</xdr:col>
      <xdr:colOff>1272540</xdr:colOff>
      <xdr:row>169</xdr:row>
      <xdr:rowOff>1394460</xdr:rowOff>
    </xdr:to>
    <xdr:pic>
      <xdr:nvPicPr>
        <xdr:cNvPr id="446828" name="Рисунок 539" descr="9785000336922.jpg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0661630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170</xdr:row>
      <xdr:rowOff>15240</xdr:rowOff>
    </xdr:from>
    <xdr:to>
      <xdr:col>1</xdr:col>
      <xdr:colOff>1257300</xdr:colOff>
      <xdr:row>170</xdr:row>
      <xdr:rowOff>1379220</xdr:rowOff>
    </xdr:to>
    <xdr:pic>
      <xdr:nvPicPr>
        <xdr:cNvPr id="446829" name="Рисунок 540" descr="9785000336878.jpg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0801838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171</xdr:row>
      <xdr:rowOff>7620</xdr:rowOff>
    </xdr:from>
    <xdr:to>
      <xdr:col>1</xdr:col>
      <xdr:colOff>1234440</xdr:colOff>
      <xdr:row>171</xdr:row>
      <xdr:rowOff>1386840</xdr:rowOff>
    </xdr:to>
    <xdr:pic>
      <xdr:nvPicPr>
        <xdr:cNvPr id="446830" name="Рисунок 541" descr="9785000336915.jpg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094280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172</xdr:row>
      <xdr:rowOff>38100</xdr:rowOff>
    </xdr:from>
    <xdr:to>
      <xdr:col>1</xdr:col>
      <xdr:colOff>1234440</xdr:colOff>
      <xdr:row>172</xdr:row>
      <xdr:rowOff>1417320</xdr:rowOff>
    </xdr:to>
    <xdr:pic>
      <xdr:nvPicPr>
        <xdr:cNvPr id="446831" name="Рисунок 542" descr="9785000336885.jpg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1087588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174</xdr:row>
      <xdr:rowOff>30480</xdr:rowOff>
    </xdr:from>
    <xdr:to>
      <xdr:col>1</xdr:col>
      <xdr:colOff>1264920</xdr:colOff>
      <xdr:row>174</xdr:row>
      <xdr:rowOff>1371600</xdr:rowOff>
    </xdr:to>
    <xdr:pic>
      <xdr:nvPicPr>
        <xdr:cNvPr id="446832" name="Рисунок 545" descr="9785000336304.jpg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13321900"/>
          <a:ext cx="115062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177</xdr:row>
      <xdr:rowOff>38100</xdr:rowOff>
    </xdr:from>
    <xdr:to>
      <xdr:col>1</xdr:col>
      <xdr:colOff>1264920</xdr:colOff>
      <xdr:row>177</xdr:row>
      <xdr:rowOff>1402080</xdr:rowOff>
    </xdr:to>
    <xdr:pic>
      <xdr:nvPicPr>
        <xdr:cNvPr id="446833" name="Рисунок 546" descr="9785000336274.jpg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1643848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178</xdr:row>
      <xdr:rowOff>30480</xdr:rowOff>
    </xdr:from>
    <xdr:to>
      <xdr:col>1</xdr:col>
      <xdr:colOff>1264920</xdr:colOff>
      <xdr:row>178</xdr:row>
      <xdr:rowOff>1394460</xdr:rowOff>
    </xdr:to>
    <xdr:pic>
      <xdr:nvPicPr>
        <xdr:cNvPr id="446834" name="Рисунок 547" descr="9785000336281.jpg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1784818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179</xdr:row>
      <xdr:rowOff>7620</xdr:rowOff>
    </xdr:from>
    <xdr:to>
      <xdr:col>1</xdr:col>
      <xdr:colOff>1264920</xdr:colOff>
      <xdr:row>179</xdr:row>
      <xdr:rowOff>1386840</xdr:rowOff>
    </xdr:to>
    <xdr:pic>
      <xdr:nvPicPr>
        <xdr:cNvPr id="446835" name="Рисунок 548" descr="9785000336267.jpg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21924264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180</xdr:row>
      <xdr:rowOff>15240</xdr:rowOff>
    </xdr:from>
    <xdr:to>
      <xdr:col>1</xdr:col>
      <xdr:colOff>1272540</xdr:colOff>
      <xdr:row>180</xdr:row>
      <xdr:rowOff>1386840</xdr:rowOff>
    </xdr:to>
    <xdr:pic>
      <xdr:nvPicPr>
        <xdr:cNvPr id="446836" name="Рисунок 549" descr="9785000336298.jpg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20667580"/>
          <a:ext cx="11658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181</xdr:row>
      <xdr:rowOff>0</xdr:rowOff>
    </xdr:from>
    <xdr:to>
      <xdr:col>1</xdr:col>
      <xdr:colOff>1295400</xdr:colOff>
      <xdr:row>181</xdr:row>
      <xdr:rowOff>1402080</xdr:rowOff>
    </xdr:to>
    <xdr:pic>
      <xdr:nvPicPr>
        <xdr:cNvPr id="446837" name="Рисунок 550" descr="9785000336311.jpg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22069660"/>
          <a:ext cx="11887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182</xdr:row>
      <xdr:rowOff>15240</xdr:rowOff>
    </xdr:from>
    <xdr:to>
      <xdr:col>1</xdr:col>
      <xdr:colOff>1264920</xdr:colOff>
      <xdr:row>182</xdr:row>
      <xdr:rowOff>1379220</xdr:rowOff>
    </xdr:to>
    <xdr:pic>
      <xdr:nvPicPr>
        <xdr:cNvPr id="446838" name="Рисунок 551" descr="9785000336328.jpg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2350222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183</xdr:row>
      <xdr:rowOff>0</xdr:rowOff>
    </xdr:from>
    <xdr:to>
      <xdr:col>1</xdr:col>
      <xdr:colOff>1272540</xdr:colOff>
      <xdr:row>183</xdr:row>
      <xdr:rowOff>1379220</xdr:rowOff>
    </xdr:to>
    <xdr:pic>
      <xdr:nvPicPr>
        <xdr:cNvPr id="446839" name="Рисунок 552" descr="9785000336335.jpg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2490430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185</xdr:row>
      <xdr:rowOff>38100</xdr:rowOff>
    </xdr:from>
    <xdr:to>
      <xdr:col>1</xdr:col>
      <xdr:colOff>1234440</xdr:colOff>
      <xdr:row>185</xdr:row>
      <xdr:rowOff>1341120</xdr:rowOff>
    </xdr:to>
    <xdr:pic>
      <xdr:nvPicPr>
        <xdr:cNvPr id="446840" name="Рисунок 555" descr="9785912828881.jpg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227167440"/>
          <a:ext cx="105156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186</xdr:row>
      <xdr:rowOff>15240</xdr:rowOff>
    </xdr:from>
    <xdr:to>
      <xdr:col>1</xdr:col>
      <xdr:colOff>1219200</xdr:colOff>
      <xdr:row>186</xdr:row>
      <xdr:rowOff>1379220</xdr:rowOff>
    </xdr:to>
    <xdr:pic>
      <xdr:nvPicPr>
        <xdr:cNvPr id="446841" name="Рисунок 556" descr="9785000335468.jpg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2856190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187</xdr:row>
      <xdr:rowOff>38100</xdr:rowOff>
    </xdr:from>
    <xdr:to>
      <xdr:col>1</xdr:col>
      <xdr:colOff>1226820</xdr:colOff>
      <xdr:row>187</xdr:row>
      <xdr:rowOff>1402080</xdr:rowOff>
    </xdr:to>
    <xdr:pic>
      <xdr:nvPicPr>
        <xdr:cNvPr id="446842" name="Рисунок 557" descr="9785000335277.jpg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000208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188</xdr:row>
      <xdr:rowOff>38100</xdr:rowOff>
    </xdr:from>
    <xdr:to>
      <xdr:col>1</xdr:col>
      <xdr:colOff>1226820</xdr:colOff>
      <xdr:row>188</xdr:row>
      <xdr:rowOff>1402080</xdr:rowOff>
    </xdr:to>
    <xdr:pic>
      <xdr:nvPicPr>
        <xdr:cNvPr id="446843" name="Рисунок 558" descr="9785000335284.jpg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141940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189</xdr:row>
      <xdr:rowOff>15240</xdr:rowOff>
    </xdr:from>
    <xdr:to>
      <xdr:col>1</xdr:col>
      <xdr:colOff>1196340</xdr:colOff>
      <xdr:row>189</xdr:row>
      <xdr:rowOff>1386840</xdr:rowOff>
    </xdr:to>
    <xdr:pic>
      <xdr:nvPicPr>
        <xdr:cNvPr id="446844" name="Рисунок 559" descr="9785912828874.jpg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3281386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190</xdr:row>
      <xdr:rowOff>7620</xdr:rowOff>
    </xdr:from>
    <xdr:to>
      <xdr:col>1</xdr:col>
      <xdr:colOff>1234440</xdr:colOff>
      <xdr:row>190</xdr:row>
      <xdr:rowOff>1386840</xdr:rowOff>
    </xdr:to>
    <xdr:pic>
      <xdr:nvPicPr>
        <xdr:cNvPr id="446845" name="Рисунок 560" descr="9785000335451.jpg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422356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191</xdr:row>
      <xdr:rowOff>30480</xdr:rowOff>
    </xdr:from>
    <xdr:to>
      <xdr:col>1</xdr:col>
      <xdr:colOff>1234440</xdr:colOff>
      <xdr:row>191</xdr:row>
      <xdr:rowOff>1394460</xdr:rowOff>
    </xdr:to>
    <xdr:pic>
      <xdr:nvPicPr>
        <xdr:cNvPr id="446846" name="Рисунок 561" descr="9785912828867.jpg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3566374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192</xdr:row>
      <xdr:rowOff>38100</xdr:rowOff>
    </xdr:from>
    <xdr:to>
      <xdr:col>1</xdr:col>
      <xdr:colOff>1257300</xdr:colOff>
      <xdr:row>192</xdr:row>
      <xdr:rowOff>1402080</xdr:rowOff>
    </xdr:to>
    <xdr:pic>
      <xdr:nvPicPr>
        <xdr:cNvPr id="446847" name="Рисунок 562" descr="9785912828591.jpg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3708868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194</xdr:row>
      <xdr:rowOff>45720</xdr:rowOff>
    </xdr:from>
    <xdr:to>
      <xdr:col>1</xdr:col>
      <xdr:colOff>1394460</xdr:colOff>
      <xdr:row>195</xdr:row>
      <xdr:rowOff>0</xdr:rowOff>
    </xdr:to>
    <xdr:pic>
      <xdr:nvPicPr>
        <xdr:cNvPr id="446848" name="Рисунок 568" descr="9785000336410.jpg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9268000"/>
          <a:ext cx="130302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197</xdr:row>
      <xdr:rowOff>68580</xdr:rowOff>
    </xdr:from>
    <xdr:to>
      <xdr:col>1</xdr:col>
      <xdr:colOff>1325880</xdr:colOff>
      <xdr:row>197</xdr:row>
      <xdr:rowOff>906780</xdr:rowOff>
    </xdr:to>
    <xdr:pic>
      <xdr:nvPicPr>
        <xdr:cNvPr id="446849" name="Рисунок 569" descr="9785912828294.jpg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41995960"/>
          <a:ext cx="1280160" cy="838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198</xdr:row>
      <xdr:rowOff>45720</xdr:rowOff>
    </xdr:from>
    <xdr:to>
      <xdr:col>1</xdr:col>
      <xdr:colOff>1325880</xdr:colOff>
      <xdr:row>198</xdr:row>
      <xdr:rowOff>891540</xdr:rowOff>
    </xdr:to>
    <xdr:pic>
      <xdr:nvPicPr>
        <xdr:cNvPr id="446850" name="Рисунок 570" descr="9785912823763.jpg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42902740"/>
          <a:ext cx="129540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199</xdr:row>
      <xdr:rowOff>30480</xdr:rowOff>
    </xdr:from>
    <xdr:to>
      <xdr:col>1</xdr:col>
      <xdr:colOff>1325880</xdr:colOff>
      <xdr:row>199</xdr:row>
      <xdr:rowOff>876300</xdr:rowOff>
    </xdr:to>
    <xdr:pic>
      <xdr:nvPicPr>
        <xdr:cNvPr id="446851" name="Рисунок 571" descr="9785912823770.jpg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43817140"/>
          <a:ext cx="129540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207</xdr:row>
      <xdr:rowOff>68580</xdr:rowOff>
    </xdr:from>
    <xdr:to>
      <xdr:col>1</xdr:col>
      <xdr:colOff>1325880</xdr:colOff>
      <xdr:row>207</xdr:row>
      <xdr:rowOff>914400</xdr:rowOff>
    </xdr:to>
    <xdr:pic>
      <xdr:nvPicPr>
        <xdr:cNvPr id="446852" name="Рисунок 576" descr="9785912828317.jpg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250918980"/>
          <a:ext cx="126492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211</xdr:row>
      <xdr:rowOff>53340</xdr:rowOff>
    </xdr:from>
    <xdr:to>
      <xdr:col>1</xdr:col>
      <xdr:colOff>1234440</xdr:colOff>
      <xdr:row>212</xdr:row>
      <xdr:rowOff>0</xdr:rowOff>
    </xdr:to>
    <xdr:pic>
      <xdr:nvPicPr>
        <xdr:cNvPr id="446853" name="Рисунок 577" descr="9785912825637.jpg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254568960"/>
          <a:ext cx="10210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213</xdr:row>
      <xdr:rowOff>7620</xdr:rowOff>
    </xdr:from>
    <xdr:to>
      <xdr:col>1</xdr:col>
      <xdr:colOff>1234440</xdr:colOff>
      <xdr:row>213</xdr:row>
      <xdr:rowOff>1379220</xdr:rowOff>
    </xdr:to>
    <xdr:pic>
      <xdr:nvPicPr>
        <xdr:cNvPr id="446854" name="Рисунок 579" descr="9785912825644.jpg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25735788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214</xdr:row>
      <xdr:rowOff>38100</xdr:rowOff>
    </xdr:from>
    <xdr:to>
      <xdr:col>1</xdr:col>
      <xdr:colOff>1234440</xdr:colOff>
      <xdr:row>214</xdr:row>
      <xdr:rowOff>1402080</xdr:rowOff>
    </xdr:to>
    <xdr:pic>
      <xdr:nvPicPr>
        <xdr:cNvPr id="446855" name="Рисунок 580" descr="9785912825651.jpg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258805680"/>
          <a:ext cx="10210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216</xdr:row>
      <xdr:rowOff>7620</xdr:rowOff>
    </xdr:from>
    <xdr:to>
      <xdr:col>1</xdr:col>
      <xdr:colOff>1234440</xdr:colOff>
      <xdr:row>216</xdr:row>
      <xdr:rowOff>1379220</xdr:rowOff>
    </xdr:to>
    <xdr:pic>
      <xdr:nvPicPr>
        <xdr:cNvPr id="446856" name="Рисунок 582" descr="9785912825750.jpg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26160984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217</xdr:row>
      <xdr:rowOff>38100</xdr:rowOff>
    </xdr:from>
    <xdr:to>
      <xdr:col>1</xdr:col>
      <xdr:colOff>1257300</xdr:colOff>
      <xdr:row>217</xdr:row>
      <xdr:rowOff>1409700</xdr:rowOff>
    </xdr:to>
    <xdr:pic>
      <xdr:nvPicPr>
        <xdr:cNvPr id="446857" name="Рисунок 583" descr="9785912825668.jpg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263057640"/>
          <a:ext cx="10439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218</xdr:row>
      <xdr:rowOff>15240</xdr:rowOff>
    </xdr:from>
    <xdr:to>
      <xdr:col>1</xdr:col>
      <xdr:colOff>1257300</xdr:colOff>
      <xdr:row>219</xdr:row>
      <xdr:rowOff>0</xdr:rowOff>
    </xdr:to>
    <xdr:pic>
      <xdr:nvPicPr>
        <xdr:cNvPr id="446858" name="Рисунок 584" descr="9785912825767.jpg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26445210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243840</xdr:colOff>
      <xdr:row>219</xdr:row>
      <xdr:rowOff>30480</xdr:rowOff>
    </xdr:from>
    <xdr:to>
      <xdr:col>1</xdr:col>
      <xdr:colOff>1264920</xdr:colOff>
      <xdr:row>219</xdr:row>
      <xdr:rowOff>1394460</xdr:rowOff>
    </xdr:to>
    <xdr:pic>
      <xdr:nvPicPr>
        <xdr:cNvPr id="446859" name="Рисунок 585" descr="9785912825774.jpg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5884660"/>
          <a:ext cx="10210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220</xdr:row>
      <xdr:rowOff>0</xdr:rowOff>
    </xdr:from>
    <xdr:to>
      <xdr:col>1</xdr:col>
      <xdr:colOff>1264920</xdr:colOff>
      <xdr:row>220</xdr:row>
      <xdr:rowOff>1379220</xdr:rowOff>
    </xdr:to>
    <xdr:pic>
      <xdr:nvPicPr>
        <xdr:cNvPr id="446860" name="Рисунок 586" descr="9785912825781.jpg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26727150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234</xdr:row>
      <xdr:rowOff>53340</xdr:rowOff>
    </xdr:from>
    <xdr:to>
      <xdr:col>1</xdr:col>
      <xdr:colOff>1325880</xdr:colOff>
      <xdr:row>234</xdr:row>
      <xdr:rowOff>1287780</xdr:rowOff>
    </xdr:to>
    <xdr:pic>
      <xdr:nvPicPr>
        <xdr:cNvPr id="446861" name="Рисунок 984" descr="Маленький утёнок 9785000337356.jpg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85864300"/>
          <a:ext cx="130302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237</xdr:row>
      <xdr:rowOff>76200</xdr:rowOff>
    </xdr:from>
    <xdr:to>
      <xdr:col>1</xdr:col>
      <xdr:colOff>1325880</xdr:colOff>
      <xdr:row>237</xdr:row>
      <xdr:rowOff>1310640</xdr:rowOff>
    </xdr:to>
    <xdr:pic>
      <xdr:nvPicPr>
        <xdr:cNvPr id="446862" name="Рисунок 986" descr="Озорной бобрёнок 9785000337363.jpg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90139120"/>
          <a:ext cx="131826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226</xdr:row>
      <xdr:rowOff>83820</xdr:rowOff>
    </xdr:from>
    <xdr:to>
      <xdr:col>1</xdr:col>
      <xdr:colOff>1325880</xdr:colOff>
      <xdr:row>226</xdr:row>
      <xdr:rowOff>1318260</xdr:rowOff>
    </xdr:to>
    <xdr:pic>
      <xdr:nvPicPr>
        <xdr:cNvPr id="446863" name="Рисунок 295" descr="9785000336762.jpg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74556220"/>
          <a:ext cx="130302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227</xdr:row>
      <xdr:rowOff>83820</xdr:rowOff>
    </xdr:from>
    <xdr:to>
      <xdr:col>1</xdr:col>
      <xdr:colOff>1325880</xdr:colOff>
      <xdr:row>227</xdr:row>
      <xdr:rowOff>1318260</xdr:rowOff>
    </xdr:to>
    <xdr:pic>
      <xdr:nvPicPr>
        <xdr:cNvPr id="446864" name="Рисунок 875" descr="9785000336818.jpg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75973540"/>
          <a:ext cx="131826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233</xdr:row>
      <xdr:rowOff>83820</xdr:rowOff>
    </xdr:from>
    <xdr:to>
      <xdr:col>1</xdr:col>
      <xdr:colOff>1325880</xdr:colOff>
      <xdr:row>233</xdr:row>
      <xdr:rowOff>1295400</xdr:rowOff>
    </xdr:to>
    <xdr:pic>
      <xdr:nvPicPr>
        <xdr:cNvPr id="446865" name="Рисунок 876" descr="9785000336801.jpg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84477460"/>
          <a:ext cx="128778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224</xdr:row>
      <xdr:rowOff>53340</xdr:rowOff>
    </xdr:from>
    <xdr:to>
      <xdr:col>1</xdr:col>
      <xdr:colOff>1325880</xdr:colOff>
      <xdr:row>224</xdr:row>
      <xdr:rowOff>1287780</xdr:rowOff>
    </xdr:to>
    <xdr:pic>
      <xdr:nvPicPr>
        <xdr:cNvPr id="446866" name="Рисунок 859" descr="9785000336779.jpg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71691100"/>
          <a:ext cx="129540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238</xdr:row>
      <xdr:rowOff>83820</xdr:rowOff>
    </xdr:from>
    <xdr:to>
      <xdr:col>1</xdr:col>
      <xdr:colOff>1325880</xdr:colOff>
      <xdr:row>238</xdr:row>
      <xdr:rowOff>1295400</xdr:rowOff>
    </xdr:to>
    <xdr:pic>
      <xdr:nvPicPr>
        <xdr:cNvPr id="446867" name="Рисунок 860" descr="9785000336786.jpg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91564060"/>
          <a:ext cx="128778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250</xdr:row>
      <xdr:rowOff>0</xdr:rowOff>
    </xdr:from>
    <xdr:to>
      <xdr:col>1</xdr:col>
      <xdr:colOff>1272540</xdr:colOff>
      <xdr:row>250</xdr:row>
      <xdr:rowOff>1402080</xdr:rowOff>
    </xdr:to>
    <xdr:pic>
      <xdr:nvPicPr>
        <xdr:cNvPr id="446868" name="Рисунок 295" descr="9785912823411.jpg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0758130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244</xdr:row>
      <xdr:rowOff>7620</xdr:rowOff>
    </xdr:from>
    <xdr:to>
      <xdr:col>1</xdr:col>
      <xdr:colOff>1303020</xdr:colOff>
      <xdr:row>245</xdr:row>
      <xdr:rowOff>0</xdr:rowOff>
    </xdr:to>
    <xdr:pic>
      <xdr:nvPicPr>
        <xdr:cNvPr id="446869" name="Рисунок 299" descr="9785000335079.jpg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299656500"/>
          <a:ext cx="11277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246</xdr:row>
      <xdr:rowOff>7620</xdr:rowOff>
    </xdr:from>
    <xdr:to>
      <xdr:col>1</xdr:col>
      <xdr:colOff>1272540</xdr:colOff>
      <xdr:row>246</xdr:row>
      <xdr:rowOff>1409700</xdr:rowOff>
    </xdr:to>
    <xdr:pic>
      <xdr:nvPicPr>
        <xdr:cNvPr id="446870" name="Рисунок 301" descr="9785000335116.jpg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0191964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247</xdr:row>
      <xdr:rowOff>30480</xdr:rowOff>
    </xdr:from>
    <xdr:to>
      <xdr:col>1</xdr:col>
      <xdr:colOff>1226820</xdr:colOff>
      <xdr:row>247</xdr:row>
      <xdr:rowOff>1394460</xdr:rowOff>
    </xdr:to>
    <xdr:pic>
      <xdr:nvPicPr>
        <xdr:cNvPr id="446871" name="Рисунок 302" descr="9785912824777.jpg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0335982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248</xdr:row>
      <xdr:rowOff>7620</xdr:rowOff>
    </xdr:from>
    <xdr:to>
      <xdr:col>1</xdr:col>
      <xdr:colOff>1234440</xdr:colOff>
      <xdr:row>248</xdr:row>
      <xdr:rowOff>1386840</xdr:rowOff>
    </xdr:to>
    <xdr:pic>
      <xdr:nvPicPr>
        <xdr:cNvPr id="446872" name="Рисунок 303" descr="9785000335062.jpg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047542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249</xdr:row>
      <xdr:rowOff>7620</xdr:rowOff>
    </xdr:from>
    <xdr:to>
      <xdr:col>1</xdr:col>
      <xdr:colOff>1257300</xdr:colOff>
      <xdr:row>250</xdr:row>
      <xdr:rowOff>0</xdr:rowOff>
    </xdr:to>
    <xdr:pic>
      <xdr:nvPicPr>
        <xdr:cNvPr id="446873" name="Рисунок 305" descr="9785912826337.jpg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06171600"/>
          <a:ext cx="112014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251</xdr:row>
      <xdr:rowOff>7620</xdr:rowOff>
    </xdr:from>
    <xdr:to>
      <xdr:col>1</xdr:col>
      <xdr:colOff>1272540</xdr:colOff>
      <xdr:row>251</xdr:row>
      <xdr:rowOff>1409700</xdr:rowOff>
    </xdr:to>
    <xdr:pic>
      <xdr:nvPicPr>
        <xdr:cNvPr id="446874" name="Рисунок 306" descr="9785000335109.jpg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0900624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252</xdr:row>
      <xdr:rowOff>7620</xdr:rowOff>
    </xdr:from>
    <xdr:to>
      <xdr:col>1</xdr:col>
      <xdr:colOff>1287780</xdr:colOff>
      <xdr:row>252</xdr:row>
      <xdr:rowOff>1409700</xdr:rowOff>
    </xdr:to>
    <xdr:pic>
      <xdr:nvPicPr>
        <xdr:cNvPr id="446875" name="Рисунок 307" descr="9785000335093.jpg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310423560"/>
          <a:ext cx="11125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253</xdr:row>
      <xdr:rowOff>0</xdr:rowOff>
    </xdr:from>
    <xdr:to>
      <xdr:col>1</xdr:col>
      <xdr:colOff>1264920</xdr:colOff>
      <xdr:row>253</xdr:row>
      <xdr:rowOff>1402080</xdr:rowOff>
    </xdr:to>
    <xdr:pic>
      <xdr:nvPicPr>
        <xdr:cNvPr id="446876" name="Рисунок 309" descr="9785912826535.jpg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1183326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254</xdr:row>
      <xdr:rowOff>7620</xdr:rowOff>
    </xdr:from>
    <xdr:to>
      <xdr:col>1</xdr:col>
      <xdr:colOff>1249680</xdr:colOff>
      <xdr:row>254</xdr:row>
      <xdr:rowOff>1409700</xdr:rowOff>
    </xdr:to>
    <xdr:pic>
      <xdr:nvPicPr>
        <xdr:cNvPr id="446877" name="Рисунок 310" descr="9785912825071.jpg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31325820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255</xdr:row>
      <xdr:rowOff>0</xdr:rowOff>
    </xdr:from>
    <xdr:to>
      <xdr:col>1</xdr:col>
      <xdr:colOff>1234440</xdr:colOff>
      <xdr:row>256</xdr:row>
      <xdr:rowOff>0</xdr:rowOff>
    </xdr:to>
    <xdr:pic>
      <xdr:nvPicPr>
        <xdr:cNvPr id="446878" name="Рисунок 311" descr="9785000336519.jpg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14667900"/>
          <a:ext cx="113538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256</xdr:row>
      <xdr:rowOff>15240</xdr:rowOff>
    </xdr:from>
    <xdr:to>
      <xdr:col>1</xdr:col>
      <xdr:colOff>1280160</xdr:colOff>
      <xdr:row>257</xdr:row>
      <xdr:rowOff>0</xdr:rowOff>
    </xdr:to>
    <xdr:pic>
      <xdr:nvPicPr>
        <xdr:cNvPr id="446879" name="Рисунок 312" descr="9785912823107.jpg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16100460"/>
          <a:ext cx="11353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257</xdr:row>
      <xdr:rowOff>0</xdr:rowOff>
    </xdr:from>
    <xdr:to>
      <xdr:col>1</xdr:col>
      <xdr:colOff>1196340</xdr:colOff>
      <xdr:row>257</xdr:row>
      <xdr:rowOff>1379220</xdr:rowOff>
    </xdr:to>
    <xdr:pic>
      <xdr:nvPicPr>
        <xdr:cNvPr id="446880" name="Рисунок 313" descr="9785912824760.jpg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1750254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258</xdr:row>
      <xdr:rowOff>0</xdr:rowOff>
    </xdr:from>
    <xdr:to>
      <xdr:col>1</xdr:col>
      <xdr:colOff>1196340</xdr:colOff>
      <xdr:row>258</xdr:row>
      <xdr:rowOff>1409700</xdr:rowOff>
    </xdr:to>
    <xdr:pic>
      <xdr:nvPicPr>
        <xdr:cNvPr id="446881" name="Рисунок 314" descr="9785912825088.jpg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1891986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259</xdr:row>
      <xdr:rowOff>7620</xdr:rowOff>
    </xdr:from>
    <xdr:to>
      <xdr:col>1</xdr:col>
      <xdr:colOff>1226820</xdr:colOff>
      <xdr:row>259</xdr:row>
      <xdr:rowOff>1417320</xdr:rowOff>
    </xdr:to>
    <xdr:pic>
      <xdr:nvPicPr>
        <xdr:cNvPr id="446882" name="Рисунок 315" descr="9785000336526.jpg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20344800"/>
          <a:ext cx="11277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260</xdr:row>
      <xdr:rowOff>30480</xdr:rowOff>
    </xdr:from>
    <xdr:to>
      <xdr:col>1</xdr:col>
      <xdr:colOff>1219200</xdr:colOff>
      <xdr:row>260</xdr:row>
      <xdr:rowOff>1409700</xdr:rowOff>
    </xdr:to>
    <xdr:pic>
      <xdr:nvPicPr>
        <xdr:cNvPr id="446883" name="Рисунок 316" descr="9785000336502.jpg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217849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261</xdr:row>
      <xdr:rowOff>0</xdr:rowOff>
    </xdr:from>
    <xdr:to>
      <xdr:col>1</xdr:col>
      <xdr:colOff>1196340</xdr:colOff>
      <xdr:row>261</xdr:row>
      <xdr:rowOff>1409700</xdr:rowOff>
    </xdr:to>
    <xdr:pic>
      <xdr:nvPicPr>
        <xdr:cNvPr id="446884" name="Рисунок 317" descr="9785912825095.jpg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23171820"/>
          <a:ext cx="108204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262</xdr:row>
      <xdr:rowOff>30480</xdr:rowOff>
    </xdr:from>
    <xdr:to>
      <xdr:col>1</xdr:col>
      <xdr:colOff>1226820</xdr:colOff>
      <xdr:row>262</xdr:row>
      <xdr:rowOff>1394460</xdr:rowOff>
    </xdr:to>
    <xdr:pic>
      <xdr:nvPicPr>
        <xdr:cNvPr id="446885" name="Рисунок 318" descr="9785912826511.jpg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2461962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263</xdr:row>
      <xdr:rowOff>7620</xdr:rowOff>
    </xdr:from>
    <xdr:to>
      <xdr:col>1</xdr:col>
      <xdr:colOff>1196340</xdr:colOff>
      <xdr:row>263</xdr:row>
      <xdr:rowOff>1386840</xdr:rowOff>
    </xdr:to>
    <xdr:pic>
      <xdr:nvPicPr>
        <xdr:cNvPr id="446886" name="Рисунок 319" descr="9785912823404.jpg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260140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264</xdr:row>
      <xdr:rowOff>0</xdr:rowOff>
    </xdr:from>
    <xdr:to>
      <xdr:col>1</xdr:col>
      <xdr:colOff>1234440</xdr:colOff>
      <xdr:row>264</xdr:row>
      <xdr:rowOff>1402080</xdr:rowOff>
    </xdr:to>
    <xdr:pic>
      <xdr:nvPicPr>
        <xdr:cNvPr id="446887" name="Рисунок 320" descr="9785912822650.jpg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2742378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265</xdr:row>
      <xdr:rowOff>38100</xdr:rowOff>
    </xdr:from>
    <xdr:to>
      <xdr:col>1</xdr:col>
      <xdr:colOff>1234440</xdr:colOff>
      <xdr:row>266</xdr:row>
      <xdr:rowOff>0</xdr:rowOff>
    </xdr:to>
    <xdr:pic>
      <xdr:nvPicPr>
        <xdr:cNvPr id="446888" name="Рисунок 321" descr="9785912822643.jpg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28879200"/>
          <a:ext cx="11277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250</xdr:row>
      <xdr:rowOff>0</xdr:rowOff>
    </xdr:from>
    <xdr:to>
      <xdr:col>1</xdr:col>
      <xdr:colOff>1234440</xdr:colOff>
      <xdr:row>250</xdr:row>
      <xdr:rowOff>0</xdr:rowOff>
    </xdr:to>
    <xdr:pic>
      <xdr:nvPicPr>
        <xdr:cNvPr id="446889" name="Рисунок 862" descr="9785912822636.jpg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07581300"/>
          <a:ext cx="112014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267</xdr:row>
      <xdr:rowOff>22860</xdr:rowOff>
    </xdr:from>
    <xdr:to>
      <xdr:col>1</xdr:col>
      <xdr:colOff>1196340</xdr:colOff>
      <xdr:row>267</xdr:row>
      <xdr:rowOff>1249680</xdr:rowOff>
    </xdr:to>
    <xdr:pic>
      <xdr:nvPicPr>
        <xdr:cNvPr id="446890" name="Рисунок 815" descr="9785912824784.jpg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31050900"/>
          <a:ext cx="982980" cy="1226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268</xdr:row>
      <xdr:rowOff>38100</xdr:rowOff>
    </xdr:from>
    <xdr:to>
      <xdr:col>1</xdr:col>
      <xdr:colOff>1196340</xdr:colOff>
      <xdr:row>269</xdr:row>
      <xdr:rowOff>0</xdr:rowOff>
    </xdr:to>
    <xdr:pic>
      <xdr:nvPicPr>
        <xdr:cNvPr id="446891" name="Рисунок 816" descr="9785912826368.jpg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32338680"/>
          <a:ext cx="98298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269</xdr:row>
      <xdr:rowOff>0</xdr:rowOff>
    </xdr:from>
    <xdr:to>
      <xdr:col>1</xdr:col>
      <xdr:colOff>1196340</xdr:colOff>
      <xdr:row>269</xdr:row>
      <xdr:rowOff>1226820</xdr:rowOff>
    </xdr:to>
    <xdr:pic>
      <xdr:nvPicPr>
        <xdr:cNvPr id="446892" name="Рисунок 817" descr="9785912824753.jpg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33573120"/>
          <a:ext cx="982980" cy="1226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270</xdr:row>
      <xdr:rowOff>30480</xdr:rowOff>
    </xdr:from>
    <xdr:to>
      <xdr:col>1</xdr:col>
      <xdr:colOff>1226820</xdr:colOff>
      <xdr:row>271</xdr:row>
      <xdr:rowOff>0</xdr:rowOff>
    </xdr:to>
    <xdr:pic>
      <xdr:nvPicPr>
        <xdr:cNvPr id="446893" name="Рисунок 818" descr="9785912822667.jpg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334876140"/>
          <a:ext cx="1043940" cy="1242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273</xdr:row>
      <xdr:rowOff>22860</xdr:rowOff>
    </xdr:from>
    <xdr:to>
      <xdr:col>1</xdr:col>
      <xdr:colOff>1196340</xdr:colOff>
      <xdr:row>273</xdr:row>
      <xdr:rowOff>1249680</xdr:rowOff>
    </xdr:to>
    <xdr:pic>
      <xdr:nvPicPr>
        <xdr:cNvPr id="446894" name="Рисунок 821" descr="9785000335086.jpg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38686140"/>
          <a:ext cx="982980" cy="1226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274</xdr:row>
      <xdr:rowOff>38100</xdr:rowOff>
    </xdr:from>
    <xdr:to>
      <xdr:col>1</xdr:col>
      <xdr:colOff>1158240</xdr:colOff>
      <xdr:row>274</xdr:row>
      <xdr:rowOff>1257300</xdr:rowOff>
    </xdr:to>
    <xdr:pic>
      <xdr:nvPicPr>
        <xdr:cNvPr id="446895" name="Рисунок 822" descr="9785912823312.jpg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339973920"/>
          <a:ext cx="98298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271</xdr:row>
      <xdr:rowOff>38100</xdr:rowOff>
    </xdr:from>
    <xdr:to>
      <xdr:col>1</xdr:col>
      <xdr:colOff>1196340</xdr:colOff>
      <xdr:row>271</xdr:row>
      <xdr:rowOff>1257300</xdr:rowOff>
    </xdr:to>
    <xdr:pic>
      <xdr:nvPicPr>
        <xdr:cNvPr id="446896" name="Рисунок 819" descr="9785912826504.jpg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336156300"/>
          <a:ext cx="101346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272</xdr:row>
      <xdr:rowOff>38100</xdr:rowOff>
    </xdr:from>
    <xdr:to>
      <xdr:col>1</xdr:col>
      <xdr:colOff>1203960</xdr:colOff>
      <xdr:row>272</xdr:row>
      <xdr:rowOff>1249680</xdr:rowOff>
    </xdr:to>
    <xdr:pic>
      <xdr:nvPicPr>
        <xdr:cNvPr id="446897" name="Рисунок 820" descr="9785912822636.jpg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337428840"/>
          <a:ext cx="99060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277</xdr:row>
      <xdr:rowOff>53340</xdr:rowOff>
    </xdr:from>
    <xdr:to>
      <xdr:col>1</xdr:col>
      <xdr:colOff>1325880</xdr:colOff>
      <xdr:row>277</xdr:row>
      <xdr:rowOff>929640</xdr:rowOff>
    </xdr:to>
    <xdr:pic>
      <xdr:nvPicPr>
        <xdr:cNvPr id="446898" name="Рисунок 325" descr="9785912821721.jpg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43014300"/>
          <a:ext cx="13182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278</xdr:row>
      <xdr:rowOff>38100</xdr:rowOff>
    </xdr:from>
    <xdr:to>
      <xdr:col>1</xdr:col>
      <xdr:colOff>1325880</xdr:colOff>
      <xdr:row>278</xdr:row>
      <xdr:rowOff>914400</xdr:rowOff>
    </xdr:to>
    <xdr:pic>
      <xdr:nvPicPr>
        <xdr:cNvPr id="446899" name="Рисунок 326" descr="9785000333181.jpg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43959180"/>
          <a:ext cx="134874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279</xdr:row>
      <xdr:rowOff>45720</xdr:rowOff>
    </xdr:from>
    <xdr:to>
      <xdr:col>1</xdr:col>
      <xdr:colOff>1325880</xdr:colOff>
      <xdr:row>279</xdr:row>
      <xdr:rowOff>929640</xdr:rowOff>
    </xdr:to>
    <xdr:pic>
      <xdr:nvPicPr>
        <xdr:cNvPr id="446900" name="Рисунок 327" descr="9785912821752.jpg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44926920"/>
          <a:ext cx="131826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280</xdr:row>
      <xdr:rowOff>45720</xdr:rowOff>
    </xdr:from>
    <xdr:to>
      <xdr:col>1</xdr:col>
      <xdr:colOff>1325880</xdr:colOff>
      <xdr:row>280</xdr:row>
      <xdr:rowOff>922020</xdr:rowOff>
    </xdr:to>
    <xdr:pic>
      <xdr:nvPicPr>
        <xdr:cNvPr id="446901" name="Рисунок 328" descr="9785000334928.jpg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45887040"/>
          <a:ext cx="13182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281</xdr:row>
      <xdr:rowOff>30480</xdr:rowOff>
    </xdr:from>
    <xdr:to>
      <xdr:col>1</xdr:col>
      <xdr:colOff>1325880</xdr:colOff>
      <xdr:row>281</xdr:row>
      <xdr:rowOff>906780</xdr:rowOff>
    </xdr:to>
    <xdr:pic>
      <xdr:nvPicPr>
        <xdr:cNvPr id="446902" name="Рисунок 329" descr="9785912821738.jpg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46831920"/>
          <a:ext cx="13182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282</xdr:row>
      <xdr:rowOff>53340</xdr:rowOff>
    </xdr:from>
    <xdr:to>
      <xdr:col>1</xdr:col>
      <xdr:colOff>1325880</xdr:colOff>
      <xdr:row>282</xdr:row>
      <xdr:rowOff>929640</xdr:rowOff>
    </xdr:to>
    <xdr:pic>
      <xdr:nvPicPr>
        <xdr:cNvPr id="446903" name="Рисунок 330" descr="9785912821783.jpg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47814900"/>
          <a:ext cx="13182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283</xdr:row>
      <xdr:rowOff>45720</xdr:rowOff>
    </xdr:from>
    <xdr:to>
      <xdr:col>1</xdr:col>
      <xdr:colOff>1325880</xdr:colOff>
      <xdr:row>283</xdr:row>
      <xdr:rowOff>929640</xdr:rowOff>
    </xdr:to>
    <xdr:pic>
      <xdr:nvPicPr>
        <xdr:cNvPr id="446904" name="Рисунок 331" descr="9785912821776.jpg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48767400"/>
          <a:ext cx="130302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284</xdr:row>
      <xdr:rowOff>45720</xdr:rowOff>
    </xdr:from>
    <xdr:to>
      <xdr:col>1</xdr:col>
      <xdr:colOff>1325880</xdr:colOff>
      <xdr:row>284</xdr:row>
      <xdr:rowOff>922020</xdr:rowOff>
    </xdr:to>
    <xdr:pic>
      <xdr:nvPicPr>
        <xdr:cNvPr id="446905" name="Рисунок 332" descr="9785000336373.jpg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49727520"/>
          <a:ext cx="130302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285</xdr:row>
      <xdr:rowOff>45720</xdr:rowOff>
    </xdr:from>
    <xdr:to>
      <xdr:col>1</xdr:col>
      <xdr:colOff>1325880</xdr:colOff>
      <xdr:row>285</xdr:row>
      <xdr:rowOff>891540</xdr:rowOff>
    </xdr:to>
    <xdr:pic>
      <xdr:nvPicPr>
        <xdr:cNvPr id="446906" name="Рисунок 333" descr="9785000336366.jpg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50687640"/>
          <a:ext cx="131826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286</xdr:row>
      <xdr:rowOff>30480</xdr:rowOff>
    </xdr:from>
    <xdr:to>
      <xdr:col>1</xdr:col>
      <xdr:colOff>1325880</xdr:colOff>
      <xdr:row>286</xdr:row>
      <xdr:rowOff>906780</xdr:rowOff>
    </xdr:to>
    <xdr:pic>
      <xdr:nvPicPr>
        <xdr:cNvPr id="446907" name="Рисунок 334" descr="9785000333174.jpg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51632520"/>
          <a:ext cx="13182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287</xdr:row>
      <xdr:rowOff>7620</xdr:rowOff>
    </xdr:from>
    <xdr:to>
      <xdr:col>2</xdr:col>
      <xdr:colOff>22860</xdr:colOff>
      <xdr:row>287</xdr:row>
      <xdr:rowOff>891540</xdr:rowOff>
    </xdr:to>
    <xdr:pic>
      <xdr:nvPicPr>
        <xdr:cNvPr id="446908" name="Рисунок 335" descr="9785912821769.jpg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52569780"/>
          <a:ext cx="132588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289</xdr:row>
      <xdr:rowOff>45720</xdr:rowOff>
    </xdr:from>
    <xdr:to>
      <xdr:col>1</xdr:col>
      <xdr:colOff>1325880</xdr:colOff>
      <xdr:row>289</xdr:row>
      <xdr:rowOff>922020</xdr:rowOff>
    </xdr:to>
    <xdr:pic>
      <xdr:nvPicPr>
        <xdr:cNvPr id="446909" name="Рисунок 336" descr="9785912826948.jpg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54528120"/>
          <a:ext cx="130302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290</xdr:row>
      <xdr:rowOff>30480</xdr:rowOff>
    </xdr:from>
    <xdr:to>
      <xdr:col>1</xdr:col>
      <xdr:colOff>1325880</xdr:colOff>
      <xdr:row>290</xdr:row>
      <xdr:rowOff>914400</xdr:rowOff>
    </xdr:to>
    <xdr:pic>
      <xdr:nvPicPr>
        <xdr:cNvPr id="446910" name="Рисунок 337" descr="9785000336380.jpg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55473000"/>
          <a:ext cx="131826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291</xdr:row>
      <xdr:rowOff>30480</xdr:rowOff>
    </xdr:from>
    <xdr:to>
      <xdr:col>1</xdr:col>
      <xdr:colOff>1325880</xdr:colOff>
      <xdr:row>291</xdr:row>
      <xdr:rowOff>914400</xdr:rowOff>
    </xdr:to>
    <xdr:pic>
      <xdr:nvPicPr>
        <xdr:cNvPr id="446911" name="Рисунок 338" descr="9785912821745.jpg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56433120"/>
          <a:ext cx="131826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292</xdr:row>
      <xdr:rowOff>68580</xdr:rowOff>
    </xdr:from>
    <xdr:to>
      <xdr:col>1</xdr:col>
      <xdr:colOff>1287780</xdr:colOff>
      <xdr:row>292</xdr:row>
      <xdr:rowOff>914400</xdr:rowOff>
    </xdr:to>
    <xdr:pic>
      <xdr:nvPicPr>
        <xdr:cNvPr id="446912" name="Рисунок 339" descr="9785912826917.jpg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57431340"/>
          <a:ext cx="1257300" cy="8458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333</xdr:row>
      <xdr:rowOff>7620</xdr:rowOff>
    </xdr:from>
    <xdr:to>
      <xdr:col>1</xdr:col>
      <xdr:colOff>1318260</xdr:colOff>
      <xdr:row>334</xdr:row>
      <xdr:rowOff>0</xdr:rowOff>
    </xdr:to>
    <xdr:pic>
      <xdr:nvPicPr>
        <xdr:cNvPr id="446913" name="Рисунок 345" descr="9785000337202.jpg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09856940"/>
          <a:ext cx="12192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334</xdr:row>
      <xdr:rowOff>53340</xdr:rowOff>
    </xdr:from>
    <xdr:to>
      <xdr:col>1</xdr:col>
      <xdr:colOff>1295400</xdr:colOff>
      <xdr:row>335</xdr:row>
      <xdr:rowOff>7620</xdr:rowOff>
    </xdr:to>
    <xdr:pic>
      <xdr:nvPicPr>
        <xdr:cNvPr id="446914" name="Рисунок 346" descr="9785000337219.jpg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1131998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299</xdr:row>
      <xdr:rowOff>53340</xdr:rowOff>
    </xdr:from>
    <xdr:to>
      <xdr:col>1</xdr:col>
      <xdr:colOff>1295400</xdr:colOff>
      <xdr:row>299</xdr:row>
      <xdr:rowOff>1417320</xdr:rowOff>
    </xdr:to>
    <xdr:pic>
      <xdr:nvPicPr>
        <xdr:cNvPr id="446915" name="Рисунок 348" descr="9785000336649.jpg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63694980"/>
          <a:ext cx="11963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300</xdr:row>
      <xdr:rowOff>7620</xdr:rowOff>
    </xdr:from>
    <xdr:to>
      <xdr:col>2</xdr:col>
      <xdr:colOff>7620</xdr:colOff>
      <xdr:row>300</xdr:row>
      <xdr:rowOff>1379220</xdr:rowOff>
    </xdr:to>
    <xdr:pic>
      <xdr:nvPicPr>
        <xdr:cNvPr id="446916" name="Рисунок 349" descr="9785000336205.jpg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65066580"/>
          <a:ext cx="12192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302</xdr:row>
      <xdr:rowOff>1409700</xdr:rowOff>
    </xdr:from>
    <xdr:to>
      <xdr:col>1</xdr:col>
      <xdr:colOff>1226820</xdr:colOff>
      <xdr:row>303</xdr:row>
      <xdr:rowOff>1363980</xdr:rowOff>
    </xdr:to>
    <xdr:pic>
      <xdr:nvPicPr>
        <xdr:cNvPr id="446917" name="Рисунок 352" descr="9785000336656.jpg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69303300"/>
          <a:ext cx="12039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306</xdr:row>
      <xdr:rowOff>0</xdr:rowOff>
    </xdr:from>
    <xdr:to>
      <xdr:col>1</xdr:col>
      <xdr:colOff>1272540</xdr:colOff>
      <xdr:row>306</xdr:row>
      <xdr:rowOff>1371600</xdr:rowOff>
    </xdr:to>
    <xdr:pic>
      <xdr:nvPicPr>
        <xdr:cNvPr id="446918" name="Рисунок 354" descr="9785000336212.jpg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373562880"/>
          <a:ext cx="12115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307</xdr:row>
      <xdr:rowOff>7620</xdr:rowOff>
    </xdr:from>
    <xdr:to>
      <xdr:col>1</xdr:col>
      <xdr:colOff>1333500</xdr:colOff>
      <xdr:row>308</xdr:row>
      <xdr:rowOff>0</xdr:rowOff>
    </xdr:to>
    <xdr:pic>
      <xdr:nvPicPr>
        <xdr:cNvPr id="446919" name="Рисунок 356" descr="9785000336663.jpg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74987820"/>
          <a:ext cx="12268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310</xdr:row>
      <xdr:rowOff>38100</xdr:rowOff>
    </xdr:from>
    <xdr:to>
      <xdr:col>1</xdr:col>
      <xdr:colOff>1310640</xdr:colOff>
      <xdr:row>310</xdr:row>
      <xdr:rowOff>1402080</xdr:rowOff>
    </xdr:to>
    <xdr:pic>
      <xdr:nvPicPr>
        <xdr:cNvPr id="446920" name="Рисунок 359" descr="9785000335307.jpg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79270260"/>
          <a:ext cx="12344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329</xdr:row>
      <xdr:rowOff>1394460</xdr:rowOff>
    </xdr:from>
    <xdr:to>
      <xdr:col>1</xdr:col>
      <xdr:colOff>1295400</xdr:colOff>
      <xdr:row>330</xdr:row>
      <xdr:rowOff>1394460</xdr:rowOff>
    </xdr:to>
    <xdr:pic>
      <xdr:nvPicPr>
        <xdr:cNvPr id="446921" name="Рисунок 365" descr="9785000335437.jpg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05574500"/>
          <a:ext cx="121920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331</xdr:row>
      <xdr:rowOff>38100</xdr:rowOff>
    </xdr:from>
    <xdr:to>
      <xdr:col>1</xdr:col>
      <xdr:colOff>1318260</xdr:colOff>
      <xdr:row>332</xdr:row>
      <xdr:rowOff>15240</xdr:rowOff>
    </xdr:to>
    <xdr:pic>
      <xdr:nvPicPr>
        <xdr:cNvPr id="446922" name="Рисунок 367" descr="9785000336229.jpg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07052780"/>
          <a:ext cx="1219200" cy="13944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332</xdr:row>
      <xdr:rowOff>7620</xdr:rowOff>
    </xdr:from>
    <xdr:to>
      <xdr:col>1</xdr:col>
      <xdr:colOff>1318260</xdr:colOff>
      <xdr:row>332</xdr:row>
      <xdr:rowOff>1409700</xdr:rowOff>
    </xdr:to>
    <xdr:pic>
      <xdr:nvPicPr>
        <xdr:cNvPr id="446923" name="Рисунок 368" descr="9785000335420.jpg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08439620"/>
          <a:ext cx="12192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314</xdr:row>
      <xdr:rowOff>7620</xdr:rowOff>
    </xdr:from>
    <xdr:to>
      <xdr:col>1</xdr:col>
      <xdr:colOff>1272540</xdr:colOff>
      <xdr:row>314</xdr:row>
      <xdr:rowOff>1417320</xdr:rowOff>
    </xdr:to>
    <xdr:pic>
      <xdr:nvPicPr>
        <xdr:cNvPr id="446924" name="Рисунок 370" descr="9785000335390.jpg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84169920"/>
          <a:ext cx="12268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315</xdr:row>
      <xdr:rowOff>53340</xdr:rowOff>
    </xdr:from>
    <xdr:to>
      <xdr:col>1</xdr:col>
      <xdr:colOff>1295400</xdr:colOff>
      <xdr:row>315</xdr:row>
      <xdr:rowOff>1379220</xdr:rowOff>
    </xdr:to>
    <xdr:pic>
      <xdr:nvPicPr>
        <xdr:cNvPr id="446925" name="Рисунок 371" descr="9785000335383.jpg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85632960"/>
          <a:ext cx="122682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326</xdr:row>
      <xdr:rowOff>7620</xdr:rowOff>
    </xdr:from>
    <xdr:to>
      <xdr:col>1</xdr:col>
      <xdr:colOff>1310640</xdr:colOff>
      <xdr:row>326</xdr:row>
      <xdr:rowOff>1386840</xdr:rowOff>
    </xdr:to>
    <xdr:pic>
      <xdr:nvPicPr>
        <xdr:cNvPr id="446926" name="Рисунок 378" descr="9785000336083.jpg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00423380"/>
          <a:ext cx="11963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319</xdr:row>
      <xdr:rowOff>7620</xdr:rowOff>
    </xdr:from>
    <xdr:to>
      <xdr:col>1</xdr:col>
      <xdr:colOff>1310640</xdr:colOff>
      <xdr:row>319</xdr:row>
      <xdr:rowOff>1409700</xdr:rowOff>
    </xdr:to>
    <xdr:pic>
      <xdr:nvPicPr>
        <xdr:cNvPr id="446927" name="Рисунок 380" descr="9785000336182.jpg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91256520"/>
          <a:ext cx="12115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329</xdr:row>
      <xdr:rowOff>7620</xdr:rowOff>
    </xdr:from>
    <xdr:to>
      <xdr:col>1</xdr:col>
      <xdr:colOff>1234440</xdr:colOff>
      <xdr:row>329</xdr:row>
      <xdr:rowOff>1386840</xdr:rowOff>
    </xdr:to>
    <xdr:pic>
      <xdr:nvPicPr>
        <xdr:cNvPr id="446928" name="Рисунок 841" descr="9785000336236.jpg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40418766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317</xdr:row>
      <xdr:rowOff>0</xdr:rowOff>
    </xdr:from>
    <xdr:to>
      <xdr:col>1</xdr:col>
      <xdr:colOff>1257300</xdr:colOff>
      <xdr:row>317</xdr:row>
      <xdr:rowOff>1363980</xdr:rowOff>
    </xdr:to>
    <xdr:pic>
      <xdr:nvPicPr>
        <xdr:cNvPr id="446929" name="Рисунок 842" descr="9785000335406.jpg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8841426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321</xdr:row>
      <xdr:rowOff>0</xdr:rowOff>
    </xdr:from>
    <xdr:to>
      <xdr:col>1</xdr:col>
      <xdr:colOff>1287780</xdr:colOff>
      <xdr:row>321</xdr:row>
      <xdr:rowOff>1363980</xdr:rowOff>
    </xdr:to>
    <xdr:pic>
      <xdr:nvPicPr>
        <xdr:cNvPr id="446930" name="Рисунок 843" descr="9785000336090.jpg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9332916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322</xdr:row>
      <xdr:rowOff>38100</xdr:rowOff>
    </xdr:from>
    <xdr:to>
      <xdr:col>1</xdr:col>
      <xdr:colOff>1287780</xdr:colOff>
      <xdr:row>322</xdr:row>
      <xdr:rowOff>1402080</xdr:rowOff>
    </xdr:to>
    <xdr:pic>
      <xdr:nvPicPr>
        <xdr:cNvPr id="446931" name="Рисунок 844" descr="9785000336076.jpg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9478458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324</xdr:row>
      <xdr:rowOff>1409700</xdr:rowOff>
    </xdr:from>
    <xdr:to>
      <xdr:col>1</xdr:col>
      <xdr:colOff>1287780</xdr:colOff>
      <xdr:row>325</xdr:row>
      <xdr:rowOff>1341120</xdr:rowOff>
    </xdr:to>
    <xdr:pic>
      <xdr:nvPicPr>
        <xdr:cNvPr id="446932" name="Рисунок 846" descr="9785000336106.jpg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98990820"/>
          <a:ext cx="1150620" cy="13487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295</xdr:row>
      <xdr:rowOff>53340</xdr:rowOff>
    </xdr:from>
    <xdr:to>
      <xdr:col>1</xdr:col>
      <xdr:colOff>1287780</xdr:colOff>
      <xdr:row>295</xdr:row>
      <xdr:rowOff>1386840</xdr:rowOff>
    </xdr:to>
    <xdr:pic>
      <xdr:nvPicPr>
        <xdr:cNvPr id="446933" name="Рисунок 849" descr="9785000336588.jpg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59671620"/>
          <a:ext cx="115062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305</xdr:row>
      <xdr:rowOff>53340</xdr:rowOff>
    </xdr:from>
    <xdr:to>
      <xdr:col>1</xdr:col>
      <xdr:colOff>1226820</xdr:colOff>
      <xdr:row>305</xdr:row>
      <xdr:rowOff>1386840</xdr:rowOff>
    </xdr:to>
    <xdr:pic>
      <xdr:nvPicPr>
        <xdr:cNvPr id="446934" name="Рисунок 850" descr="9785000335345.jpg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72198900"/>
          <a:ext cx="11277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308</xdr:row>
      <xdr:rowOff>7620</xdr:rowOff>
    </xdr:from>
    <xdr:to>
      <xdr:col>1</xdr:col>
      <xdr:colOff>1272540</xdr:colOff>
      <xdr:row>308</xdr:row>
      <xdr:rowOff>1379220</xdr:rowOff>
    </xdr:to>
    <xdr:pic>
      <xdr:nvPicPr>
        <xdr:cNvPr id="446935" name="Рисунок 851" descr="9785000336595.jpg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376405140"/>
          <a:ext cx="11658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309</xdr:row>
      <xdr:rowOff>15240</xdr:rowOff>
    </xdr:from>
    <xdr:to>
      <xdr:col>1</xdr:col>
      <xdr:colOff>1272540</xdr:colOff>
      <xdr:row>309</xdr:row>
      <xdr:rowOff>1386840</xdr:rowOff>
    </xdr:to>
    <xdr:pic>
      <xdr:nvPicPr>
        <xdr:cNvPr id="446936" name="Рисунок 852" descr="9785000335369.jpg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7783008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310</xdr:row>
      <xdr:rowOff>1432560</xdr:rowOff>
    </xdr:from>
    <xdr:to>
      <xdr:col>1</xdr:col>
      <xdr:colOff>1295400</xdr:colOff>
      <xdr:row>311</xdr:row>
      <xdr:rowOff>1379220</xdr:rowOff>
    </xdr:to>
    <xdr:pic>
      <xdr:nvPicPr>
        <xdr:cNvPr id="446937" name="Рисунок 853" descr="9785000335352.jpg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80649480"/>
          <a:ext cx="118110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312</xdr:row>
      <xdr:rowOff>0</xdr:rowOff>
    </xdr:from>
    <xdr:to>
      <xdr:col>1</xdr:col>
      <xdr:colOff>1272540</xdr:colOff>
      <xdr:row>312</xdr:row>
      <xdr:rowOff>1379220</xdr:rowOff>
    </xdr:to>
    <xdr:pic>
      <xdr:nvPicPr>
        <xdr:cNvPr id="446938" name="Рисунок 861" descr="9785000335338.jpg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8206680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336</xdr:row>
      <xdr:rowOff>15240</xdr:rowOff>
    </xdr:from>
    <xdr:to>
      <xdr:col>1</xdr:col>
      <xdr:colOff>1264920</xdr:colOff>
      <xdr:row>336</xdr:row>
      <xdr:rowOff>1386840</xdr:rowOff>
    </xdr:to>
    <xdr:pic>
      <xdr:nvPicPr>
        <xdr:cNvPr id="446939" name="Рисунок 383" descr="9785912829000.jpg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13636460"/>
          <a:ext cx="11658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339</xdr:row>
      <xdr:rowOff>15240</xdr:rowOff>
    </xdr:from>
    <xdr:to>
      <xdr:col>1</xdr:col>
      <xdr:colOff>1264920</xdr:colOff>
      <xdr:row>339</xdr:row>
      <xdr:rowOff>1386840</xdr:rowOff>
    </xdr:to>
    <xdr:pic>
      <xdr:nvPicPr>
        <xdr:cNvPr id="446940" name="Рисунок 384" descr="9785912829017.jpg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17888420"/>
          <a:ext cx="11277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340</xdr:row>
      <xdr:rowOff>7620</xdr:rowOff>
    </xdr:from>
    <xdr:to>
      <xdr:col>1</xdr:col>
      <xdr:colOff>1287780</xdr:colOff>
      <xdr:row>340</xdr:row>
      <xdr:rowOff>1386840</xdr:rowOff>
    </xdr:to>
    <xdr:pic>
      <xdr:nvPicPr>
        <xdr:cNvPr id="446941" name="Рисунок 385" descr="9785912828997.jpg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19298120"/>
          <a:ext cx="11506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342</xdr:row>
      <xdr:rowOff>0</xdr:rowOff>
    </xdr:from>
    <xdr:to>
      <xdr:col>1</xdr:col>
      <xdr:colOff>1280160</xdr:colOff>
      <xdr:row>342</xdr:row>
      <xdr:rowOff>1379220</xdr:rowOff>
    </xdr:to>
    <xdr:pic>
      <xdr:nvPicPr>
        <xdr:cNvPr id="446942" name="Рисунок 386" descr="9785912829024.jpg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22125140"/>
          <a:ext cx="114300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343</xdr:row>
      <xdr:rowOff>0</xdr:rowOff>
    </xdr:from>
    <xdr:to>
      <xdr:col>1</xdr:col>
      <xdr:colOff>1272540</xdr:colOff>
      <xdr:row>343</xdr:row>
      <xdr:rowOff>1363980</xdr:rowOff>
    </xdr:to>
    <xdr:pic>
      <xdr:nvPicPr>
        <xdr:cNvPr id="446943" name="Рисунок 387" descr="9785912828645.jpg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2354246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344</xdr:row>
      <xdr:rowOff>7620</xdr:rowOff>
    </xdr:from>
    <xdr:to>
      <xdr:col>1</xdr:col>
      <xdr:colOff>1325880</xdr:colOff>
      <xdr:row>344</xdr:row>
      <xdr:rowOff>1409700</xdr:rowOff>
    </xdr:to>
    <xdr:pic>
      <xdr:nvPicPr>
        <xdr:cNvPr id="446944" name="Рисунок 388" descr="9785912828652.jpg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24967400"/>
          <a:ext cx="11887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345</xdr:row>
      <xdr:rowOff>7620</xdr:rowOff>
    </xdr:from>
    <xdr:to>
      <xdr:col>1</xdr:col>
      <xdr:colOff>1287780</xdr:colOff>
      <xdr:row>345</xdr:row>
      <xdr:rowOff>1371600</xdr:rowOff>
    </xdr:to>
    <xdr:pic>
      <xdr:nvPicPr>
        <xdr:cNvPr id="446945" name="Рисунок 389" descr="9785912829031.jpg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26384720"/>
          <a:ext cx="11125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345</xdr:row>
      <xdr:rowOff>1409700</xdr:rowOff>
    </xdr:from>
    <xdr:to>
      <xdr:col>1</xdr:col>
      <xdr:colOff>1303020</xdr:colOff>
      <xdr:row>346</xdr:row>
      <xdr:rowOff>1379220</xdr:rowOff>
    </xdr:to>
    <xdr:pic>
      <xdr:nvPicPr>
        <xdr:cNvPr id="446946" name="Рисунок 390" descr="9785912828669.jpg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27786800"/>
          <a:ext cx="11658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348</xdr:row>
      <xdr:rowOff>7620</xdr:rowOff>
    </xdr:from>
    <xdr:to>
      <xdr:col>1</xdr:col>
      <xdr:colOff>1264920</xdr:colOff>
      <xdr:row>348</xdr:row>
      <xdr:rowOff>1371600</xdr:rowOff>
    </xdr:to>
    <xdr:pic>
      <xdr:nvPicPr>
        <xdr:cNvPr id="446947" name="Рисунок 391" descr="9785912829048.jpg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3063668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348</xdr:row>
      <xdr:rowOff>1409700</xdr:rowOff>
    </xdr:from>
    <xdr:to>
      <xdr:col>1</xdr:col>
      <xdr:colOff>1264920</xdr:colOff>
      <xdr:row>349</xdr:row>
      <xdr:rowOff>1363980</xdr:rowOff>
    </xdr:to>
    <xdr:pic>
      <xdr:nvPicPr>
        <xdr:cNvPr id="446948" name="Рисунок 392" descr="9785912828638.jpg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3203876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350</xdr:row>
      <xdr:rowOff>30480</xdr:rowOff>
    </xdr:from>
    <xdr:to>
      <xdr:col>1</xdr:col>
      <xdr:colOff>1280160</xdr:colOff>
      <xdr:row>351</xdr:row>
      <xdr:rowOff>0</xdr:rowOff>
    </xdr:to>
    <xdr:pic>
      <xdr:nvPicPr>
        <xdr:cNvPr id="446949" name="Рисунок 393" descr="9785912828584.jpg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33494180"/>
          <a:ext cx="117348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351</xdr:row>
      <xdr:rowOff>15240</xdr:rowOff>
    </xdr:from>
    <xdr:to>
      <xdr:col>1</xdr:col>
      <xdr:colOff>1287780</xdr:colOff>
      <xdr:row>351</xdr:row>
      <xdr:rowOff>1386840</xdr:rowOff>
    </xdr:to>
    <xdr:pic>
      <xdr:nvPicPr>
        <xdr:cNvPr id="446950" name="Рисунок 394" descr="9785912829055.jpg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34896260"/>
          <a:ext cx="11506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352</xdr:row>
      <xdr:rowOff>0</xdr:rowOff>
    </xdr:from>
    <xdr:to>
      <xdr:col>1</xdr:col>
      <xdr:colOff>1287780</xdr:colOff>
      <xdr:row>353</xdr:row>
      <xdr:rowOff>0</xdr:rowOff>
    </xdr:to>
    <xdr:pic>
      <xdr:nvPicPr>
        <xdr:cNvPr id="446951" name="Рисунок 395" descr="9785912829062.jpg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36298340"/>
          <a:ext cx="118110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336</xdr:row>
      <xdr:rowOff>1409700</xdr:rowOff>
    </xdr:from>
    <xdr:to>
      <xdr:col>1</xdr:col>
      <xdr:colOff>1257300</xdr:colOff>
      <xdr:row>337</xdr:row>
      <xdr:rowOff>1371600</xdr:rowOff>
    </xdr:to>
    <xdr:pic>
      <xdr:nvPicPr>
        <xdr:cNvPr id="446952" name="Рисунок 926" descr="9785912828553.jpg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1503092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338</xdr:row>
      <xdr:rowOff>38100</xdr:rowOff>
    </xdr:from>
    <xdr:to>
      <xdr:col>1</xdr:col>
      <xdr:colOff>1226820</xdr:colOff>
      <xdr:row>338</xdr:row>
      <xdr:rowOff>1402080</xdr:rowOff>
    </xdr:to>
    <xdr:pic>
      <xdr:nvPicPr>
        <xdr:cNvPr id="446953" name="Рисунок 927" descr="9785912828560.jpg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1649396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341</xdr:row>
      <xdr:rowOff>7620</xdr:rowOff>
    </xdr:from>
    <xdr:to>
      <xdr:col>1</xdr:col>
      <xdr:colOff>1226820</xdr:colOff>
      <xdr:row>341</xdr:row>
      <xdr:rowOff>1341120</xdr:rowOff>
    </xdr:to>
    <xdr:pic>
      <xdr:nvPicPr>
        <xdr:cNvPr id="446954" name="Рисунок 928" descr="9785912828577.jpg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20715440"/>
          <a:ext cx="10820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347</xdr:row>
      <xdr:rowOff>7620</xdr:rowOff>
    </xdr:from>
    <xdr:to>
      <xdr:col>1</xdr:col>
      <xdr:colOff>1234440</xdr:colOff>
      <xdr:row>347</xdr:row>
      <xdr:rowOff>1379220</xdr:rowOff>
    </xdr:to>
    <xdr:pic>
      <xdr:nvPicPr>
        <xdr:cNvPr id="446955" name="Рисунок 929" descr="9785000337301.jpg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29219360"/>
          <a:ext cx="11277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357</xdr:row>
      <xdr:rowOff>0</xdr:rowOff>
    </xdr:from>
    <xdr:to>
      <xdr:col>1</xdr:col>
      <xdr:colOff>1196340</xdr:colOff>
      <xdr:row>357</xdr:row>
      <xdr:rowOff>1402080</xdr:rowOff>
    </xdr:to>
    <xdr:pic>
      <xdr:nvPicPr>
        <xdr:cNvPr id="446956" name="Рисунок 399" descr="9785912822599.jpg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16780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357</xdr:row>
      <xdr:rowOff>1402080</xdr:rowOff>
    </xdr:from>
    <xdr:to>
      <xdr:col>1</xdr:col>
      <xdr:colOff>1188720</xdr:colOff>
      <xdr:row>358</xdr:row>
      <xdr:rowOff>0</xdr:rowOff>
    </xdr:to>
    <xdr:pic>
      <xdr:nvPicPr>
        <xdr:cNvPr id="446957" name="Рисунок 400" descr="9785912827297.jpg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3080140"/>
          <a:ext cx="1074420" cy="152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358</xdr:row>
      <xdr:rowOff>0</xdr:rowOff>
    </xdr:from>
    <xdr:to>
      <xdr:col>1</xdr:col>
      <xdr:colOff>1196340</xdr:colOff>
      <xdr:row>358</xdr:row>
      <xdr:rowOff>1371600</xdr:rowOff>
    </xdr:to>
    <xdr:pic>
      <xdr:nvPicPr>
        <xdr:cNvPr id="446958" name="Рисунок 401" descr="9785912827303.jpg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309538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358</xdr:row>
      <xdr:rowOff>1402080</xdr:rowOff>
    </xdr:from>
    <xdr:to>
      <xdr:col>1</xdr:col>
      <xdr:colOff>1196340</xdr:colOff>
      <xdr:row>359</xdr:row>
      <xdr:rowOff>1371600</xdr:rowOff>
    </xdr:to>
    <xdr:pic>
      <xdr:nvPicPr>
        <xdr:cNvPr id="446959" name="Рисунок 402" descr="9785912822728.jpg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4497460"/>
          <a:ext cx="108204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360</xdr:row>
      <xdr:rowOff>0</xdr:rowOff>
    </xdr:from>
    <xdr:to>
      <xdr:col>1</xdr:col>
      <xdr:colOff>1196340</xdr:colOff>
      <xdr:row>360</xdr:row>
      <xdr:rowOff>1379220</xdr:rowOff>
    </xdr:to>
    <xdr:pic>
      <xdr:nvPicPr>
        <xdr:cNvPr id="446960" name="Рисунок 403" descr="9785000337066.jpg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593002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361</xdr:row>
      <xdr:rowOff>7620</xdr:rowOff>
    </xdr:from>
    <xdr:to>
      <xdr:col>1</xdr:col>
      <xdr:colOff>1196340</xdr:colOff>
      <xdr:row>361</xdr:row>
      <xdr:rowOff>1409700</xdr:rowOff>
    </xdr:to>
    <xdr:pic>
      <xdr:nvPicPr>
        <xdr:cNvPr id="446961" name="Рисунок 404" descr="9785912827310.jpg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73549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363</xdr:row>
      <xdr:rowOff>1402080</xdr:rowOff>
    </xdr:from>
    <xdr:to>
      <xdr:col>1</xdr:col>
      <xdr:colOff>1188720</xdr:colOff>
      <xdr:row>364</xdr:row>
      <xdr:rowOff>1363980</xdr:rowOff>
    </xdr:to>
    <xdr:pic>
      <xdr:nvPicPr>
        <xdr:cNvPr id="446962" name="Рисунок 407" descr="9785912827327.jpg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51584060"/>
          <a:ext cx="10744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366</xdr:row>
      <xdr:rowOff>15240</xdr:rowOff>
    </xdr:from>
    <xdr:to>
      <xdr:col>1</xdr:col>
      <xdr:colOff>1234440</xdr:colOff>
      <xdr:row>366</xdr:row>
      <xdr:rowOff>1379220</xdr:rowOff>
    </xdr:to>
    <xdr:pic>
      <xdr:nvPicPr>
        <xdr:cNvPr id="446963" name="Рисунок 410" descr="9785912826108.jpg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454449180"/>
          <a:ext cx="10744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369</xdr:row>
      <xdr:rowOff>7620</xdr:rowOff>
    </xdr:from>
    <xdr:to>
      <xdr:col>1</xdr:col>
      <xdr:colOff>1249680</xdr:colOff>
      <xdr:row>369</xdr:row>
      <xdr:rowOff>1409700</xdr:rowOff>
    </xdr:to>
    <xdr:pic>
      <xdr:nvPicPr>
        <xdr:cNvPr id="446964" name="Рисунок 413" descr="9785912827341.jpg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5869352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370</xdr:row>
      <xdr:rowOff>0</xdr:rowOff>
    </xdr:from>
    <xdr:to>
      <xdr:col>1</xdr:col>
      <xdr:colOff>1257300</xdr:colOff>
      <xdr:row>370</xdr:row>
      <xdr:rowOff>1402080</xdr:rowOff>
    </xdr:to>
    <xdr:pic>
      <xdr:nvPicPr>
        <xdr:cNvPr id="446965" name="Рисунок 414" descr="9785912822889.jpg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6010322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371</xdr:row>
      <xdr:rowOff>0</xdr:rowOff>
    </xdr:from>
    <xdr:to>
      <xdr:col>1</xdr:col>
      <xdr:colOff>1249680</xdr:colOff>
      <xdr:row>371</xdr:row>
      <xdr:rowOff>1402080</xdr:rowOff>
    </xdr:to>
    <xdr:pic>
      <xdr:nvPicPr>
        <xdr:cNvPr id="446966" name="Рисунок 415" descr="9785912828690.jpg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6152054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372</xdr:row>
      <xdr:rowOff>0</xdr:rowOff>
    </xdr:from>
    <xdr:to>
      <xdr:col>1</xdr:col>
      <xdr:colOff>1257300</xdr:colOff>
      <xdr:row>372</xdr:row>
      <xdr:rowOff>1402080</xdr:rowOff>
    </xdr:to>
    <xdr:pic>
      <xdr:nvPicPr>
        <xdr:cNvPr id="446967" name="Рисунок 416" descr="9785912827211.jpg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629378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372</xdr:row>
      <xdr:rowOff>1402080</xdr:rowOff>
    </xdr:from>
    <xdr:to>
      <xdr:col>1</xdr:col>
      <xdr:colOff>1226820</xdr:colOff>
      <xdr:row>373</xdr:row>
      <xdr:rowOff>1363980</xdr:rowOff>
    </xdr:to>
    <xdr:pic>
      <xdr:nvPicPr>
        <xdr:cNvPr id="446968" name="Рисунок 417" descr="9785912827174.jpg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6433994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374</xdr:row>
      <xdr:rowOff>15240</xdr:rowOff>
    </xdr:from>
    <xdr:to>
      <xdr:col>1</xdr:col>
      <xdr:colOff>1196340</xdr:colOff>
      <xdr:row>374</xdr:row>
      <xdr:rowOff>1386840</xdr:rowOff>
    </xdr:to>
    <xdr:pic>
      <xdr:nvPicPr>
        <xdr:cNvPr id="446969" name="Рисунок 418" descr="9785000337059.jpg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6578774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377</xdr:row>
      <xdr:rowOff>7620</xdr:rowOff>
    </xdr:from>
    <xdr:to>
      <xdr:col>1</xdr:col>
      <xdr:colOff>1196340</xdr:colOff>
      <xdr:row>377</xdr:row>
      <xdr:rowOff>1386840</xdr:rowOff>
    </xdr:to>
    <xdr:pic>
      <xdr:nvPicPr>
        <xdr:cNvPr id="446970" name="Рисунок 420" descr="9785912822896.jpg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700320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378</xdr:row>
      <xdr:rowOff>30480</xdr:rowOff>
    </xdr:from>
    <xdr:to>
      <xdr:col>1</xdr:col>
      <xdr:colOff>1196340</xdr:colOff>
      <xdr:row>378</xdr:row>
      <xdr:rowOff>1394460</xdr:rowOff>
    </xdr:to>
    <xdr:pic>
      <xdr:nvPicPr>
        <xdr:cNvPr id="446971" name="Рисунок 421" descr="9785912826122.jpg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71472260"/>
          <a:ext cx="10591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379</xdr:row>
      <xdr:rowOff>30480</xdr:rowOff>
    </xdr:from>
    <xdr:to>
      <xdr:col>1</xdr:col>
      <xdr:colOff>1226820</xdr:colOff>
      <xdr:row>379</xdr:row>
      <xdr:rowOff>1409700</xdr:rowOff>
    </xdr:to>
    <xdr:pic>
      <xdr:nvPicPr>
        <xdr:cNvPr id="446972" name="Рисунок 422" descr="9785912824449.jpg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7288958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381</xdr:row>
      <xdr:rowOff>7620</xdr:rowOff>
    </xdr:from>
    <xdr:to>
      <xdr:col>1</xdr:col>
      <xdr:colOff>1264920</xdr:colOff>
      <xdr:row>381</xdr:row>
      <xdr:rowOff>1409700</xdr:rowOff>
    </xdr:to>
    <xdr:pic>
      <xdr:nvPicPr>
        <xdr:cNvPr id="446973" name="Рисунок 426" descr="9785912826139.jpg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4757013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383</xdr:row>
      <xdr:rowOff>30480</xdr:rowOff>
    </xdr:from>
    <xdr:to>
      <xdr:col>1</xdr:col>
      <xdr:colOff>1280160</xdr:colOff>
      <xdr:row>384</xdr:row>
      <xdr:rowOff>0</xdr:rowOff>
    </xdr:to>
    <xdr:pic>
      <xdr:nvPicPr>
        <xdr:cNvPr id="446974" name="Рисунок 428" descr="9785912826146.jpg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478558860"/>
          <a:ext cx="106680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384</xdr:row>
      <xdr:rowOff>0</xdr:rowOff>
    </xdr:from>
    <xdr:to>
      <xdr:col>1</xdr:col>
      <xdr:colOff>1264920</xdr:colOff>
      <xdr:row>384</xdr:row>
      <xdr:rowOff>1409700</xdr:rowOff>
    </xdr:to>
    <xdr:pic>
      <xdr:nvPicPr>
        <xdr:cNvPr id="446975" name="Рисунок 429" descr="9785912828676.jpg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7994570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385</xdr:row>
      <xdr:rowOff>7620</xdr:rowOff>
    </xdr:from>
    <xdr:to>
      <xdr:col>1</xdr:col>
      <xdr:colOff>1234440</xdr:colOff>
      <xdr:row>385</xdr:row>
      <xdr:rowOff>1386840</xdr:rowOff>
    </xdr:to>
    <xdr:pic>
      <xdr:nvPicPr>
        <xdr:cNvPr id="446976" name="Рисунок 430" descr="9785912823046.jpg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48137064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386</xdr:row>
      <xdr:rowOff>0</xdr:rowOff>
    </xdr:from>
    <xdr:to>
      <xdr:col>1</xdr:col>
      <xdr:colOff>1234440</xdr:colOff>
      <xdr:row>386</xdr:row>
      <xdr:rowOff>1379220</xdr:rowOff>
    </xdr:to>
    <xdr:pic>
      <xdr:nvPicPr>
        <xdr:cNvPr id="446977" name="Рисунок 431" descr="9785912821189.jpg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48278034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387</xdr:row>
      <xdr:rowOff>0</xdr:rowOff>
    </xdr:from>
    <xdr:to>
      <xdr:col>1</xdr:col>
      <xdr:colOff>1226820</xdr:colOff>
      <xdr:row>387</xdr:row>
      <xdr:rowOff>1379220</xdr:rowOff>
    </xdr:to>
    <xdr:pic>
      <xdr:nvPicPr>
        <xdr:cNvPr id="446978" name="Рисунок 432" descr="9785912825569.jpg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8419766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388</xdr:row>
      <xdr:rowOff>15240</xdr:rowOff>
    </xdr:from>
    <xdr:to>
      <xdr:col>1</xdr:col>
      <xdr:colOff>1196340</xdr:colOff>
      <xdr:row>389</xdr:row>
      <xdr:rowOff>0</xdr:rowOff>
    </xdr:to>
    <xdr:pic>
      <xdr:nvPicPr>
        <xdr:cNvPr id="446979" name="Рисунок 433" descr="9785912827334.jpg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8563022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390</xdr:row>
      <xdr:rowOff>15240</xdr:rowOff>
    </xdr:from>
    <xdr:to>
      <xdr:col>1</xdr:col>
      <xdr:colOff>1196340</xdr:colOff>
      <xdr:row>390</xdr:row>
      <xdr:rowOff>1379220</xdr:rowOff>
    </xdr:to>
    <xdr:pic>
      <xdr:nvPicPr>
        <xdr:cNvPr id="446980" name="Рисунок 434" descr="9785912826801.jpg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8846486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391</xdr:row>
      <xdr:rowOff>0</xdr:rowOff>
    </xdr:from>
    <xdr:to>
      <xdr:col>1</xdr:col>
      <xdr:colOff>1226820</xdr:colOff>
      <xdr:row>391</xdr:row>
      <xdr:rowOff>1402080</xdr:rowOff>
    </xdr:to>
    <xdr:pic>
      <xdr:nvPicPr>
        <xdr:cNvPr id="446981" name="Рисунок 435" descr="9785912825576.jpg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8986694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391</xdr:row>
      <xdr:rowOff>1409700</xdr:rowOff>
    </xdr:from>
    <xdr:to>
      <xdr:col>1</xdr:col>
      <xdr:colOff>1234440</xdr:colOff>
      <xdr:row>392</xdr:row>
      <xdr:rowOff>1363980</xdr:rowOff>
    </xdr:to>
    <xdr:pic>
      <xdr:nvPicPr>
        <xdr:cNvPr id="446982" name="Рисунок 436" descr="9785912823305.jpg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9127664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393</xdr:row>
      <xdr:rowOff>15240</xdr:rowOff>
    </xdr:from>
    <xdr:to>
      <xdr:col>1</xdr:col>
      <xdr:colOff>1234440</xdr:colOff>
      <xdr:row>393</xdr:row>
      <xdr:rowOff>1386840</xdr:rowOff>
    </xdr:to>
    <xdr:pic>
      <xdr:nvPicPr>
        <xdr:cNvPr id="446983" name="Рисунок 438" descr="9785912824432.jpg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49271682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395</xdr:row>
      <xdr:rowOff>7620</xdr:rowOff>
    </xdr:from>
    <xdr:to>
      <xdr:col>1</xdr:col>
      <xdr:colOff>1234440</xdr:colOff>
      <xdr:row>395</xdr:row>
      <xdr:rowOff>1371600</xdr:rowOff>
    </xdr:to>
    <xdr:pic>
      <xdr:nvPicPr>
        <xdr:cNvPr id="446984" name="Рисунок 440" descr="9785912822759.jpg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49554384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377</xdr:row>
      <xdr:rowOff>0</xdr:rowOff>
    </xdr:from>
    <xdr:to>
      <xdr:col>1</xdr:col>
      <xdr:colOff>1181100</xdr:colOff>
      <xdr:row>377</xdr:row>
      <xdr:rowOff>7620</xdr:rowOff>
    </xdr:to>
    <xdr:pic>
      <xdr:nvPicPr>
        <xdr:cNvPr id="446985" name="Рисунок 931" descr="9785912826115.jpg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70024460"/>
          <a:ext cx="10820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380</xdr:row>
      <xdr:rowOff>38100</xdr:rowOff>
    </xdr:from>
    <xdr:to>
      <xdr:col>1</xdr:col>
      <xdr:colOff>1203960</xdr:colOff>
      <xdr:row>380</xdr:row>
      <xdr:rowOff>1379220</xdr:rowOff>
    </xdr:to>
    <xdr:pic>
      <xdr:nvPicPr>
        <xdr:cNvPr id="446986" name="Рисунок 995" descr="9785000335222.jpg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74314520"/>
          <a:ext cx="102870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362</xdr:row>
      <xdr:rowOff>30480</xdr:rowOff>
    </xdr:from>
    <xdr:to>
      <xdr:col>1</xdr:col>
      <xdr:colOff>1120140</xdr:colOff>
      <xdr:row>362</xdr:row>
      <xdr:rowOff>1333500</xdr:rowOff>
    </xdr:to>
    <xdr:pic>
      <xdr:nvPicPr>
        <xdr:cNvPr id="446987" name="Рисунок 833" descr="9785912828706.jpg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8795140"/>
          <a:ext cx="100584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394</xdr:row>
      <xdr:rowOff>15240</xdr:rowOff>
    </xdr:from>
    <xdr:to>
      <xdr:col>1</xdr:col>
      <xdr:colOff>1234440</xdr:colOff>
      <xdr:row>394</xdr:row>
      <xdr:rowOff>1341120</xdr:rowOff>
    </xdr:to>
    <xdr:pic>
      <xdr:nvPicPr>
        <xdr:cNvPr id="446988" name="Рисунок 834" descr="9785000335048.jpg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494134140"/>
          <a:ext cx="102108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398</xdr:row>
      <xdr:rowOff>7620</xdr:rowOff>
    </xdr:from>
    <xdr:to>
      <xdr:col>1</xdr:col>
      <xdr:colOff>1234440</xdr:colOff>
      <xdr:row>398</xdr:row>
      <xdr:rowOff>1386840</xdr:rowOff>
    </xdr:to>
    <xdr:pic>
      <xdr:nvPicPr>
        <xdr:cNvPr id="446989" name="Рисунок 444" descr="9785912825965.jpg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991404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399</xdr:row>
      <xdr:rowOff>30480</xdr:rowOff>
    </xdr:from>
    <xdr:to>
      <xdr:col>1</xdr:col>
      <xdr:colOff>1234440</xdr:colOff>
      <xdr:row>399</xdr:row>
      <xdr:rowOff>1402080</xdr:rowOff>
    </xdr:to>
    <xdr:pic>
      <xdr:nvPicPr>
        <xdr:cNvPr id="446990" name="Рисунок 445" descr="9785000335123.jpg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0058066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402</xdr:row>
      <xdr:rowOff>53340</xdr:rowOff>
    </xdr:from>
    <xdr:to>
      <xdr:col>1</xdr:col>
      <xdr:colOff>1234440</xdr:colOff>
      <xdr:row>402</xdr:row>
      <xdr:rowOff>1348740</xdr:rowOff>
    </xdr:to>
    <xdr:pic>
      <xdr:nvPicPr>
        <xdr:cNvPr id="446991" name="Рисунок 446" descr="9785912827396.jpg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04855480"/>
          <a:ext cx="105918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403</xdr:row>
      <xdr:rowOff>0</xdr:rowOff>
    </xdr:from>
    <xdr:to>
      <xdr:col>1</xdr:col>
      <xdr:colOff>1234440</xdr:colOff>
      <xdr:row>403</xdr:row>
      <xdr:rowOff>1409700</xdr:rowOff>
    </xdr:to>
    <xdr:pic>
      <xdr:nvPicPr>
        <xdr:cNvPr id="446992" name="Рисунок 447" descr="9785912822063.jpg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06219460"/>
          <a:ext cx="10972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404</xdr:row>
      <xdr:rowOff>15240</xdr:rowOff>
    </xdr:from>
    <xdr:to>
      <xdr:col>1</xdr:col>
      <xdr:colOff>1264920</xdr:colOff>
      <xdr:row>405</xdr:row>
      <xdr:rowOff>0</xdr:rowOff>
    </xdr:to>
    <xdr:pic>
      <xdr:nvPicPr>
        <xdr:cNvPr id="446993" name="Рисунок 448" descr="9785912822070.jpg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0765202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407</xdr:row>
      <xdr:rowOff>15240</xdr:rowOff>
    </xdr:from>
    <xdr:to>
      <xdr:col>1</xdr:col>
      <xdr:colOff>1226820</xdr:colOff>
      <xdr:row>407</xdr:row>
      <xdr:rowOff>1379220</xdr:rowOff>
    </xdr:to>
    <xdr:pic>
      <xdr:nvPicPr>
        <xdr:cNvPr id="446994" name="Рисунок 450" descr="9785912826009.jpg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11903980"/>
          <a:ext cx="10439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408</xdr:row>
      <xdr:rowOff>0</xdr:rowOff>
    </xdr:from>
    <xdr:to>
      <xdr:col>1</xdr:col>
      <xdr:colOff>1264920</xdr:colOff>
      <xdr:row>408</xdr:row>
      <xdr:rowOff>1402080</xdr:rowOff>
    </xdr:to>
    <xdr:pic>
      <xdr:nvPicPr>
        <xdr:cNvPr id="446995" name="Рисунок 451" descr="9785912827372.jpg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133060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409</xdr:row>
      <xdr:rowOff>7620</xdr:rowOff>
    </xdr:from>
    <xdr:to>
      <xdr:col>1</xdr:col>
      <xdr:colOff>1264920</xdr:colOff>
      <xdr:row>409</xdr:row>
      <xdr:rowOff>1386840</xdr:rowOff>
    </xdr:to>
    <xdr:pic>
      <xdr:nvPicPr>
        <xdr:cNvPr id="446996" name="Рисунок 452" descr="9785912827419.jpg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51473100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410</xdr:row>
      <xdr:rowOff>30480</xdr:rowOff>
    </xdr:from>
    <xdr:to>
      <xdr:col>1</xdr:col>
      <xdr:colOff>1272540</xdr:colOff>
      <xdr:row>410</xdr:row>
      <xdr:rowOff>1409700</xdr:rowOff>
    </xdr:to>
    <xdr:pic>
      <xdr:nvPicPr>
        <xdr:cNvPr id="446997" name="Рисунок 453" descr="9785912826030.jpg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5161711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412</xdr:row>
      <xdr:rowOff>7620</xdr:rowOff>
    </xdr:from>
    <xdr:to>
      <xdr:col>1</xdr:col>
      <xdr:colOff>1257300</xdr:colOff>
      <xdr:row>412</xdr:row>
      <xdr:rowOff>1409700</xdr:rowOff>
    </xdr:to>
    <xdr:pic>
      <xdr:nvPicPr>
        <xdr:cNvPr id="446998" name="Рисунок 455" descr="9785000335154.jpg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189829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414</xdr:row>
      <xdr:rowOff>30480</xdr:rowOff>
    </xdr:from>
    <xdr:to>
      <xdr:col>1</xdr:col>
      <xdr:colOff>1196340</xdr:colOff>
      <xdr:row>414</xdr:row>
      <xdr:rowOff>1394460</xdr:rowOff>
    </xdr:to>
    <xdr:pic>
      <xdr:nvPicPr>
        <xdr:cNvPr id="446999" name="Рисунок 457" descr="9785000335147.jpg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21840460"/>
          <a:ext cx="10591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416</xdr:row>
      <xdr:rowOff>0</xdr:rowOff>
    </xdr:from>
    <xdr:to>
      <xdr:col>1</xdr:col>
      <xdr:colOff>1272540</xdr:colOff>
      <xdr:row>416</xdr:row>
      <xdr:rowOff>1402080</xdr:rowOff>
    </xdr:to>
    <xdr:pic>
      <xdr:nvPicPr>
        <xdr:cNvPr id="447000" name="Рисунок 461" descr="9785000335567.jpg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2417980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416</xdr:row>
      <xdr:rowOff>1402080</xdr:rowOff>
    </xdr:from>
    <xdr:to>
      <xdr:col>1</xdr:col>
      <xdr:colOff>1287780</xdr:colOff>
      <xdr:row>417</xdr:row>
      <xdr:rowOff>0</xdr:rowOff>
    </xdr:to>
    <xdr:pic>
      <xdr:nvPicPr>
        <xdr:cNvPr id="447001" name="Рисунок 462" descr="9785000335574.jpg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25581880"/>
          <a:ext cx="1143000" cy="152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417</xdr:row>
      <xdr:rowOff>7620</xdr:rowOff>
    </xdr:from>
    <xdr:to>
      <xdr:col>1</xdr:col>
      <xdr:colOff>1272540</xdr:colOff>
      <xdr:row>417</xdr:row>
      <xdr:rowOff>1409700</xdr:rowOff>
    </xdr:to>
    <xdr:pic>
      <xdr:nvPicPr>
        <xdr:cNvPr id="447002" name="Рисунок 463" descr="9785000335604.jpg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2560474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418</xdr:row>
      <xdr:rowOff>7620</xdr:rowOff>
    </xdr:from>
    <xdr:to>
      <xdr:col>1</xdr:col>
      <xdr:colOff>1295400</xdr:colOff>
      <xdr:row>418</xdr:row>
      <xdr:rowOff>1386840</xdr:rowOff>
    </xdr:to>
    <xdr:pic>
      <xdr:nvPicPr>
        <xdr:cNvPr id="447003" name="Рисунок 464" descr="9785000335550.jpg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2702206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419</xdr:row>
      <xdr:rowOff>0</xdr:rowOff>
    </xdr:from>
    <xdr:to>
      <xdr:col>1</xdr:col>
      <xdr:colOff>1264920</xdr:colOff>
      <xdr:row>419</xdr:row>
      <xdr:rowOff>1363980</xdr:rowOff>
    </xdr:to>
    <xdr:pic>
      <xdr:nvPicPr>
        <xdr:cNvPr id="447004" name="Рисунок 465" descr="9785000335581.jpg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2843176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420</xdr:row>
      <xdr:rowOff>15240</xdr:rowOff>
    </xdr:from>
    <xdr:to>
      <xdr:col>1</xdr:col>
      <xdr:colOff>1264920</xdr:colOff>
      <xdr:row>420</xdr:row>
      <xdr:rowOff>1386840</xdr:rowOff>
    </xdr:to>
    <xdr:pic>
      <xdr:nvPicPr>
        <xdr:cNvPr id="447005" name="Рисунок 467" descr="9785000335543.jpg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29864320"/>
          <a:ext cx="11277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422</xdr:row>
      <xdr:rowOff>7620</xdr:rowOff>
    </xdr:from>
    <xdr:to>
      <xdr:col>1</xdr:col>
      <xdr:colOff>1257300</xdr:colOff>
      <xdr:row>422</xdr:row>
      <xdr:rowOff>1386840</xdr:rowOff>
    </xdr:to>
    <xdr:pic>
      <xdr:nvPicPr>
        <xdr:cNvPr id="447006" name="Рисунок 470" descr="9785912825170.jpg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3218080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423</xdr:row>
      <xdr:rowOff>0</xdr:rowOff>
    </xdr:from>
    <xdr:to>
      <xdr:col>1</xdr:col>
      <xdr:colOff>1234440</xdr:colOff>
      <xdr:row>423</xdr:row>
      <xdr:rowOff>1402080</xdr:rowOff>
    </xdr:to>
    <xdr:pic>
      <xdr:nvPicPr>
        <xdr:cNvPr id="447007" name="Рисунок 471" descr="9785912821615.jpg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3359050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424</xdr:row>
      <xdr:rowOff>15240</xdr:rowOff>
    </xdr:from>
    <xdr:to>
      <xdr:col>1</xdr:col>
      <xdr:colOff>1219200</xdr:colOff>
      <xdr:row>424</xdr:row>
      <xdr:rowOff>1379220</xdr:rowOff>
    </xdr:to>
    <xdr:pic>
      <xdr:nvPicPr>
        <xdr:cNvPr id="447008" name="Рисунок 473" descr="9785912821622.jpg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35023060"/>
          <a:ext cx="10439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425</xdr:row>
      <xdr:rowOff>0</xdr:rowOff>
    </xdr:from>
    <xdr:to>
      <xdr:col>1</xdr:col>
      <xdr:colOff>1196340</xdr:colOff>
      <xdr:row>425</xdr:row>
      <xdr:rowOff>1402080</xdr:rowOff>
    </xdr:to>
    <xdr:pic>
      <xdr:nvPicPr>
        <xdr:cNvPr id="447009" name="Рисунок 474" descr="9785912821561.jpg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53642514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426</xdr:row>
      <xdr:rowOff>0</xdr:rowOff>
    </xdr:from>
    <xdr:to>
      <xdr:col>1</xdr:col>
      <xdr:colOff>1234440</xdr:colOff>
      <xdr:row>426</xdr:row>
      <xdr:rowOff>1371600</xdr:rowOff>
    </xdr:to>
    <xdr:pic>
      <xdr:nvPicPr>
        <xdr:cNvPr id="447010" name="Рисунок 476" descr="9785912825200.jpg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3784246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427</xdr:row>
      <xdr:rowOff>0</xdr:rowOff>
    </xdr:from>
    <xdr:to>
      <xdr:col>1</xdr:col>
      <xdr:colOff>1234440</xdr:colOff>
      <xdr:row>427</xdr:row>
      <xdr:rowOff>1379220</xdr:rowOff>
    </xdr:to>
    <xdr:pic>
      <xdr:nvPicPr>
        <xdr:cNvPr id="447011" name="Рисунок 477" descr="9785912827624.jpg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392597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428</xdr:row>
      <xdr:rowOff>15240</xdr:rowOff>
    </xdr:from>
    <xdr:to>
      <xdr:col>1</xdr:col>
      <xdr:colOff>1264920</xdr:colOff>
      <xdr:row>429</xdr:row>
      <xdr:rowOff>0</xdr:rowOff>
    </xdr:to>
    <xdr:pic>
      <xdr:nvPicPr>
        <xdr:cNvPr id="447012" name="Рисунок 478" descr="9785912827617.jpg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40692340"/>
          <a:ext cx="11506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429</xdr:row>
      <xdr:rowOff>38100</xdr:rowOff>
    </xdr:from>
    <xdr:to>
      <xdr:col>1</xdr:col>
      <xdr:colOff>1264920</xdr:colOff>
      <xdr:row>429</xdr:row>
      <xdr:rowOff>1402080</xdr:rowOff>
    </xdr:to>
    <xdr:pic>
      <xdr:nvPicPr>
        <xdr:cNvPr id="447013" name="Рисунок 479" descr="9785912827600.jpg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42132520"/>
          <a:ext cx="11201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430</xdr:row>
      <xdr:rowOff>7620</xdr:rowOff>
    </xdr:from>
    <xdr:to>
      <xdr:col>1</xdr:col>
      <xdr:colOff>1234440</xdr:colOff>
      <xdr:row>430</xdr:row>
      <xdr:rowOff>1371600</xdr:rowOff>
    </xdr:to>
    <xdr:pic>
      <xdr:nvPicPr>
        <xdr:cNvPr id="447014" name="Рисунок 480" descr="9785912821585.jpg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4351936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431</xdr:row>
      <xdr:rowOff>7620</xdr:rowOff>
    </xdr:from>
    <xdr:to>
      <xdr:col>1</xdr:col>
      <xdr:colOff>1257300</xdr:colOff>
      <xdr:row>431</xdr:row>
      <xdr:rowOff>1371600</xdr:rowOff>
    </xdr:to>
    <xdr:pic>
      <xdr:nvPicPr>
        <xdr:cNvPr id="447015" name="Рисунок 481" descr="9785912821516.jpg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4493668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432</xdr:row>
      <xdr:rowOff>0</xdr:rowOff>
    </xdr:from>
    <xdr:to>
      <xdr:col>1</xdr:col>
      <xdr:colOff>1234440</xdr:colOff>
      <xdr:row>432</xdr:row>
      <xdr:rowOff>1379220</xdr:rowOff>
    </xdr:to>
    <xdr:pic>
      <xdr:nvPicPr>
        <xdr:cNvPr id="447016" name="Рисунок 482" descr="9785912821530.jpg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4634638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433</xdr:row>
      <xdr:rowOff>38100</xdr:rowOff>
    </xdr:from>
    <xdr:to>
      <xdr:col>1</xdr:col>
      <xdr:colOff>1234440</xdr:colOff>
      <xdr:row>433</xdr:row>
      <xdr:rowOff>1417320</xdr:rowOff>
    </xdr:to>
    <xdr:pic>
      <xdr:nvPicPr>
        <xdr:cNvPr id="447017" name="Рисунок 483" descr="9785912821547.jpg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4780180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435</xdr:row>
      <xdr:rowOff>15240</xdr:rowOff>
    </xdr:from>
    <xdr:to>
      <xdr:col>1</xdr:col>
      <xdr:colOff>1257300</xdr:colOff>
      <xdr:row>436</xdr:row>
      <xdr:rowOff>0</xdr:rowOff>
    </xdr:to>
    <xdr:pic>
      <xdr:nvPicPr>
        <xdr:cNvPr id="447018" name="Рисунок 275" descr="9785912828782.jpg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49958260"/>
          <a:ext cx="11430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437</xdr:row>
      <xdr:rowOff>0</xdr:rowOff>
    </xdr:from>
    <xdr:to>
      <xdr:col>1</xdr:col>
      <xdr:colOff>1310640</xdr:colOff>
      <xdr:row>437</xdr:row>
      <xdr:rowOff>7620</xdr:rowOff>
    </xdr:to>
    <xdr:pic>
      <xdr:nvPicPr>
        <xdr:cNvPr id="447019" name="Рисунок 276" descr="9785912828799.jpg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52206160"/>
          <a:ext cx="112776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437</xdr:row>
      <xdr:rowOff>7620</xdr:rowOff>
    </xdr:from>
    <xdr:to>
      <xdr:col>1</xdr:col>
      <xdr:colOff>1272540</xdr:colOff>
      <xdr:row>437</xdr:row>
      <xdr:rowOff>1371600</xdr:rowOff>
    </xdr:to>
    <xdr:pic>
      <xdr:nvPicPr>
        <xdr:cNvPr id="447020" name="Рисунок 277" descr="9785912828805.jpg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5221378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438</xdr:row>
      <xdr:rowOff>15240</xdr:rowOff>
    </xdr:from>
    <xdr:to>
      <xdr:col>1</xdr:col>
      <xdr:colOff>1280160</xdr:colOff>
      <xdr:row>439</xdr:row>
      <xdr:rowOff>0</xdr:rowOff>
    </xdr:to>
    <xdr:pic>
      <xdr:nvPicPr>
        <xdr:cNvPr id="447021" name="Рисунок 278" descr="9785912828812.jpg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53638720"/>
          <a:ext cx="11049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439</xdr:row>
      <xdr:rowOff>7620</xdr:rowOff>
    </xdr:from>
    <xdr:to>
      <xdr:col>1</xdr:col>
      <xdr:colOff>1234440</xdr:colOff>
      <xdr:row>439</xdr:row>
      <xdr:rowOff>1386840</xdr:rowOff>
    </xdr:to>
    <xdr:pic>
      <xdr:nvPicPr>
        <xdr:cNvPr id="447022" name="Рисунок 279" descr="9785912828850.jpg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5504842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440</xdr:row>
      <xdr:rowOff>15240</xdr:rowOff>
    </xdr:from>
    <xdr:to>
      <xdr:col>1</xdr:col>
      <xdr:colOff>1257300</xdr:colOff>
      <xdr:row>440</xdr:row>
      <xdr:rowOff>1386840</xdr:rowOff>
    </xdr:to>
    <xdr:pic>
      <xdr:nvPicPr>
        <xdr:cNvPr id="447023" name="Рисунок 281" descr="9785912828836.jpg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5647336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441</xdr:row>
      <xdr:rowOff>53340</xdr:rowOff>
    </xdr:from>
    <xdr:to>
      <xdr:col>1</xdr:col>
      <xdr:colOff>1264920</xdr:colOff>
      <xdr:row>442</xdr:row>
      <xdr:rowOff>0</xdr:rowOff>
    </xdr:to>
    <xdr:pic>
      <xdr:nvPicPr>
        <xdr:cNvPr id="447024" name="Рисунок 282" descr="9785912828843.jpg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5792878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443</xdr:row>
      <xdr:rowOff>7620</xdr:rowOff>
    </xdr:from>
    <xdr:to>
      <xdr:col>1</xdr:col>
      <xdr:colOff>1318260</xdr:colOff>
      <xdr:row>443</xdr:row>
      <xdr:rowOff>1409700</xdr:rowOff>
    </xdr:to>
    <xdr:pic>
      <xdr:nvPicPr>
        <xdr:cNvPr id="447025" name="Рисунок 486" descr="9785000336564.jpg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59909980"/>
          <a:ext cx="11430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447</xdr:row>
      <xdr:rowOff>30480</xdr:rowOff>
    </xdr:from>
    <xdr:to>
      <xdr:col>1</xdr:col>
      <xdr:colOff>1295400</xdr:colOff>
      <xdr:row>448</xdr:row>
      <xdr:rowOff>15240</xdr:rowOff>
    </xdr:to>
    <xdr:pic>
      <xdr:nvPicPr>
        <xdr:cNvPr id="447026" name="Рисунок 489" descr="9785912825804.jpg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65602120"/>
          <a:ext cx="11887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448</xdr:row>
      <xdr:rowOff>53340</xdr:rowOff>
    </xdr:from>
    <xdr:to>
      <xdr:col>1</xdr:col>
      <xdr:colOff>1272540</xdr:colOff>
      <xdr:row>448</xdr:row>
      <xdr:rowOff>1417320</xdr:rowOff>
    </xdr:to>
    <xdr:pic>
      <xdr:nvPicPr>
        <xdr:cNvPr id="447027" name="Рисунок 490" descr="9785000335260.jpg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6704230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449</xdr:row>
      <xdr:rowOff>30480</xdr:rowOff>
    </xdr:from>
    <xdr:to>
      <xdr:col>1</xdr:col>
      <xdr:colOff>1287780</xdr:colOff>
      <xdr:row>450</xdr:row>
      <xdr:rowOff>7620</xdr:rowOff>
    </xdr:to>
    <xdr:pic>
      <xdr:nvPicPr>
        <xdr:cNvPr id="447028" name="Рисунок 491" descr="9785912822568.jpg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68436760"/>
          <a:ext cx="1181100" cy="13944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450</xdr:row>
      <xdr:rowOff>7620</xdr:rowOff>
    </xdr:from>
    <xdr:to>
      <xdr:col>1</xdr:col>
      <xdr:colOff>1303020</xdr:colOff>
      <xdr:row>450</xdr:row>
      <xdr:rowOff>1409700</xdr:rowOff>
    </xdr:to>
    <xdr:pic>
      <xdr:nvPicPr>
        <xdr:cNvPr id="447029" name="Рисунок 492" descr="9785000335512.jpg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69831220"/>
          <a:ext cx="11658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451</xdr:row>
      <xdr:rowOff>7620</xdr:rowOff>
    </xdr:from>
    <xdr:to>
      <xdr:col>1</xdr:col>
      <xdr:colOff>1295400</xdr:colOff>
      <xdr:row>451</xdr:row>
      <xdr:rowOff>1386840</xdr:rowOff>
    </xdr:to>
    <xdr:pic>
      <xdr:nvPicPr>
        <xdr:cNvPr id="447030" name="Рисунок 493" descr="9785912822711.jpg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71248540"/>
          <a:ext cx="11506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452</xdr:row>
      <xdr:rowOff>30480</xdr:rowOff>
    </xdr:from>
    <xdr:to>
      <xdr:col>1</xdr:col>
      <xdr:colOff>1264920</xdr:colOff>
      <xdr:row>452</xdr:row>
      <xdr:rowOff>1409700</xdr:rowOff>
    </xdr:to>
    <xdr:pic>
      <xdr:nvPicPr>
        <xdr:cNvPr id="447031" name="Рисунок 494" descr="9785912822476.jpg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7268872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455</xdr:row>
      <xdr:rowOff>30480</xdr:rowOff>
    </xdr:from>
    <xdr:to>
      <xdr:col>1</xdr:col>
      <xdr:colOff>1226820</xdr:colOff>
      <xdr:row>455</xdr:row>
      <xdr:rowOff>1402080</xdr:rowOff>
    </xdr:to>
    <xdr:pic>
      <xdr:nvPicPr>
        <xdr:cNvPr id="447032" name="Рисунок 496" descr="9785000335505.jpg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576940680"/>
          <a:ext cx="11277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456</xdr:row>
      <xdr:rowOff>7620</xdr:rowOff>
    </xdr:from>
    <xdr:to>
      <xdr:col>1</xdr:col>
      <xdr:colOff>1234440</xdr:colOff>
      <xdr:row>456</xdr:row>
      <xdr:rowOff>1371600</xdr:rowOff>
    </xdr:to>
    <xdr:pic>
      <xdr:nvPicPr>
        <xdr:cNvPr id="447033" name="Рисунок 497" descr="9785912822445.jpg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7833514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457</xdr:row>
      <xdr:rowOff>38100</xdr:rowOff>
    </xdr:from>
    <xdr:to>
      <xdr:col>1</xdr:col>
      <xdr:colOff>1226820</xdr:colOff>
      <xdr:row>457</xdr:row>
      <xdr:rowOff>1402080</xdr:rowOff>
    </xdr:to>
    <xdr:pic>
      <xdr:nvPicPr>
        <xdr:cNvPr id="447034" name="Рисунок 498" descr="9785912822452.jpg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79782940"/>
          <a:ext cx="11201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458</xdr:row>
      <xdr:rowOff>30480</xdr:rowOff>
    </xdr:from>
    <xdr:to>
      <xdr:col>1</xdr:col>
      <xdr:colOff>1257300</xdr:colOff>
      <xdr:row>458</xdr:row>
      <xdr:rowOff>1394460</xdr:rowOff>
    </xdr:to>
    <xdr:pic>
      <xdr:nvPicPr>
        <xdr:cNvPr id="447035" name="Рисунок 499" descr="9785000335529.jpg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8119264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459</xdr:row>
      <xdr:rowOff>7620</xdr:rowOff>
    </xdr:from>
    <xdr:to>
      <xdr:col>1</xdr:col>
      <xdr:colOff>1280160</xdr:colOff>
      <xdr:row>459</xdr:row>
      <xdr:rowOff>1386840</xdr:rowOff>
    </xdr:to>
    <xdr:pic>
      <xdr:nvPicPr>
        <xdr:cNvPr id="447036" name="Рисунок 500" descr="9785000336571.jpg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82587100"/>
          <a:ext cx="114300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461</xdr:row>
      <xdr:rowOff>30480</xdr:rowOff>
    </xdr:from>
    <xdr:to>
      <xdr:col>1</xdr:col>
      <xdr:colOff>1295400</xdr:colOff>
      <xdr:row>461</xdr:row>
      <xdr:rowOff>1402080</xdr:rowOff>
    </xdr:to>
    <xdr:pic>
      <xdr:nvPicPr>
        <xdr:cNvPr id="447037" name="Рисунок 501" descr="9785000336557.jpg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8544460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462</xdr:row>
      <xdr:rowOff>30480</xdr:rowOff>
    </xdr:from>
    <xdr:to>
      <xdr:col>1</xdr:col>
      <xdr:colOff>1295400</xdr:colOff>
      <xdr:row>462</xdr:row>
      <xdr:rowOff>1394460</xdr:rowOff>
    </xdr:to>
    <xdr:pic>
      <xdr:nvPicPr>
        <xdr:cNvPr id="447038" name="Рисунок 502" descr="9785912825125.jpg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8686192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463</xdr:row>
      <xdr:rowOff>15240</xdr:rowOff>
    </xdr:from>
    <xdr:to>
      <xdr:col>1</xdr:col>
      <xdr:colOff>1287780</xdr:colOff>
      <xdr:row>463</xdr:row>
      <xdr:rowOff>1386840</xdr:rowOff>
    </xdr:to>
    <xdr:pic>
      <xdr:nvPicPr>
        <xdr:cNvPr id="447039" name="Рисунок 503" descr="9785912825811.jpg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88264000"/>
          <a:ext cx="11506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464</xdr:row>
      <xdr:rowOff>30480</xdr:rowOff>
    </xdr:from>
    <xdr:to>
      <xdr:col>1</xdr:col>
      <xdr:colOff>1287780</xdr:colOff>
      <xdr:row>465</xdr:row>
      <xdr:rowOff>0</xdr:rowOff>
    </xdr:to>
    <xdr:pic>
      <xdr:nvPicPr>
        <xdr:cNvPr id="447040" name="Рисунок 504" descr="9785912822803.jpg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589696560"/>
          <a:ext cx="118872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466</xdr:row>
      <xdr:rowOff>30480</xdr:rowOff>
    </xdr:from>
    <xdr:to>
      <xdr:col>1</xdr:col>
      <xdr:colOff>1287780</xdr:colOff>
      <xdr:row>466</xdr:row>
      <xdr:rowOff>1409700</xdr:rowOff>
    </xdr:to>
    <xdr:pic>
      <xdr:nvPicPr>
        <xdr:cNvPr id="447041" name="Рисунок 505" descr="9785912825156.jpg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92531200"/>
          <a:ext cx="11506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453</xdr:row>
      <xdr:rowOff>7620</xdr:rowOff>
    </xdr:from>
    <xdr:to>
      <xdr:col>1</xdr:col>
      <xdr:colOff>1303020</xdr:colOff>
      <xdr:row>453</xdr:row>
      <xdr:rowOff>1386840</xdr:rowOff>
    </xdr:to>
    <xdr:pic>
      <xdr:nvPicPr>
        <xdr:cNvPr id="447042" name="Рисунок 935" descr="9785000335499.jpg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7408318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444</xdr:row>
      <xdr:rowOff>7620</xdr:rowOff>
    </xdr:from>
    <xdr:to>
      <xdr:col>1</xdr:col>
      <xdr:colOff>1303020</xdr:colOff>
      <xdr:row>444</xdr:row>
      <xdr:rowOff>1371600</xdr:rowOff>
    </xdr:to>
    <xdr:pic>
      <xdr:nvPicPr>
        <xdr:cNvPr id="447043" name="Рисунок 487" descr="9785912825828.jpg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6132730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454</xdr:row>
      <xdr:rowOff>15240</xdr:rowOff>
    </xdr:from>
    <xdr:to>
      <xdr:col>1</xdr:col>
      <xdr:colOff>1234440</xdr:colOff>
      <xdr:row>454</xdr:row>
      <xdr:rowOff>1379220</xdr:rowOff>
    </xdr:to>
    <xdr:pic>
      <xdr:nvPicPr>
        <xdr:cNvPr id="447044" name="Рисунок 495" descr="9785912825798.jpg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7550812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468</xdr:row>
      <xdr:rowOff>7620</xdr:rowOff>
    </xdr:from>
    <xdr:to>
      <xdr:col>1</xdr:col>
      <xdr:colOff>1226820</xdr:colOff>
      <xdr:row>469</xdr:row>
      <xdr:rowOff>0</xdr:rowOff>
    </xdr:to>
    <xdr:pic>
      <xdr:nvPicPr>
        <xdr:cNvPr id="447045" name="Рисунок 509" descr="9785912828133.jpg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9473338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471</xdr:row>
      <xdr:rowOff>38100</xdr:rowOff>
    </xdr:from>
    <xdr:to>
      <xdr:col>1</xdr:col>
      <xdr:colOff>1257300</xdr:colOff>
      <xdr:row>472</xdr:row>
      <xdr:rowOff>7620</xdr:rowOff>
    </xdr:to>
    <xdr:pic>
      <xdr:nvPicPr>
        <xdr:cNvPr id="447046" name="Рисунок 510" descr="9785912828157.jpg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98444320"/>
          <a:ext cx="108204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472</xdr:row>
      <xdr:rowOff>15240</xdr:rowOff>
    </xdr:from>
    <xdr:to>
      <xdr:col>1</xdr:col>
      <xdr:colOff>1257300</xdr:colOff>
      <xdr:row>472</xdr:row>
      <xdr:rowOff>1386840</xdr:rowOff>
    </xdr:to>
    <xdr:pic>
      <xdr:nvPicPr>
        <xdr:cNvPr id="447047" name="Рисунок 511" descr="9785912828140.jpg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9983878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470</xdr:row>
      <xdr:rowOff>38100</xdr:rowOff>
    </xdr:from>
    <xdr:to>
      <xdr:col>1</xdr:col>
      <xdr:colOff>1226820</xdr:colOff>
      <xdr:row>470</xdr:row>
      <xdr:rowOff>1409700</xdr:rowOff>
    </xdr:to>
    <xdr:pic>
      <xdr:nvPicPr>
        <xdr:cNvPr id="447048" name="Рисунок 827" descr="9785000335024.jpg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9702700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473</xdr:row>
      <xdr:rowOff>15240</xdr:rowOff>
    </xdr:from>
    <xdr:to>
      <xdr:col>1</xdr:col>
      <xdr:colOff>1234440</xdr:colOff>
      <xdr:row>473</xdr:row>
      <xdr:rowOff>1379220</xdr:rowOff>
    </xdr:to>
    <xdr:pic>
      <xdr:nvPicPr>
        <xdr:cNvPr id="447049" name="Рисунок 828" descr="9785912828713.jpg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60125610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474</xdr:row>
      <xdr:rowOff>15240</xdr:rowOff>
    </xdr:from>
    <xdr:to>
      <xdr:col>1</xdr:col>
      <xdr:colOff>1280160</xdr:colOff>
      <xdr:row>475</xdr:row>
      <xdr:rowOff>0</xdr:rowOff>
    </xdr:to>
    <xdr:pic>
      <xdr:nvPicPr>
        <xdr:cNvPr id="447050" name="Рисунок 513" descr="9785912822308.jpg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02673420"/>
          <a:ext cx="10668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243840</xdr:colOff>
      <xdr:row>477</xdr:row>
      <xdr:rowOff>15240</xdr:rowOff>
    </xdr:from>
    <xdr:to>
      <xdr:col>1</xdr:col>
      <xdr:colOff>1295400</xdr:colOff>
      <xdr:row>477</xdr:row>
      <xdr:rowOff>1386840</xdr:rowOff>
    </xdr:to>
    <xdr:pic>
      <xdr:nvPicPr>
        <xdr:cNvPr id="447051" name="Рисунок 517" descr="9785912822339.jpg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692538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483</xdr:row>
      <xdr:rowOff>38100</xdr:rowOff>
    </xdr:from>
    <xdr:to>
      <xdr:col>1</xdr:col>
      <xdr:colOff>1272540</xdr:colOff>
      <xdr:row>483</xdr:row>
      <xdr:rowOff>1402080</xdr:rowOff>
    </xdr:to>
    <xdr:pic>
      <xdr:nvPicPr>
        <xdr:cNvPr id="447052" name="Рисунок 830" descr="9785912826825.jpg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15452160"/>
          <a:ext cx="10591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485</xdr:row>
      <xdr:rowOff>7620</xdr:rowOff>
    </xdr:from>
    <xdr:to>
      <xdr:col>1</xdr:col>
      <xdr:colOff>1219200</xdr:colOff>
      <xdr:row>485</xdr:row>
      <xdr:rowOff>1371600</xdr:rowOff>
    </xdr:to>
    <xdr:pic>
      <xdr:nvPicPr>
        <xdr:cNvPr id="447053" name="Рисунок 522" descr="9785000336946.jpg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18256320"/>
          <a:ext cx="10439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487</xdr:row>
      <xdr:rowOff>7620</xdr:rowOff>
    </xdr:from>
    <xdr:to>
      <xdr:col>1</xdr:col>
      <xdr:colOff>1234440</xdr:colOff>
      <xdr:row>487</xdr:row>
      <xdr:rowOff>1386840</xdr:rowOff>
    </xdr:to>
    <xdr:pic>
      <xdr:nvPicPr>
        <xdr:cNvPr id="447054" name="Рисунок 523" descr="9785912821165.jpg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621090960"/>
          <a:ext cx="1051560" cy="13792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488</xdr:row>
      <xdr:rowOff>7620</xdr:rowOff>
    </xdr:from>
    <xdr:to>
      <xdr:col>1</xdr:col>
      <xdr:colOff>1264920</xdr:colOff>
      <xdr:row>488</xdr:row>
      <xdr:rowOff>1386840</xdr:rowOff>
    </xdr:to>
    <xdr:pic>
      <xdr:nvPicPr>
        <xdr:cNvPr id="447055" name="Рисунок 524" descr="9785000336243.jpg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2250828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490</xdr:row>
      <xdr:rowOff>7620</xdr:rowOff>
    </xdr:from>
    <xdr:to>
      <xdr:col>1</xdr:col>
      <xdr:colOff>1234440</xdr:colOff>
      <xdr:row>490</xdr:row>
      <xdr:rowOff>1386840</xdr:rowOff>
    </xdr:to>
    <xdr:pic>
      <xdr:nvPicPr>
        <xdr:cNvPr id="447056" name="Рисунок 526" descr="9785912826092.jpg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2534292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489</xdr:row>
      <xdr:rowOff>30480</xdr:rowOff>
    </xdr:from>
    <xdr:to>
      <xdr:col>1</xdr:col>
      <xdr:colOff>1234440</xdr:colOff>
      <xdr:row>489</xdr:row>
      <xdr:rowOff>1409700</xdr:rowOff>
    </xdr:to>
    <xdr:pic>
      <xdr:nvPicPr>
        <xdr:cNvPr id="447057" name="Рисунок 831" descr="9785912821172.jpg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2394846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491</xdr:row>
      <xdr:rowOff>7620</xdr:rowOff>
    </xdr:from>
    <xdr:to>
      <xdr:col>1</xdr:col>
      <xdr:colOff>1234440</xdr:colOff>
      <xdr:row>492</xdr:row>
      <xdr:rowOff>0</xdr:rowOff>
    </xdr:to>
    <xdr:pic>
      <xdr:nvPicPr>
        <xdr:cNvPr id="447058" name="Рисунок 527" descr="9785912828737.jpg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26760240"/>
          <a:ext cx="10591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492</xdr:row>
      <xdr:rowOff>7620</xdr:rowOff>
    </xdr:from>
    <xdr:to>
      <xdr:col>1</xdr:col>
      <xdr:colOff>1234440</xdr:colOff>
      <xdr:row>493</xdr:row>
      <xdr:rowOff>0</xdr:rowOff>
    </xdr:to>
    <xdr:pic>
      <xdr:nvPicPr>
        <xdr:cNvPr id="447059" name="Рисунок 528" descr="9785000335239.jpg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2817756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493</xdr:row>
      <xdr:rowOff>53340</xdr:rowOff>
    </xdr:from>
    <xdr:to>
      <xdr:col>1</xdr:col>
      <xdr:colOff>1219200</xdr:colOff>
      <xdr:row>493</xdr:row>
      <xdr:rowOff>1417320</xdr:rowOff>
    </xdr:to>
    <xdr:pic>
      <xdr:nvPicPr>
        <xdr:cNvPr id="447060" name="Рисунок 832" descr="9785912822315.jpg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29640600"/>
          <a:ext cx="10439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495</xdr:row>
      <xdr:rowOff>53340</xdr:rowOff>
    </xdr:from>
    <xdr:to>
      <xdr:col>1</xdr:col>
      <xdr:colOff>1234440</xdr:colOff>
      <xdr:row>496</xdr:row>
      <xdr:rowOff>7620</xdr:rowOff>
    </xdr:to>
    <xdr:pic>
      <xdr:nvPicPr>
        <xdr:cNvPr id="447061" name="Рисунок 531" descr="9785912828720.jpg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3247524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496</xdr:row>
      <xdr:rowOff>0</xdr:rowOff>
    </xdr:from>
    <xdr:to>
      <xdr:col>1</xdr:col>
      <xdr:colOff>1249680</xdr:colOff>
      <xdr:row>496</xdr:row>
      <xdr:rowOff>1402080</xdr:rowOff>
    </xdr:to>
    <xdr:pic>
      <xdr:nvPicPr>
        <xdr:cNvPr id="447062" name="Рисунок 532" descr="9785000335017.jpg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3383922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499</xdr:row>
      <xdr:rowOff>38100</xdr:rowOff>
    </xdr:from>
    <xdr:to>
      <xdr:col>1</xdr:col>
      <xdr:colOff>1196340</xdr:colOff>
      <xdr:row>499</xdr:row>
      <xdr:rowOff>1402080</xdr:rowOff>
    </xdr:to>
    <xdr:pic>
      <xdr:nvPicPr>
        <xdr:cNvPr id="447063" name="Рисунок 39" descr="9785912828911.jpg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3663576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501</xdr:row>
      <xdr:rowOff>38100</xdr:rowOff>
    </xdr:from>
    <xdr:to>
      <xdr:col>1</xdr:col>
      <xdr:colOff>1287780</xdr:colOff>
      <xdr:row>501</xdr:row>
      <xdr:rowOff>1371600</xdr:rowOff>
    </xdr:to>
    <xdr:pic>
      <xdr:nvPicPr>
        <xdr:cNvPr id="447064" name="Рисунок 25" descr="9785000337080.jpg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38792220"/>
          <a:ext cx="118872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503</xdr:row>
      <xdr:rowOff>1432560</xdr:rowOff>
    </xdr:from>
    <xdr:to>
      <xdr:col>1</xdr:col>
      <xdr:colOff>1264920</xdr:colOff>
      <xdr:row>504</xdr:row>
      <xdr:rowOff>1333500</xdr:rowOff>
    </xdr:to>
    <xdr:pic>
      <xdr:nvPicPr>
        <xdr:cNvPr id="447065" name="Рисунок 26" descr="9785000337110.jpg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43006080"/>
          <a:ext cx="118872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506</xdr:row>
      <xdr:rowOff>53340</xdr:rowOff>
    </xdr:from>
    <xdr:to>
      <xdr:col>1</xdr:col>
      <xdr:colOff>1257300</xdr:colOff>
      <xdr:row>506</xdr:row>
      <xdr:rowOff>1386840</xdr:rowOff>
    </xdr:to>
    <xdr:pic>
      <xdr:nvPicPr>
        <xdr:cNvPr id="447066" name="Рисунок 28" descr="9785000337141.jpg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45894060"/>
          <a:ext cx="11963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508</xdr:row>
      <xdr:rowOff>53340</xdr:rowOff>
    </xdr:from>
    <xdr:to>
      <xdr:col>1</xdr:col>
      <xdr:colOff>1264920</xdr:colOff>
      <xdr:row>508</xdr:row>
      <xdr:rowOff>1417320</xdr:rowOff>
    </xdr:to>
    <xdr:pic>
      <xdr:nvPicPr>
        <xdr:cNvPr id="447067" name="Рисунок 29" descr="9785000337134.jpg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648728700"/>
          <a:ext cx="11963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509</xdr:row>
      <xdr:rowOff>7620</xdr:rowOff>
    </xdr:from>
    <xdr:to>
      <xdr:col>1</xdr:col>
      <xdr:colOff>1234440</xdr:colOff>
      <xdr:row>509</xdr:row>
      <xdr:rowOff>1371600</xdr:rowOff>
    </xdr:to>
    <xdr:pic>
      <xdr:nvPicPr>
        <xdr:cNvPr id="447068" name="Рисунок 30" descr="9785000337127.jpg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5010030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512</xdr:row>
      <xdr:rowOff>53340</xdr:rowOff>
    </xdr:from>
    <xdr:to>
      <xdr:col>1</xdr:col>
      <xdr:colOff>1272540</xdr:colOff>
      <xdr:row>512</xdr:row>
      <xdr:rowOff>1417320</xdr:rowOff>
    </xdr:to>
    <xdr:pic>
      <xdr:nvPicPr>
        <xdr:cNvPr id="447069" name="Рисунок 31" descr="9785000336953.jpg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54397980"/>
          <a:ext cx="11963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513</xdr:row>
      <xdr:rowOff>53340</xdr:rowOff>
    </xdr:from>
    <xdr:to>
      <xdr:col>1</xdr:col>
      <xdr:colOff>1287780</xdr:colOff>
      <xdr:row>513</xdr:row>
      <xdr:rowOff>1386840</xdr:rowOff>
    </xdr:to>
    <xdr:pic>
      <xdr:nvPicPr>
        <xdr:cNvPr id="447070" name="Рисунок 32" descr="9785000336960.jpg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55815300"/>
          <a:ext cx="118872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514</xdr:row>
      <xdr:rowOff>30480</xdr:rowOff>
    </xdr:from>
    <xdr:to>
      <xdr:col>1</xdr:col>
      <xdr:colOff>1295400</xdr:colOff>
      <xdr:row>514</xdr:row>
      <xdr:rowOff>1371600</xdr:rowOff>
    </xdr:to>
    <xdr:pic>
      <xdr:nvPicPr>
        <xdr:cNvPr id="447071" name="Рисунок 33" descr="9785000336977.jpg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57209760"/>
          <a:ext cx="119634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515</xdr:row>
      <xdr:rowOff>38100</xdr:rowOff>
    </xdr:from>
    <xdr:to>
      <xdr:col>1</xdr:col>
      <xdr:colOff>1280160</xdr:colOff>
      <xdr:row>515</xdr:row>
      <xdr:rowOff>1379220</xdr:rowOff>
    </xdr:to>
    <xdr:pic>
      <xdr:nvPicPr>
        <xdr:cNvPr id="447072" name="Рисунок 34" descr="9785000337028.jpg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58634700"/>
          <a:ext cx="118110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516</xdr:row>
      <xdr:rowOff>38100</xdr:rowOff>
    </xdr:from>
    <xdr:to>
      <xdr:col>1</xdr:col>
      <xdr:colOff>1234440</xdr:colOff>
      <xdr:row>516</xdr:row>
      <xdr:rowOff>1371600</xdr:rowOff>
    </xdr:to>
    <xdr:pic>
      <xdr:nvPicPr>
        <xdr:cNvPr id="447073" name="Рисунок 35" descr="9785000337035.jpg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60052020"/>
          <a:ext cx="11582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518</xdr:row>
      <xdr:rowOff>38100</xdr:rowOff>
    </xdr:from>
    <xdr:to>
      <xdr:col>1</xdr:col>
      <xdr:colOff>1203960</xdr:colOff>
      <xdr:row>518</xdr:row>
      <xdr:rowOff>1363980</xdr:rowOff>
    </xdr:to>
    <xdr:pic>
      <xdr:nvPicPr>
        <xdr:cNvPr id="447074" name="Рисунок 37" descr="9785000337011.jpg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62886660"/>
          <a:ext cx="115824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519</xdr:row>
      <xdr:rowOff>38100</xdr:rowOff>
    </xdr:from>
    <xdr:to>
      <xdr:col>1</xdr:col>
      <xdr:colOff>1234440</xdr:colOff>
      <xdr:row>519</xdr:row>
      <xdr:rowOff>1402080</xdr:rowOff>
    </xdr:to>
    <xdr:pic>
      <xdr:nvPicPr>
        <xdr:cNvPr id="447075" name="Рисунок 38" descr="9785000337042.jpg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64303980"/>
          <a:ext cx="11963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521</xdr:row>
      <xdr:rowOff>38100</xdr:rowOff>
    </xdr:from>
    <xdr:to>
      <xdr:col>1</xdr:col>
      <xdr:colOff>1325880</xdr:colOff>
      <xdr:row>521</xdr:row>
      <xdr:rowOff>960120</xdr:rowOff>
    </xdr:to>
    <xdr:pic>
      <xdr:nvPicPr>
        <xdr:cNvPr id="447076" name="Рисунок 43" descr="978500033999200052.jpg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6631566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523</xdr:row>
      <xdr:rowOff>45720</xdr:rowOff>
    </xdr:from>
    <xdr:to>
      <xdr:col>1</xdr:col>
      <xdr:colOff>1325880</xdr:colOff>
      <xdr:row>523</xdr:row>
      <xdr:rowOff>990600</xdr:rowOff>
    </xdr:to>
    <xdr:pic>
      <xdr:nvPicPr>
        <xdr:cNvPr id="447077" name="Рисунок 46" descr="978500033999200005.jpg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68380680"/>
          <a:ext cx="131826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524</xdr:row>
      <xdr:rowOff>68580</xdr:rowOff>
    </xdr:from>
    <xdr:to>
      <xdr:col>1</xdr:col>
      <xdr:colOff>1325880</xdr:colOff>
      <xdr:row>524</xdr:row>
      <xdr:rowOff>990600</xdr:rowOff>
    </xdr:to>
    <xdr:pic>
      <xdr:nvPicPr>
        <xdr:cNvPr id="447078" name="Рисунок 47" descr="9785912827655.jpg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69432240"/>
          <a:ext cx="128016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525</xdr:row>
      <xdr:rowOff>68580</xdr:rowOff>
    </xdr:from>
    <xdr:to>
      <xdr:col>1</xdr:col>
      <xdr:colOff>1325880</xdr:colOff>
      <xdr:row>525</xdr:row>
      <xdr:rowOff>990600</xdr:rowOff>
    </xdr:to>
    <xdr:pic>
      <xdr:nvPicPr>
        <xdr:cNvPr id="447079" name="Рисунок 48" descr="9785912827662.jpg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46094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526</xdr:row>
      <xdr:rowOff>45720</xdr:rowOff>
    </xdr:from>
    <xdr:to>
      <xdr:col>1</xdr:col>
      <xdr:colOff>1325880</xdr:colOff>
      <xdr:row>526</xdr:row>
      <xdr:rowOff>960120</xdr:rowOff>
    </xdr:to>
    <xdr:pic>
      <xdr:nvPicPr>
        <xdr:cNvPr id="447080" name="Рисунок 49" descr="978500033999200039.jpg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7146678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527</xdr:row>
      <xdr:rowOff>68580</xdr:rowOff>
    </xdr:from>
    <xdr:to>
      <xdr:col>1</xdr:col>
      <xdr:colOff>1325880</xdr:colOff>
      <xdr:row>527</xdr:row>
      <xdr:rowOff>982980</xdr:rowOff>
    </xdr:to>
    <xdr:pic>
      <xdr:nvPicPr>
        <xdr:cNvPr id="447081" name="Рисунок 50" descr="9785912823954.jpg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72518340"/>
          <a:ext cx="128778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528</xdr:row>
      <xdr:rowOff>45720</xdr:rowOff>
    </xdr:from>
    <xdr:to>
      <xdr:col>1</xdr:col>
      <xdr:colOff>1325880</xdr:colOff>
      <xdr:row>528</xdr:row>
      <xdr:rowOff>960120</xdr:rowOff>
    </xdr:to>
    <xdr:pic>
      <xdr:nvPicPr>
        <xdr:cNvPr id="447082" name="Рисунок 51" descr="978500033999200014.jpg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7352418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529</xdr:row>
      <xdr:rowOff>38100</xdr:rowOff>
    </xdr:from>
    <xdr:to>
      <xdr:col>1</xdr:col>
      <xdr:colOff>1325880</xdr:colOff>
      <xdr:row>529</xdr:row>
      <xdr:rowOff>960120</xdr:rowOff>
    </xdr:to>
    <xdr:pic>
      <xdr:nvPicPr>
        <xdr:cNvPr id="447083" name="Рисунок 53" descr="9785912828423.jpg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74545260"/>
          <a:ext cx="128016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530</xdr:row>
      <xdr:rowOff>38100</xdr:rowOff>
    </xdr:from>
    <xdr:to>
      <xdr:col>1</xdr:col>
      <xdr:colOff>1325880</xdr:colOff>
      <xdr:row>530</xdr:row>
      <xdr:rowOff>982980</xdr:rowOff>
    </xdr:to>
    <xdr:pic>
      <xdr:nvPicPr>
        <xdr:cNvPr id="447084" name="Рисунок 54" descr="978500033999200046.jpg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5573960"/>
          <a:ext cx="129540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531</xdr:row>
      <xdr:rowOff>45720</xdr:rowOff>
    </xdr:from>
    <xdr:to>
      <xdr:col>1</xdr:col>
      <xdr:colOff>1325880</xdr:colOff>
      <xdr:row>531</xdr:row>
      <xdr:rowOff>967740</xdr:rowOff>
    </xdr:to>
    <xdr:pic>
      <xdr:nvPicPr>
        <xdr:cNvPr id="447085" name="Рисунок 55" descr="978500033999200024.jpg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76610280"/>
          <a:ext cx="12649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532</xdr:row>
      <xdr:rowOff>45720</xdr:rowOff>
    </xdr:from>
    <xdr:to>
      <xdr:col>1</xdr:col>
      <xdr:colOff>1325880</xdr:colOff>
      <xdr:row>532</xdr:row>
      <xdr:rowOff>967740</xdr:rowOff>
    </xdr:to>
    <xdr:pic>
      <xdr:nvPicPr>
        <xdr:cNvPr id="447086" name="Рисунок 56" descr="978500033999200047.jpg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7763898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533</xdr:row>
      <xdr:rowOff>30480</xdr:rowOff>
    </xdr:from>
    <xdr:to>
      <xdr:col>1</xdr:col>
      <xdr:colOff>1325880</xdr:colOff>
      <xdr:row>533</xdr:row>
      <xdr:rowOff>952500</xdr:rowOff>
    </xdr:to>
    <xdr:pic>
      <xdr:nvPicPr>
        <xdr:cNvPr id="447087" name="Рисунок 57" descr="978500033999200048.jpg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78652440"/>
          <a:ext cx="131826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534</xdr:row>
      <xdr:rowOff>45720</xdr:rowOff>
    </xdr:from>
    <xdr:to>
      <xdr:col>1</xdr:col>
      <xdr:colOff>1325880</xdr:colOff>
      <xdr:row>534</xdr:row>
      <xdr:rowOff>998220</xdr:rowOff>
    </xdr:to>
    <xdr:pic>
      <xdr:nvPicPr>
        <xdr:cNvPr id="447088" name="Рисунок 58" descr="978500033999200045.jpg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79696380"/>
          <a:ext cx="132588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535</xdr:row>
      <xdr:rowOff>38100</xdr:rowOff>
    </xdr:from>
    <xdr:to>
      <xdr:col>1</xdr:col>
      <xdr:colOff>1325880</xdr:colOff>
      <xdr:row>535</xdr:row>
      <xdr:rowOff>960120</xdr:rowOff>
    </xdr:to>
    <xdr:pic>
      <xdr:nvPicPr>
        <xdr:cNvPr id="447089" name="Рисунок 59" descr="978500033999200022.jpg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8071746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536</xdr:row>
      <xdr:rowOff>30480</xdr:rowOff>
    </xdr:from>
    <xdr:to>
      <xdr:col>1</xdr:col>
      <xdr:colOff>1325880</xdr:colOff>
      <xdr:row>536</xdr:row>
      <xdr:rowOff>982980</xdr:rowOff>
    </xdr:to>
    <xdr:pic>
      <xdr:nvPicPr>
        <xdr:cNvPr id="447090" name="Рисунок 61" descr="978500033999200016.jpg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81738540"/>
          <a:ext cx="13182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537</xdr:row>
      <xdr:rowOff>45720</xdr:rowOff>
    </xdr:from>
    <xdr:to>
      <xdr:col>1</xdr:col>
      <xdr:colOff>1325880</xdr:colOff>
      <xdr:row>537</xdr:row>
      <xdr:rowOff>960120</xdr:rowOff>
    </xdr:to>
    <xdr:pic>
      <xdr:nvPicPr>
        <xdr:cNvPr id="447091" name="Рисунок 62" descr="9785912828225.jpg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2782480"/>
          <a:ext cx="126492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539</xdr:row>
      <xdr:rowOff>38100</xdr:rowOff>
    </xdr:from>
    <xdr:to>
      <xdr:col>1</xdr:col>
      <xdr:colOff>1325880</xdr:colOff>
      <xdr:row>539</xdr:row>
      <xdr:rowOff>952500</xdr:rowOff>
    </xdr:to>
    <xdr:pic>
      <xdr:nvPicPr>
        <xdr:cNvPr id="447092" name="Рисунок 64" descr="978500033999200015.jpg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8483226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540</xdr:row>
      <xdr:rowOff>30480</xdr:rowOff>
    </xdr:from>
    <xdr:to>
      <xdr:col>1</xdr:col>
      <xdr:colOff>1325880</xdr:colOff>
      <xdr:row>540</xdr:row>
      <xdr:rowOff>952500</xdr:rowOff>
    </xdr:to>
    <xdr:pic>
      <xdr:nvPicPr>
        <xdr:cNvPr id="447093" name="Рисунок 65" descr="9785912827716.jpg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585334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541</xdr:row>
      <xdr:rowOff>38100</xdr:rowOff>
    </xdr:from>
    <xdr:to>
      <xdr:col>1</xdr:col>
      <xdr:colOff>1325880</xdr:colOff>
      <xdr:row>541</xdr:row>
      <xdr:rowOff>944880</xdr:rowOff>
    </xdr:to>
    <xdr:pic>
      <xdr:nvPicPr>
        <xdr:cNvPr id="447094" name="Рисунок 66" descr="9785912820083.jpg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86889660"/>
          <a:ext cx="128778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542</xdr:row>
      <xdr:rowOff>38100</xdr:rowOff>
    </xdr:from>
    <xdr:to>
      <xdr:col>1</xdr:col>
      <xdr:colOff>1325880</xdr:colOff>
      <xdr:row>542</xdr:row>
      <xdr:rowOff>960120</xdr:rowOff>
    </xdr:to>
    <xdr:pic>
      <xdr:nvPicPr>
        <xdr:cNvPr id="447095" name="Рисунок 67" descr="978500033999200023.jpg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791836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543</xdr:row>
      <xdr:rowOff>38100</xdr:rowOff>
    </xdr:from>
    <xdr:to>
      <xdr:col>1</xdr:col>
      <xdr:colOff>1325880</xdr:colOff>
      <xdr:row>543</xdr:row>
      <xdr:rowOff>982980</xdr:rowOff>
    </xdr:to>
    <xdr:pic>
      <xdr:nvPicPr>
        <xdr:cNvPr id="447096" name="Рисунок 68" descr="978500033999200021.jpg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88947060"/>
          <a:ext cx="130302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545</xdr:row>
      <xdr:rowOff>30480</xdr:rowOff>
    </xdr:from>
    <xdr:to>
      <xdr:col>1</xdr:col>
      <xdr:colOff>1325880</xdr:colOff>
      <xdr:row>545</xdr:row>
      <xdr:rowOff>952500</xdr:rowOff>
    </xdr:to>
    <xdr:pic>
      <xdr:nvPicPr>
        <xdr:cNvPr id="447097" name="Рисунок 70" descr="978500033999200043.jpg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90996840"/>
          <a:ext cx="131826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546</xdr:row>
      <xdr:rowOff>45720</xdr:rowOff>
    </xdr:from>
    <xdr:to>
      <xdr:col>1</xdr:col>
      <xdr:colOff>1325880</xdr:colOff>
      <xdr:row>546</xdr:row>
      <xdr:rowOff>990600</xdr:rowOff>
    </xdr:to>
    <xdr:pic>
      <xdr:nvPicPr>
        <xdr:cNvPr id="447098" name="Рисунок 71" descr="978500033999200042.jpg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92040780"/>
          <a:ext cx="131826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548</xdr:row>
      <xdr:rowOff>45720</xdr:rowOff>
    </xdr:from>
    <xdr:to>
      <xdr:col>1</xdr:col>
      <xdr:colOff>1325880</xdr:colOff>
      <xdr:row>548</xdr:row>
      <xdr:rowOff>998220</xdr:rowOff>
    </xdr:to>
    <xdr:pic>
      <xdr:nvPicPr>
        <xdr:cNvPr id="447099" name="Рисунок 73" descr="978500033999200033.jpg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94098180"/>
          <a:ext cx="129540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549</xdr:row>
      <xdr:rowOff>38100</xdr:rowOff>
    </xdr:from>
    <xdr:to>
      <xdr:col>1</xdr:col>
      <xdr:colOff>1325880</xdr:colOff>
      <xdr:row>549</xdr:row>
      <xdr:rowOff>952500</xdr:rowOff>
    </xdr:to>
    <xdr:pic>
      <xdr:nvPicPr>
        <xdr:cNvPr id="447100" name="Рисунок 74" descr="978500033999200040.jpg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9511926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550</xdr:row>
      <xdr:rowOff>38100</xdr:rowOff>
    </xdr:from>
    <xdr:to>
      <xdr:col>1</xdr:col>
      <xdr:colOff>1325880</xdr:colOff>
      <xdr:row>550</xdr:row>
      <xdr:rowOff>960120</xdr:rowOff>
    </xdr:to>
    <xdr:pic>
      <xdr:nvPicPr>
        <xdr:cNvPr id="447101" name="Рисунок 75" descr="978500033999200044.jpg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9614796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551</xdr:row>
      <xdr:rowOff>30480</xdr:rowOff>
    </xdr:from>
    <xdr:to>
      <xdr:col>1</xdr:col>
      <xdr:colOff>1325880</xdr:colOff>
      <xdr:row>551</xdr:row>
      <xdr:rowOff>937260</xdr:rowOff>
    </xdr:to>
    <xdr:pic>
      <xdr:nvPicPr>
        <xdr:cNvPr id="447102" name="Рисунок 76" descr="978500033999200041.jpg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97169040"/>
          <a:ext cx="126492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552</xdr:row>
      <xdr:rowOff>30480</xdr:rowOff>
    </xdr:from>
    <xdr:to>
      <xdr:col>1</xdr:col>
      <xdr:colOff>1325880</xdr:colOff>
      <xdr:row>552</xdr:row>
      <xdr:rowOff>944880</xdr:rowOff>
    </xdr:to>
    <xdr:pic>
      <xdr:nvPicPr>
        <xdr:cNvPr id="447103" name="Рисунок 77" descr="978500033999200030.jpg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9819774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553</xdr:row>
      <xdr:rowOff>30480</xdr:rowOff>
    </xdr:from>
    <xdr:to>
      <xdr:col>2</xdr:col>
      <xdr:colOff>0</xdr:colOff>
      <xdr:row>553</xdr:row>
      <xdr:rowOff>982980</xdr:rowOff>
    </xdr:to>
    <xdr:pic>
      <xdr:nvPicPr>
        <xdr:cNvPr id="447104" name="Рисунок 74" descr="978500033999200031.jpg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99226440"/>
          <a:ext cx="128778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554</xdr:row>
      <xdr:rowOff>30480</xdr:rowOff>
    </xdr:from>
    <xdr:to>
      <xdr:col>1</xdr:col>
      <xdr:colOff>1325880</xdr:colOff>
      <xdr:row>554</xdr:row>
      <xdr:rowOff>952500</xdr:rowOff>
    </xdr:to>
    <xdr:pic>
      <xdr:nvPicPr>
        <xdr:cNvPr id="447105" name="Рисунок 75" descr="978500033999200032.jpg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0025514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555</xdr:row>
      <xdr:rowOff>38100</xdr:rowOff>
    </xdr:from>
    <xdr:to>
      <xdr:col>1</xdr:col>
      <xdr:colOff>1325880</xdr:colOff>
      <xdr:row>555</xdr:row>
      <xdr:rowOff>952500</xdr:rowOff>
    </xdr:to>
    <xdr:pic>
      <xdr:nvPicPr>
        <xdr:cNvPr id="447106" name="Рисунок 76" descr="978500033999200034.jpg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0129146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556</xdr:row>
      <xdr:rowOff>38100</xdr:rowOff>
    </xdr:from>
    <xdr:to>
      <xdr:col>1</xdr:col>
      <xdr:colOff>1325880</xdr:colOff>
      <xdr:row>556</xdr:row>
      <xdr:rowOff>944880</xdr:rowOff>
    </xdr:to>
    <xdr:pic>
      <xdr:nvPicPr>
        <xdr:cNvPr id="447107" name="Рисунок 77" descr="978500033999200035.jpg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02320160"/>
          <a:ext cx="128778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557</xdr:row>
      <xdr:rowOff>45720</xdr:rowOff>
    </xdr:from>
    <xdr:to>
      <xdr:col>1</xdr:col>
      <xdr:colOff>1325880</xdr:colOff>
      <xdr:row>557</xdr:row>
      <xdr:rowOff>960120</xdr:rowOff>
    </xdr:to>
    <xdr:pic>
      <xdr:nvPicPr>
        <xdr:cNvPr id="447108" name="Рисунок 78" descr="978500033999200036.jpg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0335648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558</xdr:row>
      <xdr:rowOff>38100</xdr:rowOff>
    </xdr:from>
    <xdr:to>
      <xdr:col>1</xdr:col>
      <xdr:colOff>1325880</xdr:colOff>
      <xdr:row>558</xdr:row>
      <xdr:rowOff>960120</xdr:rowOff>
    </xdr:to>
    <xdr:pic>
      <xdr:nvPicPr>
        <xdr:cNvPr id="447109" name="Рисунок 79" descr="978500033999200037.jpg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04377560"/>
          <a:ext cx="128778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559</xdr:row>
      <xdr:rowOff>30480</xdr:rowOff>
    </xdr:from>
    <xdr:to>
      <xdr:col>1</xdr:col>
      <xdr:colOff>1325880</xdr:colOff>
      <xdr:row>559</xdr:row>
      <xdr:rowOff>952500</xdr:rowOff>
    </xdr:to>
    <xdr:pic>
      <xdr:nvPicPr>
        <xdr:cNvPr id="447110" name="Рисунок 80" descr="978500033999200038.jpg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05398640"/>
          <a:ext cx="128016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560</xdr:row>
      <xdr:rowOff>30480</xdr:rowOff>
    </xdr:from>
    <xdr:to>
      <xdr:col>1</xdr:col>
      <xdr:colOff>1325880</xdr:colOff>
      <xdr:row>560</xdr:row>
      <xdr:rowOff>944880</xdr:rowOff>
    </xdr:to>
    <xdr:pic>
      <xdr:nvPicPr>
        <xdr:cNvPr id="447111" name="Рисунок 81" descr="9785912828751.jpg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0642734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561</xdr:row>
      <xdr:rowOff>38100</xdr:rowOff>
    </xdr:from>
    <xdr:to>
      <xdr:col>1</xdr:col>
      <xdr:colOff>1325880</xdr:colOff>
      <xdr:row>561</xdr:row>
      <xdr:rowOff>960120</xdr:rowOff>
    </xdr:to>
    <xdr:pic>
      <xdr:nvPicPr>
        <xdr:cNvPr id="447112" name="Рисунок 82" descr="9785912828348.jpg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0746366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562</xdr:row>
      <xdr:rowOff>38100</xdr:rowOff>
    </xdr:from>
    <xdr:to>
      <xdr:col>1</xdr:col>
      <xdr:colOff>1325880</xdr:colOff>
      <xdr:row>562</xdr:row>
      <xdr:rowOff>952500</xdr:rowOff>
    </xdr:to>
    <xdr:pic>
      <xdr:nvPicPr>
        <xdr:cNvPr id="447113" name="Рисунок 83" descr="9785912826979.jpg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08492360"/>
          <a:ext cx="126492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563</xdr:row>
      <xdr:rowOff>38100</xdr:rowOff>
    </xdr:from>
    <xdr:to>
      <xdr:col>1</xdr:col>
      <xdr:colOff>1318260</xdr:colOff>
      <xdr:row>563</xdr:row>
      <xdr:rowOff>960120</xdr:rowOff>
    </xdr:to>
    <xdr:pic>
      <xdr:nvPicPr>
        <xdr:cNvPr id="447114" name="Рисунок 84" descr="9785912820076.jpg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0952106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564</xdr:row>
      <xdr:rowOff>45720</xdr:rowOff>
    </xdr:from>
    <xdr:to>
      <xdr:col>1</xdr:col>
      <xdr:colOff>1325880</xdr:colOff>
      <xdr:row>564</xdr:row>
      <xdr:rowOff>967740</xdr:rowOff>
    </xdr:to>
    <xdr:pic>
      <xdr:nvPicPr>
        <xdr:cNvPr id="447115" name="Рисунок 87" descr="978500033999200006.jpg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055738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566</xdr:row>
      <xdr:rowOff>38100</xdr:rowOff>
    </xdr:from>
    <xdr:to>
      <xdr:col>1</xdr:col>
      <xdr:colOff>1325880</xdr:colOff>
      <xdr:row>566</xdr:row>
      <xdr:rowOff>952500</xdr:rowOff>
    </xdr:to>
    <xdr:pic>
      <xdr:nvPicPr>
        <xdr:cNvPr id="447116" name="Рисунок 90" descr="9785912825583.jpg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1260716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567</xdr:row>
      <xdr:rowOff>45720</xdr:rowOff>
    </xdr:from>
    <xdr:to>
      <xdr:col>1</xdr:col>
      <xdr:colOff>1325880</xdr:colOff>
      <xdr:row>567</xdr:row>
      <xdr:rowOff>952500</xdr:rowOff>
    </xdr:to>
    <xdr:pic>
      <xdr:nvPicPr>
        <xdr:cNvPr id="447117" name="Рисунок 92" descr="978500033999200019.jpg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13643480"/>
          <a:ext cx="125730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568</xdr:row>
      <xdr:rowOff>38100</xdr:rowOff>
    </xdr:from>
    <xdr:to>
      <xdr:col>1</xdr:col>
      <xdr:colOff>1325880</xdr:colOff>
      <xdr:row>568</xdr:row>
      <xdr:rowOff>944880</xdr:rowOff>
    </xdr:to>
    <xdr:pic>
      <xdr:nvPicPr>
        <xdr:cNvPr id="447118" name="Рисунок 93" descr="9785912826986.jpg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14664560"/>
          <a:ext cx="128016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569</xdr:row>
      <xdr:rowOff>45720</xdr:rowOff>
    </xdr:from>
    <xdr:to>
      <xdr:col>1</xdr:col>
      <xdr:colOff>1310640</xdr:colOff>
      <xdr:row>569</xdr:row>
      <xdr:rowOff>960120</xdr:rowOff>
    </xdr:to>
    <xdr:pic>
      <xdr:nvPicPr>
        <xdr:cNvPr id="447119" name="Рисунок 95" descr="9785912824609.jpg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15700880"/>
          <a:ext cx="128778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335280</xdr:colOff>
      <xdr:row>570</xdr:row>
      <xdr:rowOff>38100</xdr:rowOff>
    </xdr:from>
    <xdr:to>
      <xdr:col>1</xdr:col>
      <xdr:colOff>1394460</xdr:colOff>
      <xdr:row>570</xdr:row>
      <xdr:rowOff>990600</xdr:rowOff>
    </xdr:to>
    <xdr:pic>
      <xdr:nvPicPr>
        <xdr:cNvPr id="447120" name="Рисунок 96" descr="978500033999200028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716721960"/>
          <a:ext cx="13563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571</xdr:row>
      <xdr:rowOff>38100</xdr:rowOff>
    </xdr:from>
    <xdr:to>
      <xdr:col>1</xdr:col>
      <xdr:colOff>1325880</xdr:colOff>
      <xdr:row>571</xdr:row>
      <xdr:rowOff>952500</xdr:rowOff>
    </xdr:to>
    <xdr:pic>
      <xdr:nvPicPr>
        <xdr:cNvPr id="447121" name="Рисунок 97" descr="978500033999200013.jpg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17750660"/>
          <a:ext cx="128778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572</xdr:row>
      <xdr:rowOff>198120</xdr:rowOff>
    </xdr:from>
    <xdr:to>
      <xdr:col>1</xdr:col>
      <xdr:colOff>1325880</xdr:colOff>
      <xdr:row>572</xdr:row>
      <xdr:rowOff>1120140</xdr:rowOff>
    </xdr:to>
    <xdr:pic>
      <xdr:nvPicPr>
        <xdr:cNvPr id="447122" name="Рисунок 98" descr="978500033999200017.jpg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893938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574</xdr:row>
      <xdr:rowOff>30480</xdr:rowOff>
    </xdr:from>
    <xdr:to>
      <xdr:col>1</xdr:col>
      <xdr:colOff>1325880</xdr:colOff>
      <xdr:row>574</xdr:row>
      <xdr:rowOff>982980</xdr:rowOff>
    </xdr:to>
    <xdr:pic>
      <xdr:nvPicPr>
        <xdr:cNvPr id="447123" name="Рисунок 101" descr="9785912824616.jpg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21248240"/>
          <a:ext cx="13182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575</xdr:row>
      <xdr:rowOff>45720</xdr:rowOff>
    </xdr:from>
    <xdr:to>
      <xdr:col>1</xdr:col>
      <xdr:colOff>1325880</xdr:colOff>
      <xdr:row>575</xdr:row>
      <xdr:rowOff>960120</xdr:rowOff>
    </xdr:to>
    <xdr:pic>
      <xdr:nvPicPr>
        <xdr:cNvPr id="447124" name="Рисунок 102" descr="978500033999200004.jpg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22292180"/>
          <a:ext cx="128016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577</xdr:row>
      <xdr:rowOff>38100</xdr:rowOff>
    </xdr:from>
    <xdr:to>
      <xdr:col>1</xdr:col>
      <xdr:colOff>1325880</xdr:colOff>
      <xdr:row>577</xdr:row>
      <xdr:rowOff>982980</xdr:rowOff>
    </xdr:to>
    <xdr:pic>
      <xdr:nvPicPr>
        <xdr:cNvPr id="447125" name="Рисунок 104" descr="9785912828508.jpg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24341960"/>
          <a:ext cx="131826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578</xdr:row>
      <xdr:rowOff>45720</xdr:rowOff>
    </xdr:from>
    <xdr:to>
      <xdr:col>1</xdr:col>
      <xdr:colOff>1325880</xdr:colOff>
      <xdr:row>578</xdr:row>
      <xdr:rowOff>929640</xdr:rowOff>
    </xdr:to>
    <xdr:pic>
      <xdr:nvPicPr>
        <xdr:cNvPr id="447126" name="Рисунок 105" descr="978500033999200053.jpg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25378280"/>
          <a:ext cx="128778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579</xdr:row>
      <xdr:rowOff>30480</xdr:rowOff>
    </xdr:from>
    <xdr:to>
      <xdr:col>1</xdr:col>
      <xdr:colOff>1325880</xdr:colOff>
      <xdr:row>579</xdr:row>
      <xdr:rowOff>906780</xdr:rowOff>
    </xdr:to>
    <xdr:pic>
      <xdr:nvPicPr>
        <xdr:cNvPr id="447127" name="Рисунок 106" descr="978500033999200027.jpg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26391740"/>
          <a:ext cx="12801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580</xdr:row>
      <xdr:rowOff>45720</xdr:rowOff>
    </xdr:from>
    <xdr:to>
      <xdr:col>1</xdr:col>
      <xdr:colOff>1325880</xdr:colOff>
      <xdr:row>580</xdr:row>
      <xdr:rowOff>967740</xdr:rowOff>
    </xdr:to>
    <xdr:pic>
      <xdr:nvPicPr>
        <xdr:cNvPr id="447128" name="Рисунок 107" descr="9785912820106.jpg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2743568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581</xdr:row>
      <xdr:rowOff>45720</xdr:rowOff>
    </xdr:from>
    <xdr:to>
      <xdr:col>1</xdr:col>
      <xdr:colOff>1325880</xdr:colOff>
      <xdr:row>581</xdr:row>
      <xdr:rowOff>922020</xdr:rowOff>
    </xdr:to>
    <xdr:pic>
      <xdr:nvPicPr>
        <xdr:cNvPr id="447129" name="Рисунок 108" descr="9785912825019.jpg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728464380"/>
          <a:ext cx="124968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582</xdr:row>
      <xdr:rowOff>45720</xdr:rowOff>
    </xdr:from>
    <xdr:to>
      <xdr:col>1</xdr:col>
      <xdr:colOff>1325880</xdr:colOff>
      <xdr:row>582</xdr:row>
      <xdr:rowOff>929640</xdr:rowOff>
    </xdr:to>
    <xdr:pic>
      <xdr:nvPicPr>
        <xdr:cNvPr id="447130" name="Рисунок 109" descr="9785912827686.jpg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29493080"/>
          <a:ext cx="126492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583</xdr:row>
      <xdr:rowOff>45720</xdr:rowOff>
    </xdr:from>
    <xdr:to>
      <xdr:col>1</xdr:col>
      <xdr:colOff>1325880</xdr:colOff>
      <xdr:row>583</xdr:row>
      <xdr:rowOff>952500</xdr:rowOff>
    </xdr:to>
    <xdr:pic>
      <xdr:nvPicPr>
        <xdr:cNvPr id="447131" name="Рисунок 110" descr="9785912824159.jpg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30521780"/>
          <a:ext cx="128016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584</xdr:row>
      <xdr:rowOff>45720</xdr:rowOff>
    </xdr:from>
    <xdr:to>
      <xdr:col>1</xdr:col>
      <xdr:colOff>1325880</xdr:colOff>
      <xdr:row>584</xdr:row>
      <xdr:rowOff>967740</xdr:rowOff>
    </xdr:to>
    <xdr:pic>
      <xdr:nvPicPr>
        <xdr:cNvPr id="447132" name="Рисунок 111" descr="978500033999200026.jpg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31550480"/>
          <a:ext cx="130302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585</xdr:row>
      <xdr:rowOff>45720</xdr:rowOff>
    </xdr:from>
    <xdr:to>
      <xdr:col>2</xdr:col>
      <xdr:colOff>0</xdr:colOff>
      <xdr:row>585</xdr:row>
      <xdr:rowOff>998220</xdr:rowOff>
    </xdr:to>
    <xdr:pic>
      <xdr:nvPicPr>
        <xdr:cNvPr id="447133" name="Рисунок 112" descr="978500033999200020.jpg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32579180"/>
          <a:ext cx="130302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586</xdr:row>
      <xdr:rowOff>30480</xdr:rowOff>
    </xdr:from>
    <xdr:to>
      <xdr:col>1</xdr:col>
      <xdr:colOff>1325880</xdr:colOff>
      <xdr:row>586</xdr:row>
      <xdr:rowOff>937260</xdr:rowOff>
    </xdr:to>
    <xdr:pic>
      <xdr:nvPicPr>
        <xdr:cNvPr id="447134" name="Рисунок 113" descr="9785912827693.jpg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33592640"/>
          <a:ext cx="1264920" cy="9067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588</xdr:row>
      <xdr:rowOff>76200</xdr:rowOff>
    </xdr:from>
    <xdr:to>
      <xdr:col>1</xdr:col>
      <xdr:colOff>1325880</xdr:colOff>
      <xdr:row>588</xdr:row>
      <xdr:rowOff>990600</xdr:rowOff>
    </xdr:to>
    <xdr:pic>
      <xdr:nvPicPr>
        <xdr:cNvPr id="447135" name="Рисунок 115" descr="978500033999200060.jpg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35695760"/>
          <a:ext cx="126492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589</xdr:row>
      <xdr:rowOff>45720</xdr:rowOff>
    </xdr:from>
    <xdr:to>
      <xdr:col>1</xdr:col>
      <xdr:colOff>1325880</xdr:colOff>
      <xdr:row>589</xdr:row>
      <xdr:rowOff>990600</xdr:rowOff>
    </xdr:to>
    <xdr:pic>
      <xdr:nvPicPr>
        <xdr:cNvPr id="447136" name="Рисунок 116" descr="978500033999200050.jpg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36693980"/>
          <a:ext cx="131826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591</xdr:row>
      <xdr:rowOff>106680</xdr:rowOff>
    </xdr:from>
    <xdr:to>
      <xdr:col>1</xdr:col>
      <xdr:colOff>1394460</xdr:colOff>
      <xdr:row>592</xdr:row>
      <xdr:rowOff>30480</xdr:rowOff>
    </xdr:to>
    <xdr:pic>
      <xdr:nvPicPr>
        <xdr:cNvPr id="447137" name="Рисунок 118" descr="978500033999200051.jpg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38812340"/>
          <a:ext cx="130302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592</xdr:row>
      <xdr:rowOff>106680</xdr:rowOff>
    </xdr:from>
    <xdr:to>
      <xdr:col>1</xdr:col>
      <xdr:colOff>1325880</xdr:colOff>
      <xdr:row>592</xdr:row>
      <xdr:rowOff>1028700</xdr:rowOff>
    </xdr:to>
    <xdr:pic>
      <xdr:nvPicPr>
        <xdr:cNvPr id="447138" name="Рисунок 119" descr="978500033999200049.jpg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39841040"/>
          <a:ext cx="128778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538</xdr:row>
      <xdr:rowOff>7620</xdr:rowOff>
    </xdr:from>
    <xdr:to>
      <xdr:col>1</xdr:col>
      <xdr:colOff>1325880</xdr:colOff>
      <xdr:row>538</xdr:row>
      <xdr:rowOff>960120</xdr:rowOff>
    </xdr:to>
    <xdr:pic>
      <xdr:nvPicPr>
        <xdr:cNvPr id="447139" name="Рисунок 913" descr="9785912820182.jpg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83773080"/>
          <a:ext cx="131826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373380</xdr:colOff>
      <xdr:row>594</xdr:row>
      <xdr:rowOff>7620</xdr:rowOff>
    </xdr:from>
    <xdr:to>
      <xdr:col>1</xdr:col>
      <xdr:colOff>1074420</xdr:colOff>
      <xdr:row>594</xdr:row>
      <xdr:rowOff>1379220</xdr:rowOff>
    </xdr:to>
    <xdr:pic>
      <xdr:nvPicPr>
        <xdr:cNvPr id="447140" name="Рисунок 120" descr="9785912823183.jpg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741265980"/>
          <a:ext cx="701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350520</xdr:colOff>
      <xdr:row>595</xdr:row>
      <xdr:rowOff>0</xdr:rowOff>
    </xdr:from>
    <xdr:to>
      <xdr:col>1</xdr:col>
      <xdr:colOff>1028700</xdr:colOff>
      <xdr:row>595</xdr:row>
      <xdr:rowOff>0</xdr:rowOff>
    </xdr:to>
    <xdr:pic>
      <xdr:nvPicPr>
        <xdr:cNvPr id="447141" name="Рисунок 122" descr="978500033999200001.jpg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742675680"/>
          <a:ext cx="67818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365760</xdr:colOff>
      <xdr:row>595</xdr:row>
      <xdr:rowOff>76200</xdr:rowOff>
    </xdr:from>
    <xdr:to>
      <xdr:col>1</xdr:col>
      <xdr:colOff>1005840</xdr:colOff>
      <xdr:row>595</xdr:row>
      <xdr:rowOff>1371600</xdr:rowOff>
    </xdr:to>
    <xdr:pic>
      <xdr:nvPicPr>
        <xdr:cNvPr id="447142" name="Рисунок 123" descr="9785912821448.jpg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742751880"/>
          <a:ext cx="64008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320040</xdr:colOff>
      <xdr:row>596</xdr:row>
      <xdr:rowOff>38100</xdr:rowOff>
    </xdr:from>
    <xdr:to>
      <xdr:col>1</xdr:col>
      <xdr:colOff>1043940</xdr:colOff>
      <xdr:row>597</xdr:row>
      <xdr:rowOff>15240</xdr:rowOff>
    </xdr:to>
    <xdr:pic>
      <xdr:nvPicPr>
        <xdr:cNvPr id="447143" name="Рисунок 124" descr="978500033999200007.jpg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44131100"/>
          <a:ext cx="723900" cy="13944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518160</xdr:colOff>
      <xdr:row>597</xdr:row>
      <xdr:rowOff>7620</xdr:rowOff>
    </xdr:from>
    <xdr:to>
      <xdr:col>1</xdr:col>
      <xdr:colOff>762000</xdr:colOff>
      <xdr:row>597</xdr:row>
      <xdr:rowOff>1379220</xdr:rowOff>
    </xdr:to>
    <xdr:pic>
      <xdr:nvPicPr>
        <xdr:cNvPr id="447144" name="Рисунок 125" descr="9785912822971.jpg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45517940"/>
          <a:ext cx="2438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548640</xdr:colOff>
      <xdr:row>598</xdr:row>
      <xdr:rowOff>83820</xdr:rowOff>
    </xdr:from>
    <xdr:to>
      <xdr:col>1</xdr:col>
      <xdr:colOff>762000</xdr:colOff>
      <xdr:row>598</xdr:row>
      <xdr:rowOff>1379220</xdr:rowOff>
    </xdr:to>
    <xdr:pic>
      <xdr:nvPicPr>
        <xdr:cNvPr id="447145" name="Рисунок 126" descr="978500033999200055.jpg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47011460"/>
          <a:ext cx="21336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548640</xdr:colOff>
      <xdr:row>599</xdr:row>
      <xdr:rowOff>53340</xdr:rowOff>
    </xdr:from>
    <xdr:to>
      <xdr:col>1</xdr:col>
      <xdr:colOff>762000</xdr:colOff>
      <xdr:row>599</xdr:row>
      <xdr:rowOff>1348740</xdr:rowOff>
    </xdr:to>
    <xdr:pic>
      <xdr:nvPicPr>
        <xdr:cNvPr id="447146" name="Рисунок 127" descr="978500033999200012.jpg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48398300"/>
          <a:ext cx="21336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518160</xdr:colOff>
      <xdr:row>600</xdr:row>
      <xdr:rowOff>53340</xdr:rowOff>
    </xdr:from>
    <xdr:to>
      <xdr:col>1</xdr:col>
      <xdr:colOff>792480</xdr:colOff>
      <xdr:row>600</xdr:row>
      <xdr:rowOff>1348740</xdr:rowOff>
    </xdr:to>
    <xdr:pic>
      <xdr:nvPicPr>
        <xdr:cNvPr id="447147" name="Рисунок 128" descr="9785912825163.jpg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49815620"/>
          <a:ext cx="27432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601</xdr:row>
      <xdr:rowOff>106680</xdr:rowOff>
    </xdr:from>
    <xdr:to>
      <xdr:col>1</xdr:col>
      <xdr:colOff>784860</xdr:colOff>
      <xdr:row>601</xdr:row>
      <xdr:rowOff>1402080</xdr:rowOff>
    </xdr:to>
    <xdr:pic>
      <xdr:nvPicPr>
        <xdr:cNvPr id="447148" name="Рисунок 129" descr="9785912821455.jpg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751286280"/>
          <a:ext cx="25146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602</xdr:row>
      <xdr:rowOff>76200</xdr:rowOff>
    </xdr:from>
    <xdr:to>
      <xdr:col>1</xdr:col>
      <xdr:colOff>746760</xdr:colOff>
      <xdr:row>602</xdr:row>
      <xdr:rowOff>1333500</xdr:rowOff>
    </xdr:to>
    <xdr:pic>
      <xdr:nvPicPr>
        <xdr:cNvPr id="447149" name="Рисунок 130" descr="978500033999200056.jpg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752673120"/>
          <a:ext cx="21336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502920</xdr:colOff>
      <xdr:row>603</xdr:row>
      <xdr:rowOff>53340</xdr:rowOff>
    </xdr:from>
    <xdr:to>
      <xdr:col>1</xdr:col>
      <xdr:colOff>754380</xdr:colOff>
      <xdr:row>603</xdr:row>
      <xdr:rowOff>1379220</xdr:rowOff>
    </xdr:to>
    <xdr:pic>
      <xdr:nvPicPr>
        <xdr:cNvPr id="447150" name="Рисунок 131" descr="9785912825835.jpg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754067580"/>
          <a:ext cx="25146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603</xdr:row>
      <xdr:rowOff>1402080</xdr:rowOff>
    </xdr:from>
    <xdr:to>
      <xdr:col>1</xdr:col>
      <xdr:colOff>792480</xdr:colOff>
      <xdr:row>604</xdr:row>
      <xdr:rowOff>1402080</xdr:rowOff>
    </xdr:to>
    <xdr:pic>
      <xdr:nvPicPr>
        <xdr:cNvPr id="447151" name="Рисунок 132" descr="9785912822681.jpg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755416320"/>
          <a:ext cx="25908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571500</xdr:colOff>
      <xdr:row>605</xdr:row>
      <xdr:rowOff>15240</xdr:rowOff>
    </xdr:from>
    <xdr:to>
      <xdr:col>1</xdr:col>
      <xdr:colOff>784860</xdr:colOff>
      <xdr:row>605</xdr:row>
      <xdr:rowOff>1287780</xdr:rowOff>
    </xdr:to>
    <xdr:pic>
      <xdr:nvPicPr>
        <xdr:cNvPr id="447152" name="Рисунок 133" descr="9785912827457.jpg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756864120"/>
          <a:ext cx="2133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548640</xdr:colOff>
      <xdr:row>606</xdr:row>
      <xdr:rowOff>7620</xdr:rowOff>
    </xdr:from>
    <xdr:to>
      <xdr:col>1</xdr:col>
      <xdr:colOff>792480</xdr:colOff>
      <xdr:row>606</xdr:row>
      <xdr:rowOff>1379220</xdr:rowOff>
    </xdr:to>
    <xdr:pic>
      <xdr:nvPicPr>
        <xdr:cNvPr id="447153" name="Рисунок 134" descr="9785912828355.jpg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58273820"/>
          <a:ext cx="2438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502920</xdr:colOff>
      <xdr:row>607</xdr:row>
      <xdr:rowOff>38100</xdr:rowOff>
    </xdr:from>
    <xdr:to>
      <xdr:col>1</xdr:col>
      <xdr:colOff>777240</xdr:colOff>
      <xdr:row>607</xdr:row>
      <xdr:rowOff>1341120</xdr:rowOff>
    </xdr:to>
    <xdr:pic>
      <xdr:nvPicPr>
        <xdr:cNvPr id="447154" name="Рисунок 135" descr="978500033999200058.jpg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759721620"/>
          <a:ext cx="27432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480060</xdr:colOff>
      <xdr:row>608</xdr:row>
      <xdr:rowOff>0</xdr:rowOff>
    </xdr:from>
    <xdr:to>
      <xdr:col>1</xdr:col>
      <xdr:colOff>731520</xdr:colOff>
      <xdr:row>608</xdr:row>
      <xdr:rowOff>1333500</xdr:rowOff>
    </xdr:to>
    <xdr:pic>
      <xdr:nvPicPr>
        <xdr:cNvPr id="447155" name="Рисунок 136" descr="978500033999200008.jpg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761100840"/>
          <a:ext cx="25146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612</xdr:row>
      <xdr:rowOff>68580</xdr:rowOff>
    </xdr:from>
    <xdr:to>
      <xdr:col>1</xdr:col>
      <xdr:colOff>1325880</xdr:colOff>
      <xdr:row>612</xdr:row>
      <xdr:rowOff>899160</xdr:rowOff>
    </xdr:to>
    <xdr:pic>
      <xdr:nvPicPr>
        <xdr:cNvPr id="447156" name="Рисунок 138" descr="9785912821431.jpg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65970020"/>
          <a:ext cx="1280160" cy="830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613</xdr:row>
      <xdr:rowOff>38100</xdr:rowOff>
    </xdr:from>
    <xdr:to>
      <xdr:col>1</xdr:col>
      <xdr:colOff>1325880</xdr:colOff>
      <xdr:row>613</xdr:row>
      <xdr:rowOff>845820</xdr:rowOff>
    </xdr:to>
    <xdr:pic>
      <xdr:nvPicPr>
        <xdr:cNvPr id="447157" name="Рисунок 139" descr="9785912821424.jpg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66907280"/>
          <a:ext cx="1280160" cy="8077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616</xdr:row>
      <xdr:rowOff>243840</xdr:rowOff>
    </xdr:from>
    <xdr:to>
      <xdr:col>1</xdr:col>
      <xdr:colOff>1325880</xdr:colOff>
      <xdr:row>616</xdr:row>
      <xdr:rowOff>556260</xdr:rowOff>
    </xdr:to>
    <xdr:pic>
      <xdr:nvPicPr>
        <xdr:cNvPr id="447158" name="Рисунок 141" descr="978500033999200009.jpg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69810500"/>
          <a:ext cx="1287780" cy="3124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610</xdr:row>
      <xdr:rowOff>7620</xdr:rowOff>
    </xdr:from>
    <xdr:to>
      <xdr:col>1</xdr:col>
      <xdr:colOff>1295400</xdr:colOff>
      <xdr:row>611</xdr:row>
      <xdr:rowOff>7620</xdr:rowOff>
    </xdr:to>
    <xdr:pic>
      <xdr:nvPicPr>
        <xdr:cNvPr id="447159" name="Рисунок 979" descr="Расписание уроков 978912829992 00062.jpg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3554480"/>
          <a:ext cx="119634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611</xdr:row>
      <xdr:rowOff>0</xdr:rowOff>
    </xdr:from>
    <xdr:to>
      <xdr:col>1</xdr:col>
      <xdr:colOff>1287780</xdr:colOff>
      <xdr:row>612</xdr:row>
      <xdr:rowOff>0</xdr:rowOff>
    </xdr:to>
    <xdr:pic>
      <xdr:nvPicPr>
        <xdr:cNvPr id="447160" name="Рисунок 980" descr="Расписание уроков 978912829992 00061.jpg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64964180"/>
          <a:ext cx="1150620" cy="9372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620</xdr:row>
      <xdr:rowOff>358140</xdr:rowOff>
    </xdr:from>
    <xdr:to>
      <xdr:col>2</xdr:col>
      <xdr:colOff>7620</xdr:colOff>
      <xdr:row>620</xdr:row>
      <xdr:rowOff>1272540</xdr:rowOff>
    </xdr:to>
    <xdr:pic>
      <xdr:nvPicPr>
        <xdr:cNvPr id="447161" name="Рисунок 147" descr="9785000337004.jpg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74313920"/>
          <a:ext cx="130302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621</xdr:row>
      <xdr:rowOff>182880</xdr:rowOff>
    </xdr:from>
    <xdr:to>
      <xdr:col>2</xdr:col>
      <xdr:colOff>0</xdr:colOff>
      <xdr:row>621</xdr:row>
      <xdr:rowOff>1127760</xdr:rowOff>
    </xdr:to>
    <xdr:pic>
      <xdr:nvPicPr>
        <xdr:cNvPr id="447162" name="Рисунок 148" descr="9785000336991.jpg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75555980"/>
          <a:ext cx="1287780" cy="944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623</xdr:row>
      <xdr:rowOff>144780</xdr:rowOff>
    </xdr:from>
    <xdr:to>
      <xdr:col>1</xdr:col>
      <xdr:colOff>1325880</xdr:colOff>
      <xdr:row>623</xdr:row>
      <xdr:rowOff>1318260</xdr:rowOff>
    </xdr:to>
    <xdr:pic>
      <xdr:nvPicPr>
        <xdr:cNvPr id="447163" name="Рисунок 600" descr="инструмен.jpg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77400020"/>
          <a:ext cx="1257300" cy="1173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624</xdr:row>
      <xdr:rowOff>121920</xdr:rowOff>
    </xdr:from>
    <xdr:to>
      <xdr:col>1</xdr:col>
      <xdr:colOff>1325880</xdr:colOff>
      <xdr:row>624</xdr:row>
      <xdr:rowOff>1234440</xdr:rowOff>
    </xdr:to>
    <xdr:pic>
      <xdr:nvPicPr>
        <xdr:cNvPr id="447164" name="Рисунок 597" descr="муз.инструмен.jpg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78794480"/>
          <a:ext cx="1226820" cy="11125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625</xdr:row>
      <xdr:rowOff>220980</xdr:rowOff>
    </xdr:from>
    <xdr:to>
      <xdr:col>1</xdr:col>
      <xdr:colOff>1325880</xdr:colOff>
      <xdr:row>625</xdr:row>
      <xdr:rowOff>1219200</xdr:rowOff>
    </xdr:to>
    <xdr:pic>
      <xdr:nvPicPr>
        <xdr:cNvPr id="447165" name="Рисунок 109" descr="обуч сапог.jpg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80310860"/>
          <a:ext cx="1287780" cy="998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626</xdr:row>
      <xdr:rowOff>220980</xdr:rowOff>
    </xdr:from>
    <xdr:to>
      <xdr:col>1</xdr:col>
      <xdr:colOff>1325880</xdr:colOff>
      <xdr:row>626</xdr:row>
      <xdr:rowOff>1249680</xdr:rowOff>
    </xdr:to>
    <xdr:pic>
      <xdr:nvPicPr>
        <xdr:cNvPr id="447166" name="Рисунок 13" descr="Предм лич гиг О.jpg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81728180"/>
          <a:ext cx="128016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627</xdr:row>
      <xdr:rowOff>190500</xdr:rowOff>
    </xdr:from>
    <xdr:to>
      <xdr:col>1</xdr:col>
      <xdr:colOff>1303020</xdr:colOff>
      <xdr:row>627</xdr:row>
      <xdr:rowOff>1295400</xdr:rowOff>
    </xdr:to>
    <xdr:pic>
      <xdr:nvPicPr>
        <xdr:cNvPr id="447167" name="Рисунок 17" descr="клуб О.jpg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83115020"/>
          <a:ext cx="1165860" cy="11049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629</xdr:row>
      <xdr:rowOff>190500</xdr:rowOff>
    </xdr:from>
    <xdr:to>
      <xdr:col>1</xdr:col>
      <xdr:colOff>1303020</xdr:colOff>
      <xdr:row>629</xdr:row>
      <xdr:rowOff>1318260</xdr:rowOff>
    </xdr:to>
    <xdr:pic>
      <xdr:nvPicPr>
        <xdr:cNvPr id="447168" name="Рисунок 150" descr="9785912829130.jpg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84966680"/>
          <a:ext cx="1234440" cy="11277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630</xdr:row>
      <xdr:rowOff>144780</xdr:rowOff>
    </xdr:from>
    <xdr:to>
      <xdr:col>1</xdr:col>
      <xdr:colOff>1325880</xdr:colOff>
      <xdr:row>630</xdr:row>
      <xdr:rowOff>1318260</xdr:rowOff>
    </xdr:to>
    <xdr:pic>
      <xdr:nvPicPr>
        <xdr:cNvPr id="447169" name="Рисунок 151" descr="9785912829161.jpg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86338280"/>
          <a:ext cx="1257300" cy="1173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631</xdr:row>
      <xdr:rowOff>83820</xdr:rowOff>
    </xdr:from>
    <xdr:to>
      <xdr:col>1</xdr:col>
      <xdr:colOff>1325880</xdr:colOff>
      <xdr:row>631</xdr:row>
      <xdr:rowOff>1295400</xdr:rowOff>
    </xdr:to>
    <xdr:pic>
      <xdr:nvPicPr>
        <xdr:cNvPr id="447170" name="Рисунок 152" descr="9785912828096.jpg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87694640"/>
          <a:ext cx="130302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632</xdr:row>
      <xdr:rowOff>106680</xdr:rowOff>
    </xdr:from>
    <xdr:to>
      <xdr:col>1</xdr:col>
      <xdr:colOff>1325880</xdr:colOff>
      <xdr:row>632</xdr:row>
      <xdr:rowOff>1295400</xdr:rowOff>
    </xdr:to>
    <xdr:pic>
      <xdr:nvPicPr>
        <xdr:cNvPr id="447171" name="Рисунок 153" descr="9785912827549.jpg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789134820"/>
          <a:ext cx="1264920" cy="11887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633</xdr:row>
      <xdr:rowOff>76200</xdr:rowOff>
    </xdr:from>
    <xdr:to>
      <xdr:col>1</xdr:col>
      <xdr:colOff>1325880</xdr:colOff>
      <xdr:row>633</xdr:row>
      <xdr:rowOff>1287780</xdr:rowOff>
    </xdr:to>
    <xdr:pic>
      <xdr:nvPicPr>
        <xdr:cNvPr id="447172" name="Рисунок 154" descr="9785912827556.jpg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90521660"/>
          <a:ext cx="128778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634</xdr:row>
      <xdr:rowOff>76200</xdr:rowOff>
    </xdr:from>
    <xdr:to>
      <xdr:col>1</xdr:col>
      <xdr:colOff>1325880</xdr:colOff>
      <xdr:row>634</xdr:row>
      <xdr:rowOff>1249680</xdr:rowOff>
    </xdr:to>
    <xdr:pic>
      <xdr:nvPicPr>
        <xdr:cNvPr id="447173" name="Рисунок 155" descr="9785912826665.jpg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791938980"/>
          <a:ext cx="1249680" cy="1173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635</xdr:row>
      <xdr:rowOff>53340</xdr:rowOff>
    </xdr:from>
    <xdr:to>
      <xdr:col>1</xdr:col>
      <xdr:colOff>1325880</xdr:colOff>
      <xdr:row>635</xdr:row>
      <xdr:rowOff>1272540</xdr:rowOff>
    </xdr:to>
    <xdr:pic>
      <xdr:nvPicPr>
        <xdr:cNvPr id="447174" name="Рисунок 155" descr="9785000337073.jpg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93333440"/>
          <a:ext cx="128016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636</xdr:row>
      <xdr:rowOff>121920</xdr:rowOff>
    </xdr:from>
    <xdr:to>
      <xdr:col>1</xdr:col>
      <xdr:colOff>1325880</xdr:colOff>
      <xdr:row>636</xdr:row>
      <xdr:rowOff>1341120</xdr:rowOff>
    </xdr:to>
    <xdr:pic>
      <xdr:nvPicPr>
        <xdr:cNvPr id="447175" name="Рисунок 156" descr="9785912827587.jpg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94819340"/>
          <a:ext cx="128778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637</xdr:row>
      <xdr:rowOff>83820</xdr:rowOff>
    </xdr:from>
    <xdr:to>
      <xdr:col>1</xdr:col>
      <xdr:colOff>1325880</xdr:colOff>
      <xdr:row>637</xdr:row>
      <xdr:rowOff>1272540</xdr:rowOff>
    </xdr:to>
    <xdr:pic>
      <xdr:nvPicPr>
        <xdr:cNvPr id="447176" name="Рисунок 157" descr="9785912826719.jpg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96198560"/>
          <a:ext cx="1287780" cy="11887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638</xdr:row>
      <xdr:rowOff>53340</xdr:rowOff>
    </xdr:from>
    <xdr:to>
      <xdr:col>1</xdr:col>
      <xdr:colOff>1325880</xdr:colOff>
      <xdr:row>638</xdr:row>
      <xdr:rowOff>1287780</xdr:rowOff>
    </xdr:to>
    <xdr:pic>
      <xdr:nvPicPr>
        <xdr:cNvPr id="447177" name="Рисунок 158" descr="9785912828430.jpg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97585400"/>
          <a:ext cx="129540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639</xdr:row>
      <xdr:rowOff>106680</xdr:rowOff>
    </xdr:from>
    <xdr:to>
      <xdr:col>1</xdr:col>
      <xdr:colOff>1325880</xdr:colOff>
      <xdr:row>639</xdr:row>
      <xdr:rowOff>1325880</xdr:rowOff>
    </xdr:to>
    <xdr:pic>
      <xdr:nvPicPr>
        <xdr:cNvPr id="447178" name="Рисунок 159" descr="9785912829116.jpg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99056060"/>
          <a:ext cx="128016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640</xdr:row>
      <xdr:rowOff>76200</xdr:rowOff>
    </xdr:from>
    <xdr:to>
      <xdr:col>1</xdr:col>
      <xdr:colOff>1325880</xdr:colOff>
      <xdr:row>640</xdr:row>
      <xdr:rowOff>1272540</xdr:rowOff>
    </xdr:to>
    <xdr:pic>
      <xdr:nvPicPr>
        <xdr:cNvPr id="447179" name="Рисунок 160" descr="9785912829086.jpg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00442900"/>
          <a:ext cx="1287780" cy="11963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641</xdr:row>
      <xdr:rowOff>83820</xdr:rowOff>
    </xdr:from>
    <xdr:to>
      <xdr:col>1</xdr:col>
      <xdr:colOff>1325880</xdr:colOff>
      <xdr:row>641</xdr:row>
      <xdr:rowOff>1318260</xdr:rowOff>
    </xdr:to>
    <xdr:pic>
      <xdr:nvPicPr>
        <xdr:cNvPr id="447180" name="Рисунок 161" descr="9785912828102.jpg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01867840"/>
          <a:ext cx="130302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643</xdr:row>
      <xdr:rowOff>106680</xdr:rowOff>
    </xdr:from>
    <xdr:to>
      <xdr:col>1</xdr:col>
      <xdr:colOff>1325880</xdr:colOff>
      <xdr:row>643</xdr:row>
      <xdr:rowOff>1325880</xdr:rowOff>
    </xdr:to>
    <xdr:pic>
      <xdr:nvPicPr>
        <xdr:cNvPr id="447181" name="Рисунок 162" descr="9785912826672.jpg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04725340"/>
          <a:ext cx="128016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645</xdr:row>
      <xdr:rowOff>76200</xdr:rowOff>
    </xdr:from>
    <xdr:to>
      <xdr:col>1</xdr:col>
      <xdr:colOff>1325880</xdr:colOff>
      <xdr:row>645</xdr:row>
      <xdr:rowOff>1272540</xdr:rowOff>
    </xdr:to>
    <xdr:pic>
      <xdr:nvPicPr>
        <xdr:cNvPr id="447182" name="Рисунок 163" descr="9785912826726.jpg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07529500"/>
          <a:ext cx="1280160" cy="11963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647</xdr:row>
      <xdr:rowOff>53340</xdr:rowOff>
    </xdr:from>
    <xdr:to>
      <xdr:col>1</xdr:col>
      <xdr:colOff>1325880</xdr:colOff>
      <xdr:row>647</xdr:row>
      <xdr:rowOff>1287780</xdr:rowOff>
    </xdr:to>
    <xdr:pic>
      <xdr:nvPicPr>
        <xdr:cNvPr id="447183" name="Рисунок 164" descr="9785912826641.jpg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810341280"/>
          <a:ext cx="131826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648</xdr:row>
      <xdr:rowOff>83820</xdr:rowOff>
    </xdr:from>
    <xdr:to>
      <xdr:col>1</xdr:col>
      <xdr:colOff>1325880</xdr:colOff>
      <xdr:row>648</xdr:row>
      <xdr:rowOff>1333500</xdr:rowOff>
    </xdr:to>
    <xdr:pic>
      <xdr:nvPicPr>
        <xdr:cNvPr id="447184" name="Рисунок 165" descr="9785912828256.jpg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11789080"/>
          <a:ext cx="130302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649</xdr:row>
      <xdr:rowOff>106680</xdr:rowOff>
    </xdr:from>
    <xdr:to>
      <xdr:col>1</xdr:col>
      <xdr:colOff>1325880</xdr:colOff>
      <xdr:row>649</xdr:row>
      <xdr:rowOff>1325880</xdr:rowOff>
    </xdr:to>
    <xdr:pic>
      <xdr:nvPicPr>
        <xdr:cNvPr id="447185" name="Рисунок 166" descr="9785912829093.jpg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13229260"/>
          <a:ext cx="128778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650</xdr:row>
      <xdr:rowOff>106680</xdr:rowOff>
    </xdr:from>
    <xdr:to>
      <xdr:col>1</xdr:col>
      <xdr:colOff>1325880</xdr:colOff>
      <xdr:row>650</xdr:row>
      <xdr:rowOff>1325880</xdr:rowOff>
    </xdr:to>
    <xdr:pic>
      <xdr:nvPicPr>
        <xdr:cNvPr id="447186" name="Рисунок 167" descr="9785912829123.jpg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14646580"/>
          <a:ext cx="12954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651</xdr:row>
      <xdr:rowOff>53340</xdr:rowOff>
    </xdr:from>
    <xdr:to>
      <xdr:col>1</xdr:col>
      <xdr:colOff>1325880</xdr:colOff>
      <xdr:row>651</xdr:row>
      <xdr:rowOff>1287780</xdr:rowOff>
    </xdr:to>
    <xdr:pic>
      <xdr:nvPicPr>
        <xdr:cNvPr id="447187" name="Рисунок 168" descr="9785912828263.jpg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16010560"/>
          <a:ext cx="129540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652</xdr:row>
      <xdr:rowOff>152400</xdr:rowOff>
    </xdr:from>
    <xdr:to>
      <xdr:col>1</xdr:col>
      <xdr:colOff>1325880</xdr:colOff>
      <xdr:row>652</xdr:row>
      <xdr:rowOff>1325880</xdr:rowOff>
    </xdr:to>
    <xdr:pic>
      <xdr:nvPicPr>
        <xdr:cNvPr id="447188" name="Рисунок 169" descr="9785912826610.jpg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17526940"/>
          <a:ext cx="1280160" cy="1173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653</xdr:row>
      <xdr:rowOff>106680</xdr:rowOff>
    </xdr:from>
    <xdr:to>
      <xdr:col>1</xdr:col>
      <xdr:colOff>1325880</xdr:colOff>
      <xdr:row>653</xdr:row>
      <xdr:rowOff>1341120</xdr:rowOff>
    </xdr:to>
    <xdr:pic>
      <xdr:nvPicPr>
        <xdr:cNvPr id="447189" name="Рисунок 170" descr="9785912826733.jpg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18898540"/>
          <a:ext cx="129540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654</xdr:row>
      <xdr:rowOff>53340</xdr:rowOff>
    </xdr:from>
    <xdr:to>
      <xdr:col>1</xdr:col>
      <xdr:colOff>1325880</xdr:colOff>
      <xdr:row>654</xdr:row>
      <xdr:rowOff>1303020</xdr:rowOff>
    </xdr:to>
    <xdr:pic>
      <xdr:nvPicPr>
        <xdr:cNvPr id="447190" name="Рисунок 171" descr="9785912828287.jpg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20262520"/>
          <a:ext cx="130302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655</xdr:row>
      <xdr:rowOff>53340</xdr:rowOff>
    </xdr:from>
    <xdr:to>
      <xdr:col>2</xdr:col>
      <xdr:colOff>0</xdr:colOff>
      <xdr:row>655</xdr:row>
      <xdr:rowOff>1333500</xdr:rowOff>
    </xdr:to>
    <xdr:pic>
      <xdr:nvPicPr>
        <xdr:cNvPr id="447191" name="Рисунок 172" descr="9785912829147.jpg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21679840"/>
          <a:ext cx="1303020" cy="12801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656</xdr:row>
      <xdr:rowOff>106680</xdr:rowOff>
    </xdr:from>
    <xdr:to>
      <xdr:col>1</xdr:col>
      <xdr:colOff>1325880</xdr:colOff>
      <xdr:row>656</xdr:row>
      <xdr:rowOff>1295400</xdr:rowOff>
    </xdr:to>
    <xdr:pic>
      <xdr:nvPicPr>
        <xdr:cNvPr id="447192" name="Рисунок 173" descr="9785912826740.jpg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23150500"/>
          <a:ext cx="1287780" cy="11887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657</xdr:row>
      <xdr:rowOff>76200</xdr:rowOff>
    </xdr:from>
    <xdr:to>
      <xdr:col>1</xdr:col>
      <xdr:colOff>1325880</xdr:colOff>
      <xdr:row>657</xdr:row>
      <xdr:rowOff>1295400</xdr:rowOff>
    </xdr:to>
    <xdr:pic>
      <xdr:nvPicPr>
        <xdr:cNvPr id="447193" name="Рисунок 174" descr="9785912826689.jpg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24537340"/>
          <a:ext cx="128016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658</xdr:row>
      <xdr:rowOff>53340</xdr:rowOff>
    </xdr:from>
    <xdr:to>
      <xdr:col>1</xdr:col>
      <xdr:colOff>1325880</xdr:colOff>
      <xdr:row>658</xdr:row>
      <xdr:rowOff>1325880</xdr:rowOff>
    </xdr:to>
    <xdr:pic>
      <xdr:nvPicPr>
        <xdr:cNvPr id="447194" name="Рисунок 175" descr="9785912826634.jpg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825931800"/>
          <a:ext cx="131826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660</xdr:row>
      <xdr:rowOff>53340</xdr:rowOff>
    </xdr:from>
    <xdr:to>
      <xdr:col>1</xdr:col>
      <xdr:colOff>1325880</xdr:colOff>
      <xdr:row>660</xdr:row>
      <xdr:rowOff>1287780</xdr:rowOff>
    </xdr:to>
    <xdr:pic>
      <xdr:nvPicPr>
        <xdr:cNvPr id="447195" name="Рисунок 177" descr="9785912827563.jpg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28766440"/>
          <a:ext cx="129540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661</xdr:row>
      <xdr:rowOff>144780</xdr:rowOff>
    </xdr:from>
    <xdr:to>
      <xdr:col>1</xdr:col>
      <xdr:colOff>1325880</xdr:colOff>
      <xdr:row>661</xdr:row>
      <xdr:rowOff>1379220</xdr:rowOff>
    </xdr:to>
    <xdr:pic>
      <xdr:nvPicPr>
        <xdr:cNvPr id="447196" name="Рисунок 179" descr="9785912827594.jpg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30275200"/>
          <a:ext cx="128778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659</xdr:row>
      <xdr:rowOff>53340</xdr:rowOff>
    </xdr:from>
    <xdr:to>
      <xdr:col>1</xdr:col>
      <xdr:colOff>1325880</xdr:colOff>
      <xdr:row>659</xdr:row>
      <xdr:rowOff>1287780</xdr:rowOff>
    </xdr:to>
    <xdr:pic>
      <xdr:nvPicPr>
        <xdr:cNvPr id="447197" name="Рисунок 901" descr="9785912828119.jpg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827349120"/>
          <a:ext cx="130302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644</xdr:row>
      <xdr:rowOff>106680</xdr:rowOff>
    </xdr:from>
    <xdr:to>
      <xdr:col>1</xdr:col>
      <xdr:colOff>1325880</xdr:colOff>
      <xdr:row>644</xdr:row>
      <xdr:rowOff>1249680</xdr:rowOff>
    </xdr:to>
    <xdr:pic>
      <xdr:nvPicPr>
        <xdr:cNvPr id="447198" name="Рисунок 877" descr="9785912828447.jpg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06142660"/>
          <a:ext cx="1226820" cy="1143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642</xdr:row>
      <xdr:rowOff>144780</xdr:rowOff>
    </xdr:from>
    <xdr:to>
      <xdr:col>1</xdr:col>
      <xdr:colOff>1325880</xdr:colOff>
      <xdr:row>642</xdr:row>
      <xdr:rowOff>1356360</xdr:rowOff>
    </xdr:to>
    <xdr:pic>
      <xdr:nvPicPr>
        <xdr:cNvPr id="447199" name="Рисунок 878" descr="9785912827570.jpg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03346120"/>
          <a:ext cx="128016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646</xdr:row>
      <xdr:rowOff>53340</xdr:rowOff>
    </xdr:from>
    <xdr:to>
      <xdr:col>1</xdr:col>
      <xdr:colOff>1325880</xdr:colOff>
      <xdr:row>646</xdr:row>
      <xdr:rowOff>1226820</xdr:rowOff>
    </xdr:to>
    <xdr:pic>
      <xdr:nvPicPr>
        <xdr:cNvPr id="447200" name="Рисунок 879" descr="9785912828249.jpg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808923960"/>
          <a:ext cx="1264920" cy="11734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662</xdr:row>
      <xdr:rowOff>106680</xdr:rowOff>
    </xdr:from>
    <xdr:to>
      <xdr:col>2</xdr:col>
      <xdr:colOff>0</xdr:colOff>
      <xdr:row>662</xdr:row>
      <xdr:rowOff>1363980</xdr:rowOff>
    </xdr:to>
    <xdr:pic>
      <xdr:nvPicPr>
        <xdr:cNvPr id="447201" name="Рисунок 823" descr="9785912826627.jpg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831654420"/>
          <a:ext cx="128778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665</xdr:row>
      <xdr:rowOff>15240</xdr:rowOff>
    </xdr:from>
    <xdr:to>
      <xdr:col>1</xdr:col>
      <xdr:colOff>1257300</xdr:colOff>
      <xdr:row>666</xdr:row>
      <xdr:rowOff>0</xdr:rowOff>
    </xdr:to>
    <xdr:pic>
      <xdr:nvPicPr>
        <xdr:cNvPr id="447202" name="Рисунок 184" descr="9785912827112.jpg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3499960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666</xdr:row>
      <xdr:rowOff>38100</xdr:rowOff>
    </xdr:from>
    <xdr:to>
      <xdr:col>1</xdr:col>
      <xdr:colOff>1234440</xdr:colOff>
      <xdr:row>667</xdr:row>
      <xdr:rowOff>0</xdr:rowOff>
    </xdr:to>
    <xdr:pic>
      <xdr:nvPicPr>
        <xdr:cNvPr id="447203" name="Рисунок 185" descr="9785912822858.jpg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364397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666</xdr:row>
      <xdr:rowOff>1409700</xdr:rowOff>
    </xdr:from>
    <xdr:to>
      <xdr:col>1</xdr:col>
      <xdr:colOff>1219200</xdr:colOff>
      <xdr:row>667</xdr:row>
      <xdr:rowOff>1333500</xdr:rowOff>
    </xdr:to>
    <xdr:pic>
      <xdr:nvPicPr>
        <xdr:cNvPr id="447204" name="Рисунок 187" descr="9785912824838.jpg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37811380"/>
          <a:ext cx="104394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669</xdr:row>
      <xdr:rowOff>38100</xdr:rowOff>
    </xdr:from>
    <xdr:to>
      <xdr:col>1</xdr:col>
      <xdr:colOff>1226820</xdr:colOff>
      <xdr:row>669</xdr:row>
      <xdr:rowOff>1409700</xdr:rowOff>
    </xdr:to>
    <xdr:pic>
      <xdr:nvPicPr>
        <xdr:cNvPr id="447205" name="Рисунок 188" descr="9785912823008.jpg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4069174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670</xdr:row>
      <xdr:rowOff>38100</xdr:rowOff>
    </xdr:from>
    <xdr:to>
      <xdr:col>1</xdr:col>
      <xdr:colOff>1188720</xdr:colOff>
      <xdr:row>670</xdr:row>
      <xdr:rowOff>1402080</xdr:rowOff>
    </xdr:to>
    <xdr:pic>
      <xdr:nvPicPr>
        <xdr:cNvPr id="447206" name="Рисунок 189" descr="9785912821493.jpg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4210906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671</xdr:row>
      <xdr:rowOff>38100</xdr:rowOff>
    </xdr:from>
    <xdr:to>
      <xdr:col>1</xdr:col>
      <xdr:colOff>1196340</xdr:colOff>
      <xdr:row>672</xdr:row>
      <xdr:rowOff>7620</xdr:rowOff>
    </xdr:to>
    <xdr:pic>
      <xdr:nvPicPr>
        <xdr:cNvPr id="447207" name="Рисунок 190" descr="9785912827136.jpg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843526380"/>
          <a:ext cx="108204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672</xdr:row>
      <xdr:rowOff>15240</xdr:rowOff>
    </xdr:from>
    <xdr:to>
      <xdr:col>1</xdr:col>
      <xdr:colOff>1158240</xdr:colOff>
      <xdr:row>672</xdr:row>
      <xdr:rowOff>1386840</xdr:rowOff>
    </xdr:to>
    <xdr:pic>
      <xdr:nvPicPr>
        <xdr:cNvPr id="447208" name="Рисунок 191" descr="9785912821509.jpg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44920840"/>
          <a:ext cx="10210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674</xdr:row>
      <xdr:rowOff>7620</xdr:rowOff>
    </xdr:from>
    <xdr:to>
      <xdr:col>1</xdr:col>
      <xdr:colOff>1181100</xdr:colOff>
      <xdr:row>674</xdr:row>
      <xdr:rowOff>1379220</xdr:rowOff>
    </xdr:to>
    <xdr:pic>
      <xdr:nvPicPr>
        <xdr:cNvPr id="447209" name="Рисунок 193" descr="9785000336540.jpg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47747860"/>
          <a:ext cx="10439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675</xdr:row>
      <xdr:rowOff>7620</xdr:rowOff>
    </xdr:from>
    <xdr:to>
      <xdr:col>1</xdr:col>
      <xdr:colOff>1158240</xdr:colOff>
      <xdr:row>675</xdr:row>
      <xdr:rowOff>1379220</xdr:rowOff>
    </xdr:to>
    <xdr:pic>
      <xdr:nvPicPr>
        <xdr:cNvPr id="447210" name="Рисунок 194" descr="9785912823015.jpg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4916518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677</xdr:row>
      <xdr:rowOff>15240</xdr:rowOff>
    </xdr:from>
    <xdr:to>
      <xdr:col>1</xdr:col>
      <xdr:colOff>1188720</xdr:colOff>
      <xdr:row>677</xdr:row>
      <xdr:rowOff>1386840</xdr:rowOff>
    </xdr:to>
    <xdr:pic>
      <xdr:nvPicPr>
        <xdr:cNvPr id="447211" name="Рисунок 196" descr="9785912823039.jpg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5200744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678</xdr:row>
      <xdr:rowOff>7620</xdr:rowOff>
    </xdr:from>
    <xdr:to>
      <xdr:col>1</xdr:col>
      <xdr:colOff>1158240</xdr:colOff>
      <xdr:row>678</xdr:row>
      <xdr:rowOff>1386840</xdr:rowOff>
    </xdr:to>
    <xdr:pic>
      <xdr:nvPicPr>
        <xdr:cNvPr id="447212" name="Рисунок 197" descr="9785912826573.jpg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5341714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679</xdr:row>
      <xdr:rowOff>0</xdr:rowOff>
    </xdr:from>
    <xdr:to>
      <xdr:col>1</xdr:col>
      <xdr:colOff>1158240</xdr:colOff>
      <xdr:row>679</xdr:row>
      <xdr:rowOff>1379220</xdr:rowOff>
    </xdr:to>
    <xdr:pic>
      <xdr:nvPicPr>
        <xdr:cNvPr id="447213" name="Рисунок 198" descr="9785912827150.jpg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5482684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680</xdr:row>
      <xdr:rowOff>0</xdr:rowOff>
    </xdr:from>
    <xdr:to>
      <xdr:col>1</xdr:col>
      <xdr:colOff>1158240</xdr:colOff>
      <xdr:row>681</xdr:row>
      <xdr:rowOff>7620</xdr:rowOff>
    </xdr:to>
    <xdr:pic>
      <xdr:nvPicPr>
        <xdr:cNvPr id="447214" name="Рисунок 199" descr="9785912826580.jpg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56244160"/>
          <a:ext cx="1059180" cy="14249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681</xdr:row>
      <xdr:rowOff>38100</xdr:rowOff>
    </xdr:from>
    <xdr:to>
      <xdr:col>1</xdr:col>
      <xdr:colOff>1158240</xdr:colOff>
      <xdr:row>681</xdr:row>
      <xdr:rowOff>1409700</xdr:rowOff>
    </xdr:to>
    <xdr:pic>
      <xdr:nvPicPr>
        <xdr:cNvPr id="447215" name="Рисунок 200" descr="9785912821400.jpg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5769958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683</xdr:row>
      <xdr:rowOff>53340</xdr:rowOff>
    </xdr:from>
    <xdr:to>
      <xdr:col>1</xdr:col>
      <xdr:colOff>1150620</xdr:colOff>
      <xdr:row>683</xdr:row>
      <xdr:rowOff>1386840</xdr:rowOff>
    </xdr:to>
    <xdr:pic>
      <xdr:nvPicPr>
        <xdr:cNvPr id="447216" name="Рисунок 201" descr="9785912824852.jpg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60549460"/>
          <a:ext cx="10515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684</xdr:row>
      <xdr:rowOff>15240</xdr:rowOff>
    </xdr:from>
    <xdr:to>
      <xdr:col>1</xdr:col>
      <xdr:colOff>1120140</xdr:colOff>
      <xdr:row>684</xdr:row>
      <xdr:rowOff>1386840</xdr:rowOff>
    </xdr:to>
    <xdr:pic>
      <xdr:nvPicPr>
        <xdr:cNvPr id="447217" name="Рисунок 202" descr="9785912824869.jpg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61928680"/>
          <a:ext cx="10210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685</xdr:row>
      <xdr:rowOff>38100</xdr:rowOff>
    </xdr:from>
    <xdr:to>
      <xdr:col>1</xdr:col>
      <xdr:colOff>1158240</xdr:colOff>
      <xdr:row>685</xdr:row>
      <xdr:rowOff>1409700</xdr:rowOff>
    </xdr:to>
    <xdr:pic>
      <xdr:nvPicPr>
        <xdr:cNvPr id="447218" name="Рисунок 203" descr="9785912828058.jpg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6336886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686</xdr:row>
      <xdr:rowOff>0</xdr:rowOff>
    </xdr:from>
    <xdr:to>
      <xdr:col>1</xdr:col>
      <xdr:colOff>1211580</xdr:colOff>
      <xdr:row>686</xdr:row>
      <xdr:rowOff>1432560</xdr:rowOff>
    </xdr:to>
    <xdr:pic>
      <xdr:nvPicPr>
        <xdr:cNvPr id="447219" name="Рисунок 204" descr="9785912828065.jpg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64748080"/>
          <a:ext cx="111252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686</xdr:row>
      <xdr:rowOff>1402080</xdr:rowOff>
    </xdr:from>
    <xdr:to>
      <xdr:col>1</xdr:col>
      <xdr:colOff>1196340</xdr:colOff>
      <xdr:row>687</xdr:row>
      <xdr:rowOff>1402080</xdr:rowOff>
    </xdr:to>
    <xdr:pic>
      <xdr:nvPicPr>
        <xdr:cNvPr id="447220" name="Рисунок 205" descr="9785912826597.jpg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66150160"/>
          <a:ext cx="105918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688</xdr:row>
      <xdr:rowOff>15240</xdr:rowOff>
    </xdr:from>
    <xdr:to>
      <xdr:col>1</xdr:col>
      <xdr:colOff>1196340</xdr:colOff>
      <xdr:row>688</xdr:row>
      <xdr:rowOff>1379220</xdr:rowOff>
    </xdr:to>
    <xdr:pic>
      <xdr:nvPicPr>
        <xdr:cNvPr id="447221" name="Рисунок 206" descr="9785912828072.jpg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86759796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689</xdr:row>
      <xdr:rowOff>30480</xdr:rowOff>
    </xdr:from>
    <xdr:to>
      <xdr:col>1</xdr:col>
      <xdr:colOff>1226820</xdr:colOff>
      <xdr:row>689</xdr:row>
      <xdr:rowOff>1402080</xdr:rowOff>
    </xdr:to>
    <xdr:pic>
      <xdr:nvPicPr>
        <xdr:cNvPr id="447222" name="Рисунок 207" descr="9785912828089.jpg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6903052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668</xdr:row>
      <xdr:rowOff>30480</xdr:rowOff>
    </xdr:from>
    <xdr:to>
      <xdr:col>1</xdr:col>
      <xdr:colOff>1226820</xdr:colOff>
      <xdr:row>669</xdr:row>
      <xdr:rowOff>15240</xdr:rowOff>
    </xdr:to>
    <xdr:pic>
      <xdr:nvPicPr>
        <xdr:cNvPr id="447223" name="Рисунок 905" descr="9785912827129.jpg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3926680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682</xdr:row>
      <xdr:rowOff>0</xdr:rowOff>
    </xdr:from>
    <xdr:to>
      <xdr:col>1</xdr:col>
      <xdr:colOff>1188720</xdr:colOff>
      <xdr:row>682</xdr:row>
      <xdr:rowOff>1379220</xdr:rowOff>
    </xdr:to>
    <xdr:pic>
      <xdr:nvPicPr>
        <xdr:cNvPr id="447224" name="Рисунок 906" descr="9785912824876.jpg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5907880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664</xdr:row>
      <xdr:rowOff>53340</xdr:rowOff>
    </xdr:from>
    <xdr:to>
      <xdr:col>1</xdr:col>
      <xdr:colOff>1196340</xdr:colOff>
      <xdr:row>664</xdr:row>
      <xdr:rowOff>1417320</xdr:rowOff>
    </xdr:to>
    <xdr:pic>
      <xdr:nvPicPr>
        <xdr:cNvPr id="447225" name="Рисунок 825" descr="9785000336533.jpg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83362038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676</xdr:row>
      <xdr:rowOff>0</xdr:rowOff>
    </xdr:from>
    <xdr:to>
      <xdr:col>1</xdr:col>
      <xdr:colOff>1127760</xdr:colOff>
      <xdr:row>676</xdr:row>
      <xdr:rowOff>1363980</xdr:rowOff>
    </xdr:to>
    <xdr:pic>
      <xdr:nvPicPr>
        <xdr:cNvPr id="447226" name="Рисунок 826" descr="9785912826603.jpg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50574880"/>
          <a:ext cx="10210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691</xdr:row>
      <xdr:rowOff>7620</xdr:rowOff>
    </xdr:from>
    <xdr:to>
      <xdr:col>1</xdr:col>
      <xdr:colOff>1280160</xdr:colOff>
      <xdr:row>691</xdr:row>
      <xdr:rowOff>1409700</xdr:rowOff>
    </xdr:to>
    <xdr:pic>
      <xdr:nvPicPr>
        <xdr:cNvPr id="447227" name="Рисунок 210" descr="9785000336618.jpg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71179360"/>
          <a:ext cx="11811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692</xdr:row>
      <xdr:rowOff>7620</xdr:rowOff>
    </xdr:from>
    <xdr:to>
      <xdr:col>1</xdr:col>
      <xdr:colOff>1272540</xdr:colOff>
      <xdr:row>692</xdr:row>
      <xdr:rowOff>1386840</xdr:rowOff>
    </xdr:to>
    <xdr:pic>
      <xdr:nvPicPr>
        <xdr:cNvPr id="447228" name="Рисунок 211" descr="9785000336427.jpg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7259668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693</xdr:row>
      <xdr:rowOff>30480</xdr:rowOff>
    </xdr:from>
    <xdr:to>
      <xdr:col>1</xdr:col>
      <xdr:colOff>1287780</xdr:colOff>
      <xdr:row>693</xdr:row>
      <xdr:rowOff>1394460</xdr:rowOff>
    </xdr:to>
    <xdr:pic>
      <xdr:nvPicPr>
        <xdr:cNvPr id="447229" name="Рисунок 212" descr="9785000336625.jpg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7403686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695</xdr:row>
      <xdr:rowOff>7620</xdr:rowOff>
    </xdr:from>
    <xdr:to>
      <xdr:col>1</xdr:col>
      <xdr:colOff>1318260</xdr:colOff>
      <xdr:row>696</xdr:row>
      <xdr:rowOff>0</xdr:rowOff>
    </xdr:to>
    <xdr:pic>
      <xdr:nvPicPr>
        <xdr:cNvPr id="447230" name="Рисунок 213" descr="9785000336465.jpg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76848640"/>
          <a:ext cx="11811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694</xdr:row>
      <xdr:rowOff>0</xdr:rowOff>
    </xdr:from>
    <xdr:to>
      <xdr:col>1</xdr:col>
      <xdr:colOff>1272540</xdr:colOff>
      <xdr:row>694</xdr:row>
      <xdr:rowOff>1379220</xdr:rowOff>
    </xdr:to>
    <xdr:pic>
      <xdr:nvPicPr>
        <xdr:cNvPr id="447231" name="Рисунок 214" descr="9785000336437.jpg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87542370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696</xdr:row>
      <xdr:rowOff>7620</xdr:rowOff>
    </xdr:from>
    <xdr:to>
      <xdr:col>1</xdr:col>
      <xdr:colOff>1310640</xdr:colOff>
      <xdr:row>696</xdr:row>
      <xdr:rowOff>1386840</xdr:rowOff>
    </xdr:to>
    <xdr:pic>
      <xdr:nvPicPr>
        <xdr:cNvPr id="447232" name="Рисунок 216" descr="9785000336632.jpg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87826596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697</xdr:row>
      <xdr:rowOff>7620</xdr:rowOff>
    </xdr:from>
    <xdr:to>
      <xdr:col>1</xdr:col>
      <xdr:colOff>1264920</xdr:colOff>
      <xdr:row>697</xdr:row>
      <xdr:rowOff>1371600</xdr:rowOff>
    </xdr:to>
    <xdr:pic>
      <xdr:nvPicPr>
        <xdr:cNvPr id="447233" name="Рисунок 217" descr="9785000336472.jpg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7968328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698</xdr:row>
      <xdr:rowOff>7620</xdr:rowOff>
    </xdr:from>
    <xdr:to>
      <xdr:col>1</xdr:col>
      <xdr:colOff>1280160</xdr:colOff>
      <xdr:row>698</xdr:row>
      <xdr:rowOff>1386840</xdr:rowOff>
    </xdr:to>
    <xdr:pic>
      <xdr:nvPicPr>
        <xdr:cNvPr id="447234" name="Рисунок 218" descr="9785000336441.jpg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81100600"/>
          <a:ext cx="118110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701</xdr:row>
      <xdr:rowOff>0</xdr:rowOff>
    </xdr:from>
    <xdr:to>
      <xdr:col>1</xdr:col>
      <xdr:colOff>1249680</xdr:colOff>
      <xdr:row>701</xdr:row>
      <xdr:rowOff>1402080</xdr:rowOff>
    </xdr:to>
    <xdr:pic>
      <xdr:nvPicPr>
        <xdr:cNvPr id="447235" name="Рисунок 221" descr="9785000336496.jpg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885344940"/>
          <a:ext cx="11887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702</xdr:row>
      <xdr:rowOff>0</xdr:rowOff>
    </xdr:from>
    <xdr:to>
      <xdr:col>1</xdr:col>
      <xdr:colOff>1234440</xdr:colOff>
      <xdr:row>702</xdr:row>
      <xdr:rowOff>1402080</xdr:rowOff>
    </xdr:to>
    <xdr:pic>
      <xdr:nvPicPr>
        <xdr:cNvPr id="447236" name="Рисунок 222" descr="9785000336601.jpg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886762260"/>
          <a:ext cx="11582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699</xdr:row>
      <xdr:rowOff>30480</xdr:rowOff>
    </xdr:from>
    <xdr:to>
      <xdr:col>1</xdr:col>
      <xdr:colOff>1287780</xdr:colOff>
      <xdr:row>699</xdr:row>
      <xdr:rowOff>1371600</xdr:rowOff>
    </xdr:to>
    <xdr:pic>
      <xdr:nvPicPr>
        <xdr:cNvPr id="447237" name="Рисунок 847" descr="9785000336458.jpg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82540780"/>
          <a:ext cx="115062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700</xdr:row>
      <xdr:rowOff>38100</xdr:rowOff>
    </xdr:from>
    <xdr:to>
      <xdr:col>1</xdr:col>
      <xdr:colOff>1264920</xdr:colOff>
      <xdr:row>700</xdr:row>
      <xdr:rowOff>1402080</xdr:rowOff>
    </xdr:to>
    <xdr:pic>
      <xdr:nvPicPr>
        <xdr:cNvPr id="447238" name="Рисунок 848" descr="9785000336489.jpg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88396572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705</xdr:row>
      <xdr:rowOff>7620</xdr:rowOff>
    </xdr:from>
    <xdr:to>
      <xdr:col>1</xdr:col>
      <xdr:colOff>1234440</xdr:colOff>
      <xdr:row>706</xdr:row>
      <xdr:rowOff>0</xdr:rowOff>
    </xdr:to>
    <xdr:pic>
      <xdr:nvPicPr>
        <xdr:cNvPr id="447239" name="Рисунок 226" descr="9785912825972.jpg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89026746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706</xdr:row>
      <xdr:rowOff>7620</xdr:rowOff>
    </xdr:from>
    <xdr:to>
      <xdr:col>1</xdr:col>
      <xdr:colOff>1272540</xdr:colOff>
      <xdr:row>706</xdr:row>
      <xdr:rowOff>1386840</xdr:rowOff>
    </xdr:to>
    <xdr:pic>
      <xdr:nvPicPr>
        <xdr:cNvPr id="447240" name="Рисунок 228" descr="9785912822094.jpg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8916847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707</xdr:row>
      <xdr:rowOff>7620</xdr:rowOff>
    </xdr:from>
    <xdr:to>
      <xdr:col>1</xdr:col>
      <xdr:colOff>1280160</xdr:colOff>
      <xdr:row>708</xdr:row>
      <xdr:rowOff>7620</xdr:rowOff>
    </xdr:to>
    <xdr:pic>
      <xdr:nvPicPr>
        <xdr:cNvPr id="447241" name="Рисунок 229" descr="9785912822100.jpg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93102100"/>
          <a:ext cx="110490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708</xdr:row>
      <xdr:rowOff>30480</xdr:rowOff>
    </xdr:from>
    <xdr:to>
      <xdr:col>1</xdr:col>
      <xdr:colOff>1234440</xdr:colOff>
      <xdr:row>708</xdr:row>
      <xdr:rowOff>1409700</xdr:rowOff>
    </xdr:to>
    <xdr:pic>
      <xdr:nvPicPr>
        <xdr:cNvPr id="447242" name="Рисунок 230" descr="9785912826023.jpg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89454228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709</xdr:row>
      <xdr:rowOff>7620</xdr:rowOff>
    </xdr:from>
    <xdr:to>
      <xdr:col>1</xdr:col>
      <xdr:colOff>1249680</xdr:colOff>
      <xdr:row>709</xdr:row>
      <xdr:rowOff>1409700</xdr:rowOff>
    </xdr:to>
    <xdr:pic>
      <xdr:nvPicPr>
        <xdr:cNvPr id="447243" name="Рисунок 231" descr="9785912826214.jpg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89593674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712</xdr:row>
      <xdr:rowOff>38100</xdr:rowOff>
    </xdr:from>
    <xdr:to>
      <xdr:col>1</xdr:col>
      <xdr:colOff>1196340</xdr:colOff>
      <xdr:row>713</xdr:row>
      <xdr:rowOff>7620</xdr:rowOff>
    </xdr:to>
    <xdr:pic>
      <xdr:nvPicPr>
        <xdr:cNvPr id="447244" name="Рисунок 715" descr="9785912826856.jpg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898695180"/>
          <a:ext cx="10134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713</xdr:row>
      <xdr:rowOff>38100</xdr:rowOff>
    </xdr:from>
    <xdr:to>
      <xdr:col>1</xdr:col>
      <xdr:colOff>1219200</xdr:colOff>
      <xdr:row>713</xdr:row>
      <xdr:rowOff>1363980</xdr:rowOff>
    </xdr:to>
    <xdr:pic>
      <xdr:nvPicPr>
        <xdr:cNvPr id="447245" name="Рисунок 716" descr="9785912823466.jpg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00112500"/>
          <a:ext cx="100584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714</xdr:row>
      <xdr:rowOff>30480</xdr:rowOff>
    </xdr:from>
    <xdr:to>
      <xdr:col>1</xdr:col>
      <xdr:colOff>1196340</xdr:colOff>
      <xdr:row>714</xdr:row>
      <xdr:rowOff>1394460</xdr:rowOff>
    </xdr:to>
    <xdr:pic>
      <xdr:nvPicPr>
        <xdr:cNvPr id="447246" name="Рисунок 718" descr="9785912823473.jpg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0152220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716</xdr:row>
      <xdr:rowOff>38100</xdr:rowOff>
    </xdr:from>
    <xdr:to>
      <xdr:col>1</xdr:col>
      <xdr:colOff>1196340</xdr:colOff>
      <xdr:row>716</xdr:row>
      <xdr:rowOff>1379220</xdr:rowOff>
    </xdr:to>
    <xdr:pic>
      <xdr:nvPicPr>
        <xdr:cNvPr id="447247" name="Рисунок 720" descr="9785912823985.jpg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04364460"/>
          <a:ext cx="98298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719</xdr:row>
      <xdr:rowOff>30480</xdr:rowOff>
    </xdr:from>
    <xdr:to>
      <xdr:col>1</xdr:col>
      <xdr:colOff>1196340</xdr:colOff>
      <xdr:row>719</xdr:row>
      <xdr:rowOff>1394460</xdr:rowOff>
    </xdr:to>
    <xdr:pic>
      <xdr:nvPicPr>
        <xdr:cNvPr id="447248" name="Рисунок 723" descr="9785912826849.jpg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0860880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721</xdr:row>
      <xdr:rowOff>38100</xdr:rowOff>
    </xdr:from>
    <xdr:to>
      <xdr:col>1</xdr:col>
      <xdr:colOff>1158240</xdr:colOff>
      <xdr:row>721</xdr:row>
      <xdr:rowOff>1379220</xdr:rowOff>
    </xdr:to>
    <xdr:pic>
      <xdr:nvPicPr>
        <xdr:cNvPr id="447249" name="Рисунок 725" descr="9785912825859.jpg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11451060"/>
          <a:ext cx="98298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722</xdr:row>
      <xdr:rowOff>30480</xdr:rowOff>
    </xdr:from>
    <xdr:to>
      <xdr:col>1</xdr:col>
      <xdr:colOff>1188720</xdr:colOff>
      <xdr:row>723</xdr:row>
      <xdr:rowOff>0</xdr:rowOff>
    </xdr:to>
    <xdr:pic>
      <xdr:nvPicPr>
        <xdr:cNvPr id="447250" name="Рисунок 726" descr="9785912823626.jpg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12860760"/>
          <a:ext cx="10134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723</xdr:row>
      <xdr:rowOff>15240</xdr:rowOff>
    </xdr:from>
    <xdr:to>
      <xdr:col>1</xdr:col>
      <xdr:colOff>1150620</xdr:colOff>
      <xdr:row>723</xdr:row>
      <xdr:rowOff>1386840</xdr:rowOff>
    </xdr:to>
    <xdr:pic>
      <xdr:nvPicPr>
        <xdr:cNvPr id="447251" name="Рисунок 727" descr="9785912826863.jpg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14262840"/>
          <a:ext cx="10134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726</xdr:row>
      <xdr:rowOff>38100</xdr:rowOff>
    </xdr:from>
    <xdr:to>
      <xdr:col>1</xdr:col>
      <xdr:colOff>1196340</xdr:colOff>
      <xdr:row>726</xdr:row>
      <xdr:rowOff>1409700</xdr:rowOff>
    </xdr:to>
    <xdr:pic>
      <xdr:nvPicPr>
        <xdr:cNvPr id="447252" name="Рисунок 731" descr="9785912823602.jpg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18537660"/>
          <a:ext cx="10134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728</xdr:row>
      <xdr:rowOff>15240</xdr:rowOff>
    </xdr:from>
    <xdr:to>
      <xdr:col>1</xdr:col>
      <xdr:colOff>1219200</xdr:colOff>
      <xdr:row>728</xdr:row>
      <xdr:rowOff>1386840</xdr:rowOff>
    </xdr:to>
    <xdr:pic>
      <xdr:nvPicPr>
        <xdr:cNvPr id="447253" name="Рисунок 733" descr="9785912827525.jpg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21349440"/>
          <a:ext cx="10058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729</xdr:row>
      <xdr:rowOff>38100</xdr:rowOff>
    </xdr:from>
    <xdr:to>
      <xdr:col>1</xdr:col>
      <xdr:colOff>1196340</xdr:colOff>
      <xdr:row>729</xdr:row>
      <xdr:rowOff>1402080</xdr:rowOff>
    </xdr:to>
    <xdr:pic>
      <xdr:nvPicPr>
        <xdr:cNvPr id="447254" name="Рисунок 734" descr="9785912826832.jpg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2278962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730</xdr:row>
      <xdr:rowOff>7620</xdr:rowOff>
    </xdr:from>
    <xdr:to>
      <xdr:col>1</xdr:col>
      <xdr:colOff>1196340</xdr:colOff>
      <xdr:row>730</xdr:row>
      <xdr:rowOff>1379220</xdr:rowOff>
    </xdr:to>
    <xdr:pic>
      <xdr:nvPicPr>
        <xdr:cNvPr id="447255" name="Рисунок 735" descr="9785912825866.jpg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24176460"/>
          <a:ext cx="10134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731</xdr:row>
      <xdr:rowOff>38100</xdr:rowOff>
    </xdr:from>
    <xdr:to>
      <xdr:col>1</xdr:col>
      <xdr:colOff>1196340</xdr:colOff>
      <xdr:row>731</xdr:row>
      <xdr:rowOff>1402080</xdr:rowOff>
    </xdr:to>
    <xdr:pic>
      <xdr:nvPicPr>
        <xdr:cNvPr id="447256" name="Рисунок 736" descr="9785912823619.jpg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2562426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732</xdr:row>
      <xdr:rowOff>38100</xdr:rowOff>
    </xdr:from>
    <xdr:to>
      <xdr:col>1</xdr:col>
      <xdr:colOff>1158240</xdr:colOff>
      <xdr:row>732</xdr:row>
      <xdr:rowOff>1402080</xdr:rowOff>
    </xdr:to>
    <xdr:pic>
      <xdr:nvPicPr>
        <xdr:cNvPr id="447257" name="Рисунок 737" descr="9785912824135.jpg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2704158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733</xdr:row>
      <xdr:rowOff>15240</xdr:rowOff>
    </xdr:from>
    <xdr:to>
      <xdr:col>1</xdr:col>
      <xdr:colOff>1188720</xdr:colOff>
      <xdr:row>733</xdr:row>
      <xdr:rowOff>1379220</xdr:rowOff>
    </xdr:to>
    <xdr:pic>
      <xdr:nvPicPr>
        <xdr:cNvPr id="447258" name="Рисунок 738" descr="9785912825873.jpg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28436040"/>
          <a:ext cx="9753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720</xdr:row>
      <xdr:rowOff>53340</xdr:rowOff>
    </xdr:from>
    <xdr:to>
      <xdr:col>1</xdr:col>
      <xdr:colOff>1173480</xdr:colOff>
      <xdr:row>720</xdr:row>
      <xdr:rowOff>1386840</xdr:rowOff>
    </xdr:to>
    <xdr:pic>
      <xdr:nvPicPr>
        <xdr:cNvPr id="447259" name="Рисунок 903" descr="9785912823633.jpg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10048980"/>
          <a:ext cx="96012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725</xdr:row>
      <xdr:rowOff>53340</xdr:rowOff>
    </xdr:from>
    <xdr:to>
      <xdr:col>1</xdr:col>
      <xdr:colOff>1188720</xdr:colOff>
      <xdr:row>725</xdr:row>
      <xdr:rowOff>1417320</xdr:rowOff>
    </xdr:to>
    <xdr:pic>
      <xdr:nvPicPr>
        <xdr:cNvPr id="447260" name="Рисунок 730" descr="9785912826924.jpg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17135580"/>
          <a:ext cx="9753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715</xdr:row>
      <xdr:rowOff>0</xdr:rowOff>
    </xdr:from>
    <xdr:to>
      <xdr:col>1</xdr:col>
      <xdr:colOff>1257300</xdr:colOff>
      <xdr:row>715</xdr:row>
      <xdr:rowOff>1402080</xdr:rowOff>
    </xdr:to>
    <xdr:pic>
      <xdr:nvPicPr>
        <xdr:cNvPr id="447261" name="Рисунок 902" descr="9785912823978.jpg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02909040"/>
          <a:ext cx="10439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724</xdr:row>
      <xdr:rowOff>53340</xdr:rowOff>
    </xdr:from>
    <xdr:to>
      <xdr:col>1</xdr:col>
      <xdr:colOff>1158240</xdr:colOff>
      <xdr:row>724</xdr:row>
      <xdr:rowOff>1386840</xdr:rowOff>
    </xdr:to>
    <xdr:pic>
      <xdr:nvPicPr>
        <xdr:cNvPr id="447262" name="Рисунок 728" descr="9785912824111.jpg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15718260"/>
          <a:ext cx="98298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727</xdr:row>
      <xdr:rowOff>7620</xdr:rowOff>
    </xdr:from>
    <xdr:to>
      <xdr:col>1</xdr:col>
      <xdr:colOff>1203960</xdr:colOff>
      <xdr:row>727</xdr:row>
      <xdr:rowOff>1379220</xdr:rowOff>
    </xdr:to>
    <xdr:pic>
      <xdr:nvPicPr>
        <xdr:cNvPr id="447263" name="Рисунок 904" descr="9785912824128.jpg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19924500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717</xdr:row>
      <xdr:rowOff>53340</xdr:rowOff>
    </xdr:from>
    <xdr:to>
      <xdr:col>1</xdr:col>
      <xdr:colOff>1158240</xdr:colOff>
      <xdr:row>717</xdr:row>
      <xdr:rowOff>1386840</xdr:rowOff>
    </xdr:to>
    <xdr:pic>
      <xdr:nvPicPr>
        <xdr:cNvPr id="447264" name="Рисунок 860" descr="9785912828485.jpg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05797020"/>
          <a:ext cx="9753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718</xdr:row>
      <xdr:rowOff>15240</xdr:rowOff>
    </xdr:from>
    <xdr:to>
      <xdr:col>1</xdr:col>
      <xdr:colOff>1158240</xdr:colOff>
      <xdr:row>718</xdr:row>
      <xdr:rowOff>1379220</xdr:rowOff>
    </xdr:to>
    <xdr:pic>
      <xdr:nvPicPr>
        <xdr:cNvPr id="447265" name="Рисунок 861" descr="9785912823992.jpg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0717624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735</xdr:row>
      <xdr:rowOff>7620</xdr:rowOff>
    </xdr:from>
    <xdr:to>
      <xdr:col>1</xdr:col>
      <xdr:colOff>1234440</xdr:colOff>
      <xdr:row>735</xdr:row>
      <xdr:rowOff>1386840</xdr:rowOff>
    </xdr:to>
    <xdr:pic>
      <xdr:nvPicPr>
        <xdr:cNvPr id="447266" name="Рисунок 742" descr="9785000335819.jpg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3054678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736</xdr:row>
      <xdr:rowOff>15240</xdr:rowOff>
    </xdr:from>
    <xdr:to>
      <xdr:col>1</xdr:col>
      <xdr:colOff>1234440</xdr:colOff>
      <xdr:row>736</xdr:row>
      <xdr:rowOff>1386840</xdr:rowOff>
    </xdr:to>
    <xdr:pic>
      <xdr:nvPicPr>
        <xdr:cNvPr id="447267" name="Рисунок 743" descr="9785000335802.jpg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3197172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737</xdr:row>
      <xdr:rowOff>0</xdr:rowOff>
    </xdr:from>
    <xdr:to>
      <xdr:col>1</xdr:col>
      <xdr:colOff>1257300</xdr:colOff>
      <xdr:row>737</xdr:row>
      <xdr:rowOff>1402080</xdr:rowOff>
    </xdr:to>
    <xdr:pic>
      <xdr:nvPicPr>
        <xdr:cNvPr id="447268" name="Рисунок 744" descr="9785000335796.jpg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3337380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737</xdr:row>
      <xdr:rowOff>1409700</xdr:rowOff>
    </xdr:from>
    <xdr:to>
      <xdr:col>1</xdr:col>
      <xdr:colOff>1264920</xdr:colOff>
      <xdr:row>738</xdr:row>
      <xdr:rowOff>1402080</xdr:rowOff>
    </xdr:to>
    <xdr:pic>
      <xdr:nvPicPr>
        <xdr:cNvPr id="447269" name="Рисунок 745" descr="9785000335826.jpg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3478350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740</xdr:row>
      <xdr:rowOff>15240</xdr:rowOff>
    </xdr:from>
    <xdr:to>
      <xdr:col>1</xdr:col>
      <xdr:colOff>1264920</xdr:colOff>
      <xdr:row>740</xdr:row>
      <xdr:rowOff>1386840</xdr:rowOff>
    </xdr:to>
    <xdr:pic>
      <xdr:nvPicPr>
        <xdr:cNvPr id="447270" name="Рисунок 746" descr="9785000335857.jpg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3764100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744</xdr:row>
      <xdr:rowOff>38100</xdr:rowOff>
    </xdr:from>
    <xdr:to>
      <xdr:col>1</xdr:col>
      <xdr:colOff>1264920</xdr:colOff>
      <xdr:row>744</xdr:row>
      <xdr:rowOff>1402080</xdr:rowOff>
    </xdr:to>
    <xdr:pic>
      <xdr:nvPicPr>
        <xdr:cNvPr id="447271" name="Рисунок 748" descr="9785000335840.jpg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4333314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746</xdr:row>
      <xdr:rowOff>0</xdr:rowOff>
    </xdr:from>
    <xdr:to>
      <xdr:col>1</xdr:col>
      <xdr:colOff>1234440</xdr:colOff>
      <xdr:row>746</xdr:row>
      <xdr:rowOff>1379220</xdr:rowOff>
    </xdr:to>
    <xdr:pic>
      <xdr:nvPicPr>
        <xdr:cNvPr id="447272" name="Рисунок 749" descr="9785000335789.jpg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4612968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741</xdr:row>
      <xdr:rowOff>15240</xdr:rowOff>
    </xdr:from>
    <xdr:to>
      <xdr:col>1</xdr:col>
      <xdr:colOff>1234440</xdr:colOff>
      <xdr:row>741</xdr:row>
      <xdr:rowOff>1386840</xdr:rowOff>
    </xdr:to>
    <xdr:pic>
      <xdr:nvPicPr>
        <xdr:cNvPr id="447273" name="Рисунок 996" descr="9785000337400.jpg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3905832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742</xdr:row>
      <xdr:rowOff>15240</xdr:rowOff>
    </xdr:from>
    <xdr:to>
      <xdr:col>1</xdr:col>
      <xdr:colOff>1234440</xdr:colOff>
      <xdr:row>742</xdr:row>
      <xdr:rowOff>1386840</xdr:rowOff>
    </xdr:to>
    <xdr:pic>
      <xdr:nvPicPr>
        <xdr:cNvPr id="447274" name="Рисунок 997" descr="9785000337417.jpg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4047564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745</xdr:row>
      <xdr:rowOff>38100</xdr:rowOff>
    </xdr:from>
    <xdr:to>
      <xdr:col>1</xdr:col>
      <xdr:colOff>1234440</xdr:colOff>
      <xdr:row>745</xdr:row>
      <xdr:rowOff>1379220</xdr:rowOff>
    </xdr:to>
    <xdr:pic>
      <xdr:nvPicPr>
        <xdr:cNvPr id="447275" name="Рисунок 998" descr="9785000337424.jpg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44750460"/>
          <a:ext cx="105156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739</xdr:row>
      <xdr:rowOff>38100</xdr:rowOff>
    </xdr:from>
    <xdr:to>
      <xdr:col>1</xdr:col>
      <xdr:colOff>1234440</xdr:colOff>
      <xdr:row>739</xdr:row>
      <xdr:rowOff>1402080</xdr:rowOff>
    </xdr:to>
    <xdr:pic>
      <xdr:nvPicPr>
        <xdr:cNvPr id="447276" name="Рисунок 999" descr="001.jpg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36246540"/>
          <a:ext cx="10591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743</xdr:row>
      <xdr:rowOff>7620</xdr:rowOff>
    </xdr:from>
    <xdr:to>
      <xdr:col>1</xdr:col>
      <xdr:colOff>1264920</xdr:colOff>
      <xdr:row>744</xdr:row>
      <xdr:rowOff>0</xdr:rowOff>
    </xdr:to>
    <xdr:pic>
      <xdr:nvPicPr>
        <xdr:cNvPr id="447277" name="Рисунок 747" descr="9785000335833.jpg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41885340"/>
          <a:ext cx="10896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748</xdr:row>
      <xdr:rowOff>0</xdr:rowOff>
    </xdr:from>
    <xdr:to>
      <xdr:col>1</xdr:col>
      <xdr:colOff>1249680</xdr:colOff>
      <xdr:row>748</xdr:row>
      <xdr:rowOff>1402080</xdr:rowOff>
    </xdr:to>
    <xdr:pic>
      <xdr:nvPicPr>
        <xdr:cNvPr id="447278" name="Рисунок 752" descr="9785912822353.jpg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4806516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749</xdr:row>
      <xdr:rowOff>0</xdr:rowOff>
    </xdr:from>
    <xdr:to>
      <xdr:col>1</xdr:col>
      <xdr:colOff>1272540</xdr:colOff>
      <xdr:row>749</xdr:row>
      <xdr:rowOff>1402080</xdr:rowOff>
    </xdr:to>
    <xdr:pic>
      <xdr:nvPicPr>
        <xdr:cNvPr id="447279" name="Рисунок 753" descr="9785912822322.jpg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49482480"/>
          <a:ext cx="10591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751</xdr:row>
      <xdr:rowOff>38100</xdr:rowOff>
    </xdr:from>
    <xdr:to>
      <xdr:col>1</xdr:col>
      <xdr:colOff>1242060</xdr:colOff>
      <xdr:row>751</xdr:row>
      <xdr:rowOff>1402080</xdr:rowOff>
    </xdr:to>
    <xdr:pic>
      <xdr:nvPicPr>
        <xdr:cNvPr id="447280" name="Рисунок 755" descr="9785912824258.jpg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952355220"/>
          <a:ext cx="10287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752</xdr:row>
      <xdr:rowOff>7620</xdr:rowOff>
    </xdr:from>
    <xdr:to>
      <xdr:col>1</xdr:col>
      <xdr:colOff>1234440</xdr:colOff>
      <xdr:row>752</xdr:row>
      <xdr:rowOff>1371600</xdr:rowOff>
    </xdr:to>
    <xdr:pic>
      <xdr:nvPicPr>
        <xdr:cNvPr id="447281" name="Рисунок 756" descr="9785912827488.jpg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5374206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753</xdr:row>
      <xdr:rowOff>0</xdr:rowOff>
    </xdr:from>
    <xdr:to>
      <xdr:col>1</xdr:col>
      <xdr:colOff>1257300</xdr:colOff>
      <xdr:row>753</xdr:row>
      <xdr:rowOff>1402080</xdr:rowOff>
    </xdr:to>
    <xdr:pic>
      <xdr:nvPicPr>
        <xdr:cNvPr id="447282" name="Рисунок 757" descr="9785912828188.jpg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5515176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753</xdr:row>
      <xdr:rowOff>1432560</xdr:rowOff>
    </xdr:from>
    <xdr:to>
      <xdr:col>1</xdr:col>
      <xdr:colOff>1226820</xdr:colOff>
      <xdr:row>755</xdr:row>
      <xdr:rowOff>7620</xdr:rowOff>
    </xdr:to>
    <xdr:pic>
      <xdr:nvPicPr>
        <xdr:cNvPr id="447283" name="Рисунок 758" descr="9785912824081.jpg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56569080"/>
          <a:ext cx="1089660" cy="14249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755</xdr:row>
      <xdr:rowOff>0</xdr:rowOff>
    </xdr:from>
    <xdr:to>
      <xdr:col>1</xdr:col>
      <xdr:colOff>1196340</xdr:colOff>
      <xdr:row>755</xdr:row>
      <xdr:rowOff>1379220</xdr:rowOff>
    </xdr:to>
    <xdr:pic>
      <xdr:nvPicPr>
        <xdr:cNvPr id="447284" name="Рисунок 759" descr="9785912824241.jpg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95798640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755</xdr:row>
      <xdr:rowOff>1402080</xdr:rowOff>
    </xdr:from>
    <xdr:to>
      <xdr:col>1</xdr:col>
      <xdr:colOff>1158240</xdr:colOff>
      <xdr:row>756</xdr:row>
      <xdr:rowOff>0</xdr:rowOff>
    </xdr:to>
    <xdr:pic>
      <xdr:nvPicPr>
        <xdr:cNvPr id="447285" name="Рисунок 760" descr="9785912824289.jpg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59388480"/>
          <a:ext cx="105156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756</xdr:row>
      <xdr:rowOff>30480</xdr:rowOff>
    </xdr:from>
    <xdr:to>
      <xdr:col>1</xdr:col>
      <xdr:colOff>1158240</xdr:colOff>
      <xdr:row>756</xdr:row>
      <xdr:rowOff>1394460</xdr:rowOff>
    </xdr:to>
    <xdr:pic>
      <xdr:nvPicPr>
        <xdr:cNvPr id="447286" name="Рисунок 761" descr="9785912820816.jpg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5943420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757</xdr:row>
      <xdr:rowOff>0</xdr:rowOff>
    </xdr:from>
    <xdr:to>
      <xdr:col>1</xdr:col>
      <xdr:colOff>1219200</xdr:colOff>
      <xdr:row>757</xdr:row>
      <xdr:rowOff>1379220</xdr:rowOff>
    </xdr:to>
    <xdr:pic>
      <xdr:nvPicPr>
        <xdr:cNvPr id="447287" name="Рисунок 763" descr="9785912824012.jpg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60821040"/>
          <a:ext cx="10439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758</xdr:row>
      <xdr:rowOff>0</xdr:rowOff>
    </xdr:from>
    <xdr:to>
      <xdr:col>1</xdr:col>
      <xdr:colOff>1234440</xdr:colOff>
      <xdr:row>758</xdr:row>
      <xdr:rowOff>1379220</xdr:rowOff>
    </xdr:to>
    <xdr:pic>
      <xdr:nvPicPr>
        <xdr:cNvPr id="447288" name="Рисунок 765" descr="9785912825552.jpg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6223836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759</xdr:row>
      <xdr:rowOff>7620</xdr:rowOff>
    </xdr:from>
    <xdr:to>
      <xdr:col>1</xdr:col>
      <xdr:colOff>1226820</xdr:colOff>
      <xdr:row>759</xdr:row>
      <xdr:rowOff>1409700</xdr:rowOff>
    </xdr:to>
    <xdr:pic>
      <xdr:nvPicPr>
        <xdr:cNvPr id="447289" name="Рисунок 767" descr="9785912828171.jpg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63663300"/>
          <a:ext cx="10515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761</xdr:row>
      <xdr:rowOff>0</xdr:rowOff>
    </xdr:from>
    <xdr:to>
      <xdr:col>1</xdr:col>
      <xdr:colOff>1226820</xdr:colOff>
      <xdr:row>761</xdr:row>
      <xdr:rowOff>1371600</xdr:rowOff>
    </xdr:to>
    <xdr:pic>
      <xdr:nvPicPr>
        <xdr:cNvPr id="447290" name="Рисунок 769" descr="9785912824234.jpg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6649032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763</xdr:row>
      <xdr:rowOff>30480</xdr:rowOff>
    </xdr:from>
    <xdr:to>
      <xdr:col>1</xdr:col>
      <xdr:colOff>1234440</xdr:colOff>
      <xdr:row>764</xdr:row>
      <xdr:rowOff>0</xdr:rowOff>
    </xdr:to>
    <xdr:pic>
      <xdr:nvPicPr>
        <xdr:cNvPr id="447291" name="Рисунок 772" descr="9785000334997.jpg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69355440"/>
          <a:ext cx="10896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765</xdr:row>
      <xdr:rowOff>7620</xdr:rowOff>
    </xdr:from>
    <xdr:to>
      <xdr:col>1</xdr:col>
      <xdr:colOff>1196340</xdr:colOff>
      <xdr:row>765</xdr:row>
      <xdr:rowOff>1386840</xdr:rowOff>
    </xdr:to>
    <xdr:pic>
      <xdr:nvPicPr>
        <xdr:cNvPr id="447292" name="Рисунок 774" descr="9785912824371.jpg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97216722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766</xdr:row>
      <xdr:rowOff>15240</xdr:rowOff>
    </xdr:from>
    <xdr:to>
      <xdr:col>1</xdr:col>
      <xdr:colOff>1158240</xdr:colOff>
      <xdr:row>767</xdr:row>
      <xdr:rowOff>0</xdr:rowOff>
    </xdr:to>
    <xdr:pic>
      <xdr:nvPicPr>
        <xdr:cNvPr id="447293" name="Рисунок 775" descr="9785912824388.jpg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73592160"/>
          <a:ext cx="10591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767</xdr:row>
      <xdr:rowOff>0</xdr:rowOff>
    </xdr:from>
    <xdr:to>
      <xdr:col>1</xdr:col>
      <xdr:colOff>1196340</xdr:colOff>
      <xdr:row>767</xdr:row>
      <xdr:rowOff>1402080</xdr:rowOff>
    </xdr:to>
    <xdr:pic>
      <xdr:nvPicPr>
        <xdr:cNvPr id="447294" name="Рисунок 776" descr="9785912825620.jpg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7499424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768</xdr:row>
      <xdr:rowOff>7620</xdr:rowOff>
    </xdr:from>
    <xdr:to>
      <xdr:col>1</xdr:col>
      <xdr:colOff>1196340</xdr:colOff>
      <xdr:row>768</xdr:row>
      <xdr:rowOff>1386840</xdr:rowOff>
    </xdr:to>
    <xdr:pic>
      <xdr:nvPicPr>
        <xdr:cNvPr id="447295" name="Рисунок 777" descr="9785912824395.jpg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764191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770</xdr:row>
      <xdr:rowOff>0</xdr:rowOff>
    </xdr:from>
    <xdr:to>
      <xdr:col>1</xdr:col>
      <xdr:colOff>1181100</xdr:colOff>
      <xdr:row>770</xdr:row>
      <xdr:rowOff>1371600</xdr:rowOff>
    </xdr:to>
    <xdr:pic>
      <xdr:nvPicPr>
        <xdr:cNvPr id="447296" name="Рисунок 779" descr="9785912828775.jpg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79246200"/>
          <a:ext cx="10439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760</xdr:row>
      <xdr:rowOff>0</xdr:rowOff>
    </xdr:from>
    <xdr:to>
      <xdr:col>1</xdr:col>
      <xdr:colOff>1234440</xdr:colOff>
      <xdr:row>761</xdr:row>
      <xdr:rowOff>0</xdr:rowOff>
    </xdr:to>
    <xdr:pic>
      <xdr:nvPicPr>
        <xdr:cNvPr id="447297" name="Рисунок 958" descr="9785912822377.jpg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65073000"/>
          <a:ext cx="105918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764</xdr:row>
      <xdr:rowOff>38100</xdr:rowOff>
    </xdr:from>
    <xdr:to>
      <xdr:col>1</xdr:col>
      <xdr:colOff>1203960</xdr:colOff>
      <xdr:row>764</xdr:row>
      <xdr:rowOff>1402080</xdr:rowOff>
    </xdr:to>
    <xdr:pic>
      <xdr:nvPicPr>
        <xdr:cNvPr id="447298" name="Рисунок 835" descr="9785000335253.jpg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70780380"/>
          <a:ext cx="10287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769</xdr:row>
      <xdr:rowOff>0</xdr:rowOff>
    </xdr:from>
    <xdr:to>
      <xdr:col>1</xdr:col>
      <xdr:colOff>1196340</xdr:colOff>
      <xdr:row>770</xdr:row>
      <xdr:rowOff>0</xdr:rowOff>
    </xdr:to>
    <xdr:pic>
      <xdr:nvPicPr>
        <xdr:cNvPr id="447299" name="Рисунок 836" descr="9785912826160.jpg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77828880"/>
          <a:ext cx="108966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772</xdr:row>
      <xdr:rowOff>7620</xdr:rowOff>
    </xdr:from>
    <xdr:to>
      <xdr:col>1</xdr:col>
      <xdr:colOff>1249680</xdr:colOff>
      <xdr:row>772</xdr:row>
      <xdr:rowOff>1379220</xdr:rowOff>
    </xdr:to>
    <xdr:pic>
      <xdr:nvPicPr>
        <xdr:cNvPr id="447300" name="Рисунок 235" descr="9785912825507.jpg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81181680"/>
          <a:ext cx="11125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776</xdr:row>
      <xdr:rowOff>38100</xdr:rowOff>
    </xdr:from>
    <xdr:to>
      <xdr:col>1</xdr:col>
      <xdr:colOff>1234440</xdr:colOff>
      <xdr:row>776</xdr:row>
      <xdr:rowOff>1402080</xdr:rowOff>
    </xdr:to>
    <xdr:pic>
      <xdr:nvPicPr>
        <xdr:cNvPr id="447301" name="Рисунок 238" descr="9785000337172.jpg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8688144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779</xdr:row>
      <xdr:rowOff>15240</xdr:rowOff>
    </xdr:from>
    <xdr:to>
      <xdr:col>1</xdr:col>
      <xdr:colOff>1272540</xdr:colOff>
      <xdr:row>779</xdr:row>
      <xdr:rowOff>1417320</xdr:rowOff>
    </xdr:to>
    <xdr:pic>
      <xdr:nvPicPr>
        <xdr:cNvPr id="447302" name="Рисунок 239" descr="9785000337189.jpg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9111054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781</xdr:row>
      <xdr:rowOff>7620</xdr:rowOff>
    </xdr:from>
    <xdr:to>
      <xdr:col>1</xdr:col>
      <xdr:colOff>1295400</xdr:colOff>
      <xdr:row>781</xdr:row>
      <xdr:rowOff>1409700</xdr:rowOff>
    </xdr:to>
    <xdr:pic>
      <xdr:nvPicPr>
        <xdr:cNvPr id="447303" name="Рисунок 241" descr="9785912823091.jpg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9393756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782</xdr:row>
      <xdr:rowOff>0</xdr:rowOff>
    </xdr:from>
    <xdr:to>
      <xdr:col>1</xdr:col>
      <xdr:colOff>1272540</xdr:colOff>
      <xdr:row>782</xdr:row>
      <xdr:rowOff>1402080</xdr:rowOff>
    </xdr:to>
    <xdr:pic>
      <xdr:nvPicPr>
        <xdr:cNvPr id="447304" name="Рисунок 242" descr="9785000336717.jpg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9534726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783</xdr:row>
      <xdr:rowOff>0</xdr:rowOff>
    </xdr:from>
    <xdr:to>
      <xdr:col>1</xdr:col>
      <xdr:colOff>1287780</xdr:colOff>
      <xdr:row>783</xdr:row>
      <xdr:rowOff>1371600</xdr:rowOff>
    </xdr:to>
    <xdr:pic>
      <xdr:nvPicPr>
        <xdr:cNvPr id="447305" name="Рисунок 243" descr="9785912820175.jpg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996764580"/>
          <a:ext cx="11125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784</xdr:row>
      <xdr:rowOff>15240</xdr:rowOff>
    </xdr:from>
    <xdr:to>
      <xdr:col>1</xdr:col>
      <xdr:colOff>1264920</xdr:colOff>
      <xdr:row>784</xdr:row>
      <xdr:rowOff>1386840</xdr:rowOff>
    </xdr:to>
    <xdr:pic>
      <xdr:nvPicPr>
        <xdr:cNvPr id="447306" name="Рисунок 244" descr="9785000337165.jpg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9819714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785</xdr:row>
      <xdr:rowOff>0</xdr:rowOff>
    </xdr:from>
    <xdr:to>
      <xdr:col>1</xdr:col>
      <xdr:colOff>1272540</xdr:colOff>
      <xdr:row>785</xdr:row>
      <xdr:rowOff>1379220</xdr:rowOff>
    </xdr:to>
    <xdr:pic>
      <xdr:nvPicPr>
        <xdr:cNvPr id="447307" name="Рисунок 245" descr="9785000337196.jpg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99599220"/>
          <a:ext cx="11277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788</xdr:row>
      <xdr:rowOff>15240</xdr:rowOff>
    </xdr:from>
    <xdr:to>
      <xdr:col>1</xdr:col>
      <xdr:colOff>1272540</xdr:colOff>
      <xdr:row>788</xdr:row>
      <xdr:rowOff>1386840</xdr:rowOff>
    </xdr:to>
    <xdr:pic>
      <xdr:nvPicPr>
        <xdr:cNvPr id="447308" name="Рисунок 248" descr="9785000336694.jpg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00386642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791</xdr:row>
      <xdr:rowOff>7620</xdr:rowOff>
    </xdr:from>
    <xdr:to>
      <xdr:col>1</xdr:col>
      <xdr:colOff>1272540</xdr:colOff>
      <xdr:row>791</xdr:row>
      <xdr:rowOff>1409700</xdr:rowOff>
    </xdr:to>
    <xdr:pic>
      <xdr:nvPicPr>
        <xdr:cNvPr id="447309" name="Рисунок 251" descr="9785000336700.jpg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00811076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793</xdr:row>
      <xdr:rowOff>30480</xdr:rowOff>
    </xdr:from>
    <xdr:to>
      <xdr:col>1</xdr:col>
      <xdr:colOff>1257300</xdr:colOff>
      <xdr:row>793</xdr:row>
      <xdr:rowOff>1409700</xdr:rowOff>
    </xdr:to>
    <xdr:pic>
      <xdr:nvPicPr>
        <xdr:cNvPr id="447310" name="Рисунок 253" descr="9785000336724.jpg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1096826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794</xdr:row>
      <xdr:rowOff>30480</xdr:rowOff>
    </xdr:from>
    <xdr:to>
      <xdr:col>1</xdr:col>
      <xdr:colOff>1234440</xdr:colOff>
      <xdr:row>794</xdr:row>
      <xdr:rowOff>1409700</xdr:rowOff>
    </xdr:to>
    <xdr:pic>
      <xdr:nvPicPr>
        <xdr:cNvPr id="447311" name="Рисунок 254" descr="9785000336731.jpg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123855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780</xdr:row>
      <xdr:rowOff>53340</xdr:rowOff>
    </xdr:from>
    <xdr:to>
      <xdr:col>1</xdr:col>
      <xdr:colOff>1234440</xdr:colOff>
      <xdr:row>780</xdr:row>
      <xdr:rowOff>1417320</xdr:rowOff>
    </xdr:to>
    <xdr:pic>
      <xdr:nvPicPr>
        <xdr:cNvPr id="447312" name="Рисунок 837" descr="9785000335864.jpg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9256596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787</xdr:row>
      <xdr:rowOff>0</xdr:rowOff>
    </xdr:from>
    <xdr:to>
      <xdr:col>1</xdr:col>
      <xdr:colOff>1242060</xdr:colOff>
      <xdr:row>787</xdr:row>
      <xdr:rowOff>1402080</xdr:rowOff>
    </xdr:to>
    <xdr:pic>
      <xdr:nvPicPr>
        <xdr:cNvPr id="447313" name="Рисунок 838" descr="9785000335888.jpg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02433860"/>
          <a:ext cx="114300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792</xdr:row>
      <xdr:rowOff>7620</xdr:rowOff>
    </xdr:from>
    <xdr:to>
      <xdr:col>1</xdr:col>
      <xdr:colOff>1303020</xdr:colOff>
      <xdr:row>792</xdr:row>
      <xdr:rowOff>1371600</xdr:rowOff>
    </xdr:to>
    <xdr:pic>
      <xdr:nvPicPr>
        <xdr:cNvPr id="447314" name="Рисунок 839" descr="9785000335901.jpg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00952808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795</xdr:row>
      <xdr:rowOff>15240</xdr:rowOff>
    </xdr:from>
    <xdr:to>
      <xdr:col>1</xdr:col>
      <xdr:colOff>1234440</xdr:colOff>
      <xdr:row>795</xdr:row>
      <xdr:rowOff>1386840</xdr:rowOff>
    </xdr:to>
    <xdr:pic>
      <xdr:nvPicPr>
        <xdr:cNvPr id="447315" name="Рисунок 840" descr="9785000335932.jpg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1378766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775</xdr:row>
      <xdr:rowOff>15240</xdr:rowOff>
    </xdr:from>
    <xdr:to>
      <xdr:col>1</xdr:col>
      <xdr:colOff>1287780</xdr:colOff>
      <xdr:row>776</xdr:row>
      <xdr:rowOff>7620</xdr:rowOff>
    </xdr:to>
    <xdr:pic>
      <xdr:nvPicPr>
        <xdr:cNvPr id="447316" name="Рисунок 820" descr="9785912822766.jpg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85441260"/>
          <a:ext cx="11506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799</xdr:row>
      <xdr:rowOff>53340</xdr:rowOff>
    </xdr:from>
    <xdr:to>
      <xdr:col>1</xdr:col>
      <xdr:colOff>1257300</xdr:colOff>
      <xdr:row>799</xdr:row>
      <xdr:rowOff>1379220</xdr:rowOff>
    </xdr:to>
    <xdr:pic>
      <xdr:nvPicPr>
        <xdr:cNvPr id="447317" name="Рисунок 262" descr="9785912823077.jpg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18573020"/>
          <a:ext cx="108966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800</xdr:row>
      <xdr:rowOff>15240</xdr:rowOff>
    </xdr:from>
    <xdr:to>
      <xdr:col>1</xdr:col>
      <xdr:colOff>1226820</xdr:colOff>
      <xdr:row>800</xdr:row>
      <xdr:rowOff>1386840</xdr:rowOff>
    </xdr:to>
    <xdr:pic>
      <xdr:nvPicPr>
        <xdr:cNvPr id="447318" name="Рисунок 264" descr="9785912828218.jpg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1995224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801</xdr:row>
      <xdr:rowOff>30480</xdr:rowOff>
    </xdr:from>
    <xdr:to>
      <xdr:col>1</xdr:col>
      <xdr:colOff>1188720</xdr:colOff>
      <xdr:row>801</xdr:row>
      <xdr:rowOff>1394460</xdr:rowOff>
    </xdr:to>
    <xdr:pic>
      <xdr:nvPicPr>
        <xdr:cNvPr id="447319" name="Рисунок 267" descr="9785912821851.jpg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21384800"/>
          <a:ext cx="10515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802</xdr:row>
      <xdr:rowOff>38100</xdr:rowOff>
    </xdr:from>
    <xdr:to>
      <xdr:col>1</xdr:col>
      <xdr:colOff>1158240</xdr:colOff>
      <xdr:row>802</xdr:row>
      <xdr:rowOff>1409700</xdr:rowOff>
    </xdr:to>
    <xdr:pic>
      <xdr:nvPicPr>
        <xdr:cNvPr id="447320" name="Рисунок 268" descr="9785912828034.jpg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22809740"/>
          <a:ext cx="10591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804</xdr:row>
      <xdr:rowOff>0</xdr:rowOff>
    </xdr:from>
    <xdr:to>
      <xdr:col>1</xdr:col>
      <xdr:colOff>1196340</xdr:colOff>
      <xdr:row>804</xdr:row>
      <xdr:rowOff>1379220</xdr:rowOff>
    </xdr:to>
    <xdr:pic>
      <xdr:nvPicPr>
        <xdr:cNvPr id="447321" name="Рисунок 270" descr="9785912828041.jpg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2560628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805</xdr:row>
      <xdr:rowOff>38100</xdr:rowOff>
    </xdr:from>
    <xdr:to>
      <xdr:col>1</xdr:col>
      <xdr:colOff>1196340</xdr:colOff>
      <xdr:row>805</xdr:row>
      <xdr:rowOff>1409700</xdr:rowOff>
    </xdr:to>
    <xdr:pic>
      <xdr:nvPicPr>
        <xdr:cNvPr id="447322" name="Рисунок 272" descr="9785912822773.jpg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2706170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804</xdr:row>
      <xdr:rowOff>0</xdr:rowOff>
    </xdr:from>
    <xdr:to>
      <xdr:col>1</xdr:col>
      <xdr:colOff>1181100</xdr:colOff>
      <xdr:row>804</xdr:row>
      <xdr:rowOff>7620</xdr:rowOff>
    </xdr:to>
    <xdr:pic>
      <xdr:nvPicPr>
        <xdr:cNvPr id="447323" name="Рисунок 863" descr="9785912828768 (1).jpg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25606280"/>
          <a:ext cx="1082040" cy="76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813</xdr:row>
      <xdr:rowOff>7620</xdr:rowOff>
    </xdr:from>
    <xdr:to>
      <xdr:col>1</xdr:col>
      <xdr:colOff>1272540</xdr:colOff>
      <xdr:row>813</xdr:row>
      <xdr:rowOff>1379220</xdr:rowOff>
    </xdr:to>
    <xdr:pic>
      <xdr:nvPicPr>
        <xdr:cNvPr id="447324" name="Рисунок 655" descr="9785000331705.jpg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3595424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814</xdr:row>
      <xdr:rowOff>7620</xdr:rowOff>
    </xdr:from>
    <xdr:to>
      <xdr:col>1</xdr:col>
      <xdr:colOff>1287780</xdr:colOff>
      <xdr:row>814</xdr:row>
      <xdr:rowOff>1379220</xdr:rowOff>
    </xdr:to>
    <xdr:pic>
      <xdr:nvPicPr>
        <xdr:cNvPr id="447325" name="Рисунок 656" descr="9785000334492.jpg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37371560"/>
          <a:ext cx="11125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815</xdr:row>
      <xdr:rowOff>38100</xdr:rowOff>
    </xdr:from>
    <xdr:to>
      <xdr:col>1</xdr:col>
      <xdr:colOff>1234440</xdr:colOff>
      <xdr:row>815</xdr:row>
      <xdr:rowOff>1402080</xdr:rowOff>
    </xdr:to>
    <xdr:pic>
      <xdr:nvPicPr>
        <xdr:cNvPr id="447326" name="Рисунок 657" descr="9785000332351.jpg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3881936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816</xdr:row>
      <xdr:rowOff>38100</xdr:rowOff>
    </xdr:from>
    <xdr:to>
      <xdr:col>1</xdr:col>
      <xdr:colOff>1257300</xdr:colOff>
      <xdr:row>816</xdr:row>
      <xdr:rowOff>1402080</xdr:rowOff>
    </xdr:to>
    <xdr:pic>
      <xdr:nvPicPr>
        <xdr:cNvPr id="447327" name="Рисунок 658" descr="9785000332474.jpg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40236680"/>
          <a:ext cx="11201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817</xdr:row>
      <xdr:rowOff>7620</xdr:rowOff>
    </xdr:from>
    <xdr:to>
      <xdr:col>1</xdr:col>
      <xdr:colOff>1257300</xdr:colOff>
      <xdr:row>817</xdr:row>
      <xdr:rowOff>1409700</xdr:rowOff>
    </xdr:to>
    <xdr:pic>
      <xdr:nvPicPr>
        <xdr:cNvPr id="447328" name="Рисунок 659" descr="9785000334270.jpg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41623520"/>
          <a:ext cx="11582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818</xdr:row>
      <xdr:rowOff>30480</xdr:rowOff>
    </xdr:from>
    <xdr:to>
      <xdr:col>1</xdr:col>
      <xdr:colOff>1234440</xdr:colOff>
      <xdr:row>818</xdr:row>
      <xdr:rowOff>1394460</xdr:rowOff>
    </xdr:to>
    <xdr:pic>
      <xdr:nvPicPr>
        <xdr:cNvPr id="447329" name="Рисунок 660" descr="9785000333068.jpg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4306370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819</xdr:row>
      <xdr:rowOff>15240</xdr:rowOff>
    </xdr:from>
    <xdr:to>
      <xdr:col>1</xdr:col>
      <xdr:colOff>1242060</xdr:colOff>
      <xdr:row>819</xdr:row>
      <xdr:rowOff>1386840</xdr:rowOff>
    </xdr:to>
    <xdr:pic>
      <xdr:nvPicPr>
        <xdr:cNvPr id="447330" name="Рисунок 661" descr="9785000333549.jpg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4446578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820</xdr:row>
      <xdr:rowOff>30480</xdr:rowOff>
    </xdr:from>
    <xdr:to>
      <xdr:col>1</xdr:col>
      <xdr:colOff>1295400</xdr:colOff>
      <xdr:row>820</xdr:row>
      <xdr:rowOff>1394460</xdr:rowOff>
    </xdr:to>
    <xdr:pic>
      <xdr:nvPicPr>
        <xdr:cNvPr id="447331" name="Рисунок 662" descr="9785000334256.jpg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45898340"/>
          <a:ext cx="11582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821</xdr:row>
      <xdr:rowOff>0</xdr:rowOff>
    </xdr:from>
    <xdr:to>
      <xdr:col>1</xdr:col>
      <xdr:colOff>1264920</xdr:colOff>
      <xdr:row>821</xdr:row>
      <xdr:rowOff>1379220</xdr:rowOff>
    </xdr:to>
    <xdr:pic>
      <xdr:nvPicPr>
        <xdr:cNvPr id="447332" name="Рисунок 663" descr="9785000334133.jpg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47285180"/>
          <a:ext cx="11506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822</xdr:row>
      <xdr:rowOff>7620</xdr:rowOff>
    </xdr:from>
    <xdr:to>
      <xdr:col>1</xdr:col>
      <xdr:colOff>1272540</xdr:colOff>
      <xdr:row>822</xdr:row>
      <xdr:rowOff>1386840</xdr:rowOff>
    </xdr:to>
    <xdr:pic>
      <xdr:nvPicPr>
        <xdr:cNvPr id="447333" name="Рисунок 664" descr="9785000335161.jpg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4871012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823</xdr:row>
      <xdr:rowOff>7620</xdr:rowOff>
    </xdr:from>
    <xdr:to>
      <xdr:col>1</xdr:col>
      <xdr:colOff>1280160</xdr:colOff>
      <xdr:row>823</xdr:row>
      <xdr:rowOff>1386840</xdr:rowOff>
    </xdr:to>
    <xdr:pic>
      <xdr:nvPicPr>
        <xdr:cNvPr id="447334" name="Рисунок 665" descr="9785000335178.jpg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50127440"/>
          <a:ext cx="118110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825</xdr:row>
      <xdr:rowOff>0</xdr:rowOff>
    </xdr:from>
    <xdr:to>
      <xdr:col>1</xdr:col>
      <xdr:colOff>1272540</xdr:colOff>
      <xdr:row>825</xdr:row>
      <xdr:rowOff>1379220</xdr:rowOff>
    </xdr:to>
    <xdr:pic>
      <xdr:nvPicPr>
        <xdr:cNvPr id="447335" name="Рисунок 668" descr="9785912820410.jpg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5214674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826</xdr:row>
      <xdr:rowOff>30480</xdr:rowOff>
    </xdr:from>
    <xdr:to>
      <xdr:col>1</xdr:col>
      <xdr:colOff>1272540</xdr:colOff>
      <xdr:row>826</xdr:row>
      <xdr:rowOff>1394460</xdr:rowOff>
    </xdr:to>
    <xdr:pic>
      <xdr:nvPicPr>
        <xdr:cNvPr id="447336" name="Рисунок 669" descr="9785912828461.jpg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53594540"/>
          <a:ext cx="11658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827</xdr:row>
      <xdr:rowOff>7620</xdr:rowOff>
    </xdr:from>
    <xdr:to>
      <xdr:col>1</xdr:col>
      <xdr:colOff>1280160</xdr:colOff>
      <xdr:row>827</xdr:row>
      <xdr:rowOff>1379220</xdr:rowOff>
    </xdr:to>
    <xdr:pic>
      <xdr:nvPicPr>
        <xdr:cNvPr id="447337" name="Рисунок 670" descr="9785912824814.jpg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54989000"/>
          <a:ext cx="11811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828</xdr:row>
      <xdr:rowOff>15240</xdr:rowOff>
    </xdr:from>
    <xdr:to>
      <xdr:col>1</xdr:col>
      <xdr:colOff>1264920</xdr:colOff>
      <xdr:row>828</xdr:row>
      <xdr:rowOff>1386840</xdr:rowOff>
    </xdr:to>
    <xdr:pic>
      <xdr:nvPicPr>
        <xdr:cNvPr id="447338" name="Рисунок 671" descr="9785912826375.jpg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56413940"/>
          <a:ext cx="11277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829</xdr:row>
      <xdr:rowOff>30480</xdr:rowOff>
    </xdr:from>
    <xdr:to>
      <xdr:col>1</xdr:col>
      <xdr:colOff>1272540</xdr:colOff>
      <xdr:row>829</xdr:row>
      <xdr:rowOff>1394460</xdr:rowOff>
    </xdr:to>
    <xdr:pic>
      <xdr:nvPicPr>
        <xdr:cNvPr id="447339" name="Рисунок 672" descr="9785912823831.jpg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57846500"/>
          <a:ext cx="11658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830</xdr:row>
      <xdr:rowOff>30480</xdr:rowOff>
    </xdr:from>
    <xdr:to>
      <xdr:col>1</xdr:col>
      <xdr:colOff>1264920</xdr:colOff>
      <xdr:row>830</xdr:row>
      <xdr:rowOff>1409700</xdr:rowOff>
    </xdr:to>
    <xdr:pic>
      <xdr:nvPicPr>
        <xdr:cNvPr id="447340" name="Рисунок 673" descr="9785912828027.jpg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5926382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831</xdr:row>
      <xdr:rowOff>0</xdr:rowOff>
    </xdr:from>
    <xdr:to>
      <xdr:col>1</xdr:col>
      <xdr:colOff>1264920</xdr:colOff>
      <xdr:row>831</xdr:row>
      <xdr:rowOff>1371600</xdr:rowOff>
    </xdr:to>
    <xdr:pic>
      <xdr:nvPicPr>
        <xdr:cNvPr id="447341" name="Рисунок 675" descr="9785912820403.jpg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60650660"/>
          <a:ext cx="11658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832</xdr:row>
      <xdr:rowOff>0</xdr:rowOff>
    </xdr:from>
    <xdr:to>
      <xdr:col>1</xdr:col>
      <xdr:colOff>1295400</xdr:colOff>
      <xdr:row>832</xdr:row>
      <xdr:rowOff>1379220</xdr:rowOff>
    </xdr:to>
    <xdr:pic>
      <xdr:nvPicPr>
        <xdr:cNvPr id="447342" name="Рисунок 676" descr="9785912821028.jpg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6206798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833</xdr:row>
      <xdr:rowOff>7620</xdr:rowOff>
    </xdr:from>
    <xdr:to>
      <xdr:col>1</xdr:col>
      <xdr:colOff>1303020</xdr:colOff>
      <xdr:row>833</xdr:row>
      <xdr:rowOff>1386840</xdr:rowOff>
    </xdr:to>
    <xdr:pic>
      <xdr:nvPicPr>
        <xdr:cNvPr id="447343" name="Рисунок 677" descr="9785912828010.jpg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6349292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834</xdr:row>
      <xdr:rowOff>0</xdr:rowOff>
    </xdr:from>
    <xdr:to>
      <xdr:col>1</xdr:col>
      <xdr:colOff>1318260</xdr:colOff>
      <xdr:row>834</xdr:row>
      <xdr:rowOff>1371600</xdr:rowOff>
    </xdr:to>
    <xdr:pic>
      <xdr:nvPicPr>
        <xdr:cNvPr id="447344" name="Рисунок 678" descr="9785000336847.jpg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6490262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835</xdr:row>
      <xdr:rowOff>0</xdr:rowOff>
    </xdr:from>
    <xdr:to>
      <xdr:col>1</xdr:col>
      <xdr:colOff>1303020</xdr:colOff>
      <xdr:row>835</xdr:row>
      <xdr:rowOff>1379220</xdr:rowOff>
    </xdr:to>
    <xdr:pic>
      <xdr:nvPicPr>
        <xdr:cNvPr id="447345" name="Рисунок 679" descr="9785912828898.jpg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6631994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836</xdr:row>
      <xdr:rowOff>7620</xdr:rowOff>
    </xdr:from>
    <xdr:to>
      <xdr:col>1</xdr:col>
      <xdr:colOff>1303020</xdr:colOff>
      <xdr:row>836</xdr:row>
      <xdr:rowOff>1386840</xdr:rowOff>
    </xdr:to>
    <xdr:pic>
      <xdr:nvPicPr>
        <xdr:cNvPr id="447346" name="Рисунок 680" descr="9785912828904.jpg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67744880"/>
          <a:ext cx="11658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837</xdr:row>
      <xdr:rowOff>7620</xdr:rowOff>
    </xdr:from>
    <xdr:to>
      <xdr:col>1</xdr:col>
      <xdr:colOff>1303020</xdr:colOff>
      <xdr:row>837</xdr:row>
      <xdr:rowOff>1386840</xdr:rowOff>
    </xdr:to>
    <xdr:pic>
      <xdr:nvPicPr>
        <xdr:cNvPr id="447347" name="Рисунок 681" descr="9785912827976.jpg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6916220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839</xdr:row>
      <xdr:rowOff>7620</xdr:rowOff>
    </xdr:from>
    <xdr:to>
      <xdr:col>1</xdr:col>
      <xdr:colOff>1234440</xdr:colOff>
      <xdr:row>839</xdr:row>
      <xdr:rowOff>1386840</xdr:rowOff>
    </xdr:to>
    <xdr:pic>
      <xdr:nvPicPr>
        <xdr:cNvPr id="447348" name="Рисунок 685" descr="9785912820687.jpg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7118150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840</xdr:row>
      <xdr:rowOff>7620</xdr:rowOff>
    </xdr:from>
    <xdr:to>
      <xdr:col>1</xdr:col>
      <xdr:colOff>1234440</xdr:colOff>
      <xdr:row>840</xdr:row>
      <xdr:rowOff>1379220</xdr:rowOff>
    </xdr:to>
    <xdr:pic>
      <xdr:nvPicPr>
        <xdr:cNvPr id="447349" name="Рисунок 686" descr="9785912826870.jpg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7259882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841</xdr:row>
      <xdr:rowOff>7620</xdr:rowOff>
    </xdr:from>
    <xdr:to>
      <xdr:col>1</xdr:col>
      <xdr:colOff>1234440</xdr:colOff>
      <xdr:row>841</xdr:row>
      <xdr:rowOff>1379220</xdr:rowOff>
    </xdr:to>
    <xdr:pic>
      <xdr:nvPicPr>
        <xdr:cNvPr id="447350" name="Рисунок 688" descr="9785912823244.jpg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7401614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842</xdr:row>
      <xdr:rowOff>7620</xdr:rowOff>
    </xdr:from>
    <xdr:to>
      <xdr:col>1</xdr:col>
      <xdr:colOff>1234440</xdr:colOff>
      <xdr:row>843</xdr:row>
      <xdr:rowOff>0</xdr:rowOff>
    </xdr:to>
    <xdr:pic>
      <xdr:nvPicPr>
        <xdr:cNvPr id="447351" name="Рисунок 689" descr="9785912823350.jpg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75433460"/>
          <a:ext cx="11277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843</xdr:row>
      <xdr:rowOff>38100</xdr:rowOff>
    </xdr:from>
    <xdr:to>
      <xdr:col>1</xdr:col>
      <xdr:colOff>1257300</xdr:colOff>
      <xdr:row>843</xdr:row>
      <xdr:rowOff>1409700</xdr:rowOff>
    </xdr:to>
    <xdr:pic>
      <xdr:nvPicPr>
        <xdr:cNvPr id="447352" name="Рисунок 690" descr="9785912822698.jpg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7688126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844</xdr:row>
      <xdr:rowOff>15240</xdr:rowOff>
    </xdr:from>
    <xdr:to>
      <xdr:col>1</xdr:col>
      <xdr:colOff>1234440</xdr:colOff>
      <xdr:row>844</xdr:row>
      <xdr:rowOff>1386840</xdr:rowOff>
    </xdr:to>
    <xdr:pic>
      <xdr:nvPicPr>
        <xdr:cNvPr id="447353" name="Рисунок 691" descr="9785912828003.jpg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7827572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845</xdr:row>
      <xdr:rowOff>7620</xdr:rowOff>
    </xdr:from>
    <xdr:to>
      <xdr:col>1</xdr:col>
      <xdr:colOff>1203960</xdr:colOff>
      <xdr:row>845</xdr:row>
      <xdr:rowOff>1386840</xdr:rowOff>
    </xdr:to>
    <xdr:pic>
      <xdr:nvPicPr>
        <xdr:cNvPr id="447354" name="Рисунок 692" descr="9785912821899.jpg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7968542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846</xdr:row>
      <xdr:rowOff>7620</xdr:rowOff>
    </xdr:from>
    <xdr:to>
      <xdr:col>1</xdr:col>
      <xdr:colOff>1234440</xdr:colOff>
      <xdr:row>846</xdr:row>
      <xdr:rowOff>1379220</xdr:rowOff>
    </xdr:to>
    <xdr:pic>
      <xdr:nvPicPr>
        <xdr:cNvPr id="447355" name="Рисунок 693" descr="9785912827709.jpg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8110274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847</xdr:row>
      <xdr:rowOff>7620</xdr:rowOff>
    </xdr:from>
    <xdr:to>
      <xdr:col>1</xdr:col>
      <xdr:colOff>1234440</xdr:colOff>
      <xdr:row>847</xdr:row>
      <xdr:rowOff>1409700</xdr:rowOff>
    </xdr:to>
    <xdr:pic>
      <xdr:nvPicPr>
        <xdr:cNvPr id="447356" name="Рисунок 694" descr="9785912825491.jpg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8252006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848</xdr:row>
      <xdr:rowOff>7620</xdr:rowOff>
    </xdr:from>
    <xdr:to>
      <xdr:col>1</xdr:col>
      <xdr:colOff>1234440</xdr:colOff>
      <xdr:row>848</xdr:row>
      <xdr:rowOff>1386840</xdr:rowOff>
    </xdr:to>
    <xdr:pic>
      <xdr:nvPicPr>
        <xdr:cNvPr id="447357" name="Рисунок 695" descr="9785912827532.jpg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8393738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849</xdr:row>
      <xdr:rowOff>0</xdr:rowOff>
    </xdr:from>
    <xdr:to>
      <xdr:col>1</xdr:col>
      <xdr:colOff>1226820</xdr:colOff>
      <xdr:row>849</xdr:row>
      <xdr:rowOff>1379220</xdr:rowOff>
    </xdr:to>
    <xdr:pic>
      <xdr:nvPicPr>
        <xdr:cNvPr id="447358" name="Рисунок 696" descr="9785912823435.jpg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853470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850</xdr:row>
      <xdr:rowOff>7620</xdr:rowOff>
    </xdr:from>
    <xdr:to>
      <xdr:col>1</xdr:col>
      <xdr:colOff>1226820</xdr:colOff>
      <xdr:row>850</xdr:row>
      <xdr:rowOff>1386840</xdr:rowOff>
    </xdr:to>
    <xdr:pic>
      <xdr:nvPicPr>
        <xdr:cNvPr id="447359" name="Рисунок 697" descr="9785912824937.jpg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86772020"/>
          <a:ext cx="10515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851</xdr:row>
      <xdr:rowOff>30480</xdr:rowOff>
    </xdr:from>
    <xdr:to>
      <xdr:col>1</xdr:col>
      <xdr:colOff>1234440</xdr:colOff>
      <xdr:row>851</xdr:row>
      <xdr:rowOff>1394460</xdr:rowOff>
    </xdr:to>
    <xdr:pic>
      <xdr:nvPicPr>
        <xdr:cNvPr id="447360" name="Рисунок 698" descr="9785912828942.jpg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8821220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852</xdr:row>
      <xdr:rowOff>0</xdr:rowOff>
    </xdr:from>
    <xdr:to>
      <xdr:col>1</xdr:col>
      <xdr:colOff>1234440</xdr:colOff>
      <xdr:row>852</xdr:row>
      <xdr:rowOff>1371600</xdr:rowOff>
    </xdr:to>
    <xdr:pic>
      <xdr:nvPicPr>
        <xdr:cNvPr id="447361" name="Рисунок 699" descr="9785912823442.jpg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89599040"/>
          <a:ext cx="109728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854</xdr:row>
      <xdr:rowOff>7620</xdr:rowOff>
    </xdr:from>
    <xdr:to>
      <xdr:col>1</xdr:col>
      <xdr:colOff>1196340</xdr:colOff>
      <xdr:row>854</xdr:row>
      <xdr:rowOff>1386840</xdr:rowOff>
    </xdr:to>
    <xdr:pic>
      <xdr:nvPicPr>
        <xdr:cNvPr id="447362" name="Рисунок 701" descr="9785000335949.jpg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92441300"/>
          <a:ext cx="10591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855</xdr:row>
      <xdr:rowOff>15240</xdr:rowOff>
    </xdr:from>
    <xdr:to>
      <xdr:col>1</xdr:col>
      <xdr:colOff>1234440</xdr:colOff>
      <xdr:row>855</xdr:row>
      <xdr:rowOff>1341120</xdr:rowOff>
    </xdr:to>
    <xdr:pic>
      <xdr:nvPicPr>
        <xdr:cNvPr id="447363" name="Рисунок 702" descr="9785000334973.jpg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93866240"/>
          <a:ext cx="1059180" cy="13258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856</xdr:row>
      <xdr:rowOff>15240</xdr:rowOff>
    </xdr:from>
    <xdr:to>
      <xdr:col>1</xdr:col>
      <xdr:colOff>1257300</xdr:colOff>
      <xdr:row>856</xdr:row>
      <xdr:rowOff>1386840</xdr:rowOff>
    </xdr:to>
    <xdr:pic>
      <xdr:nvPicPr>
        <xdr:cNvPr id="447364" name="Рисунок 703" descr="9785912823640.jpg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9528356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857</xdr:row>
      <xdr:rowOff>0</xdr:rowOff>
    </xdr:from>
    <xdr:to>
      <xdr:col>1</xdr:col>
      <xdr:colOff>1234440</xdr:colOff>
      <xdr:row>857</xdr:row>
      <xdr:rowOff>1402080</xdr:rowOff>
    </xdr:to>
    <xdr:pic>
      <xdr:nvPicPr>
        <xdr:cNvPr id="447365" name="Рисунок 704" descr="9785912828959.jpg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9668564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883</xdr:row>
      <xdr:rowOff>38100</xdr:rowOff>
    </xdr:from>
    <xdr:to>
      <xdr:col>1</xdr:col>
      <xdr:colOff>1295400</xdr:colOff>
      <xdr:row>883</xdr:row>
      <xdr:rowOff>1402080</xdr:rowOff>
    </xdr:to>
    <xdr:pic>
      <xdr:nvPicPr>
        <xdr:cNvPr id="447366" name="Рисунок 589" descr="9785000336113.jpg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3028984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886</xdr:row>
      <xdr:rowOff>0</xdr:rowOff>
    </xdr:from>
    <xdr:to>
      <xdr:col>1</xdr:col>
      <xdr:colOff>1287780</xdr:colOff>
      <xdr:row>886</xdr:row>
      <xdr:rowOff>1371600</xdr:rowOff>
    </xdr:to>
    <xdr:pic>
      <xdr:nvPicPr>
        <xdr:cNvPr id="447367" name="Рисунок 593" descr="9785912825385.jpg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34503700"/>
          <a:ext cx="11887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887</xdr:row>
      <xdr:rowOff>0</xdr:rowOff>
    </xdr:from>
    <xdr:to>
      <xdr:col>1</xdr:col>
      <xdr:colOff>1264920</xdr:colOff>
      <xdr:row>887</xdr:row>
      <xdr:rowOff>1363980</xdr:rowOff>
    </xdr:to>
    <xdr:pic>
      <xdr:nvPicPr>
        <xdr:cNvPr id="447368" name="Рисунок 594" descr="9785912828362.jpg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35921020"/>
          <a:ext cx="11658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888</xdr:row>
      <xdr:rowOff>38100</xdr:rowOff>
    </xdr:from>
    <xdr:to>
      <xdr:col>1</xdr:col>
      <xdr:colOff>1264920</xdr:colOff>
      <xdr:row>889</xdr:row>
      <xdr:rowOff>0</xdr:rowOff>
    </xdr:to>
    <xdr:pic>
      <xdr:nvPicPr>
        <xdr:cNvPr id="447369" name="Рисунок 595" descr="9785912824647.jpg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137376440"/>
          <a:ext cx="11963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889</xdr:row>
      <xdr:rowOff>7620</xdr:rowOff>
    </xdr:from>
    <xdr:to>
      <xdr:col>1</xdr:col>
      <xdr:colOff>1234440</xdr:colOff>
      <xdr:row>889</xdr:row>
      <xdr:rowOff>1379220</xdr:rowOff>
    </xdr:to>
    <xdr:pic>
      <xdr:nvPicPr>
        <xdr:cNvPr id="447370" name="Рисунок 596" descr="9785912828379.jpg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13876328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890</xdr:row>
      <xdr:rowOff>7620</xdr:rowOff>
    </xdr:from>
    <xdr:to>
      <xdr:col>1</xdr:col>
      <xdr:colOff>1257300</xdr:colOff>
      <xdr:row>890</xdr:row>
      <xdr:rowOff>1379220</xdr:rowOff>
    </xdr:to>
    <xdr:pic>
      <xdr:nvPicPr>
        <xdr:cNvPr id="447371" name="Рисунок 597" descr="9785912826696.jpg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140180600"/>
          <a:ext cx="11887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893</xdr:row>
      <xdr:rowOff>7620</xdr:rowOff>
    </xdr:from>
    <xdr:to>
      <xdr:col>1</xdr:col>
      <xdr:colOff>1264920</xdr:colOff>
      <xdr:row>893</xdr:row>
      <xdr:rowOff>1386840</xdr:rowOff>
    </xdr:to>
    <xdr:pic>
      <xdr:nvPicPr>
        <xdr:cNvPr id="447372" name="Рисунок 600" descr="9785912824463.jpg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144432560"/>
          <a:ext cx="11887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894</xdr:row>
      <xdr:rowOff>15240</xdr:rowOff>
    </xdr:from>
    <xdr:to>
      <xdr:col>1</xdr:col>
      <xdr:colOff>1287780</xdr:colOff>
      <xdr:row>894</xdr:row>
      <xdr:rowOff>1379220</xdr:rowOff>
    </xdr:to>
    <xdr:pic>
      <xdr:nvPicPr>
        <xdr:cNvPr id="447373" name="Рисунок 601" descr="9785912824654.jpg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4585750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896</xdr:row>
      <xdr:rowOff>38100</xdr:rowOff>
    </xdr:from>
    <xdr:to>
      <xdr:col>1</xdr:col>
      <xdr:colOff>1295400</xdr:colOff>
      <xdr:row>896</xdr:row>
      <xdr:rowOff>1371600</xdr:rowOff>
    </xdr:to>
    <xdr:pic>
      <xdr:nvPicPr>
        <xdr:cNvPr id="447374" name="Рисунок 603" descr="9785000336144.jpg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48715000"/>
          <a:ext cx="11582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897</xdr:row>
      <xdr:rowOff>15240</xdr:rowOff>
    </xdr:from>
    <xdr:to>
      <xdr:col>1</xdr:col>
      <xdr:colOff>1303020</xdr:colOff>
      <xdr:row>897</xdr:row>
      <xdr:rowOff>1379220</xdr:rowOff>
    </xdr:to>
    <xdr:pic>
      <xdr:nvPicPr>
        <xdr:cNvPr id="447375" name="Рисунок 604" descr="9785912826405.jpg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50109460"/>
          <a:ext cx="11963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898</xdr:row>
      <xdr:rowOff>15240</xdr:rowOff>
    </xdr:from>
    <xdr:to>
      <xdr:col>1</xdr:col>
      <xdr:colOff>1303020</xdr:colOff>
      <xdr:row>898</xdr:row>
      <xdr:rowOff>1386840</xdr:rowOff>
    </xdr:to>
    <xdr:pic>
      <xdr:nvPicPr>
        <xdr:cNvPr id="447376" name="Рисунок 605" descr="9785912826436.jpg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5152678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899</xdr:row>
      <xdr:rowOff>30480</xdr:rowOff>
    </xdr:from>
    <xdr:to>
      <xdr:col>1</xdr:col>
      <xdr:colOff>1318260</xdr:colOff>
      <xdr:row>899</xdr:row>
      <xdr:rowOff>1394460</xdr:rowOff>
    </xdr:to>
    <xdr:pic>
      <xdr:nvPicPr>
        <xdr:cNvPr id="447377" name="Рисунок 606" descr="9785912824661.jpg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52959340"/>
          <a:ext cx="11811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902</xdr:row>
      <xdr:rowOff>30480</xdr:rowOff>
    </xdr:from>
    <xdr:to>
      <xdr:col>1</xdr:col>
      <xdr:colOff>1295400</xdr:colOff>
      <xdr:row>902</xdr:row>
      <xdr:rowOff>1394460</xdr:rowOff>
    </xdr:to>
    <xdr:pic>
      <xdr:nvPicPr>
        <xdr:cNvPr id="447378" name="Рисунок 611" descr="9785912828386.jpg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5721130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904</xdr:row>
      <xdr:rowOff>38100</xdr:rowOff>
    </xdr:from>
    <xdr:to>
      <xdr:col>1</xdr:col>
      <xdr:colOff>1287780</xdr:colOff>
      <xdr:row>904</xdr:row>
      <xdr:rowOff>1402080</xdr:rowOff>
    </xdr:to>
    <xdr:pic>
      <xdr:nvPicPr>
        <xdr:cNvPr id="447379" name="Рисунок 613" descr="9785912823381.jpg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6005356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905</xdr:row>
      <xdr:rowOff>30480</xdr:rowOff>
    </xdr:from>
    <xdr:to>
      <xdr:col>1</xdr:col>
      <xdr:colOff>1295400</xdr:colOff>
      <xdr:row>905</xdr:row>
      <xdr:rowOff>1394460</xdr:rowOff>
    </xdr:to>
    <xdr:pic>
      <xdr:nvPicPr>
        <xdr:cNvPr id="447380" name="Рисунок 614" descr="9785912825453.jpg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6146326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906</xdr:row>
      <xdr:rowOff>38100</xdr:rowOff>
    </xdr:from>
    <xdr:to>
      <xdr:col>1</xdr:col>
      <xdr:colOff>1272540</xdr:colOff>
      <xdr:row>906</xdr:row>
      <xdr:rowOff>1379220</xdr:rowOff>
    </xdr:to>
    <xdr:pic>
      <xdr:nvPicPr>
        <xdr:cNvPr id="447381" name="Рисунок 615" descr="9785912824678.jpg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62888200"/>
          <a:ext cx="116586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909</xdr:row>
      <xdr:rowOff>0</xdr:rowOff>
    </xdr:from>
    <xdr:to>
      <xdr:col>1</xdr:col>
      <xdr:colOff>1295400</xdr:colOff>
      <xdr:row>909</xdr:row>
      <xdr:rowOff>1371600</xdr:rowOff>
    </xdr:to>
    <xdr:pic>
      <xdr:nvPicPr>
        <xdr:cNvPr id="447382" name="Рисунок 616" descr="9785000336151.jpg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6710206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910</xdr:row>
      <xdr:rowOff>38100</xdr:rowOff>
    </xdr:from>
    <xdr:to>
      <xdr:col>1</xdr:col>
      <xdr:colOff>1272540</xdr:colOff>
      <xdr:row>910</xdr:row>
      <xdr:rowOff>1402080</xdr:rowOff>
    </xdr:to>
    <xdr:pic>
      <xdr:nvPicPr>
        <xdr:cNvPr id="447383" name="Рисунок 617" descr="9785912822544.jpg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68557480"/>
          <a:ext cx="11658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911</xdr:row>
      <xdr:rowOff>30480</xdr:rowOff>
    </xdr:from>
    <xdr:to>
      <xdr:col>1</xdr:col>
      <xdr:colOff>1280160</xdr:colOff>
      <xdr:row>911</xdr:row>
      <xdr:rowOff>1394460</xdr:rowOff>
    </xdr:to>
    <xdr:pic>
      <xdr:nvPicPr>
        <xdr:cNvPr id="447384" name="Рисунок 618" descr="9785000336175.jpg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69967180"/>
          <a:ext cx="11811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912</xdr:row>
      <xdr:rowOff>30480</xdr:rowOff>
    </xdr:from>
    <xdr:to>
      <xdr:col>1</xdr:col>
      <xdr:colOff>1295400</xdr:colOff>
      <xdr:row>912</xdr:row>
      <xdr:rowOff>1402080</xdr:rowOff>
    </xdr:to>
    <xdr:pic>
      <xdr:nvPicPr>
        <xdr:cNvPr id="447385" name="Рисунок 619" descr="9785912826382.jpg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7138450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915</xdr:row>
      <xdr:rowOff>30480</xdr:rowOff>
    </xdr:from>
    <xdr:to>
      <xdr:col>1</xdr:col>
      <xdr:colOff>1310640</xdr:colOff>
      <xdr:row>915</xdr:row>
      <xdr:rowOff>1371600</xdr:rowOff>
    </xdr:to>
    <xdr:pic>
      <xdr:nvPicPr>
        <xdr:cNvPr id="447386" name="Рисунок 622" descr="9785912824494.jpg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175636460"/>
          <a:ext cx="116586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923</xdr:row>
      <xdr:rowOff>30480</xdr:rowOff>
    </xdr:from>
    <xdr:to>
      <xdr:col>1</xdr:col>
      <xdr:colOff>1272540</xdr:colOff>
      <xdr:row>923</xdr:row>
      <xdr:rowOff>1394460</xdr:rowOff>
    </xdr:to>
    <xdr:pic>
      <xdr:nvPicPr>
        <xdr:cNvPr id="447387" name="Рисунок 635" descr="9785912827051.jpg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18540530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924</xdr:row>
      <xdr:rowOff>38100</xdr:rowOff>
    </xdr:from>
    <xdr:to>
      <xdr:col>1</xdr:col>
      <xdr:colOff>1234440</xdr:colOff>
      <xdr:row>924</xdr:row>
      <xdr:rowOff>1402080</xdr:rowOff>
    </xdr:to>
    <xdr:pic>
      <xdr:nvPicPr>
        <xdr:cNvPr id="447388" name="Рисунок 636" descr="9785000334881.jpg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18683024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925</xdr:row>
      <xdr:rowOff>7620</xdr:rowOff>
    </xdr:from>
    <xdr:to>
      <xdr:col>1</xdr:col>
      <xdr:colOff>1257300</xdr:colOff>
      <xdr:row>925</xdr:row>
      <xdr:rowOff>1386840</xdr:rowOff>
    </xdr:to>
    <xdr:pic>
      <xdr:nvPicPr>
        <xdr:cNvPr id="447389" name="Рисунок 637" descr="9785912828614.jpg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88217080"/>
          <a:ext cx="11582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926</xdr:row>
      <xdr:rowOff>30480</xdr:rowOff>
    </xdr:from>
    <xdr:to>
      <xdr:col>1</xdr:col>
      <xdr:colOff>1264920</xdr:colOff>
      <xdr:row>927</xdr:row>
      <xdr:rowOff>0</xdr:rowOff>
    </xdr:to>
    <xdr:pic>
      <xdr:nvPicPr>
        <xdr:cNvPr id="447390" name="Рисунок 638" descr="9785912828539.jpg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89657260"/>
          <a:ext cx="11277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927</xdr:row>
      <xdr:rowOff>7620</xdr:rowOff>
    </xdr:from>
    <xdr:to>
      <xdr:col>1</xdr:col>
      <xdr:colOff>1242060</xdr:colOff>
      <xdr:row>927</xdr:row>
      <xdr:rowOff>1371600</xdr:rowOff>
    </xdr:to>
    <xdr:pic>
      <xdr:nvPicPr>
        <xdr:cNvPr id="447391" name="Рисунок 639" descr="9785000334614.jpg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91051720"/>
          <a:ext cx="11430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928</xdr:row>
      <xdr:rowOff>0</xdr:rowOff>
    </xdr:from>
    <xdr:to>
      <xdr:col>1</xdr:col>
      <xdr:colOff>1242060</xdr:colOff>
      <xdr:row>928</xdr:row>
      <xdr:rowOff>7620</xdr:rowOff>
    </xdr:to>
    <xdr:pic>
      <xdr:nvPicPr>
        <xdr:cNvPr id="447392" name="Рисунок 640" descr="9785912827099.jpg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92461420"/>
          <a:ext cx="1143000" cy="76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928</xdr:row>
      <xdr:rowOff>0</xdr:rowOff>
    </xdr:from>
    <xdr:to>
      <xdr:col>1</xdr:col>
      <xdr:colOff>1226820</xdr:colOff>
      <xdr:row>928</xdr:row>
      <xdr:rowOff>1402080</xdr:rowOff>
    </xdr:to>
    <xdr:pic>
      <xdr:nvPicPr>
        <xdr:cNvPr id="447393" name="Рисунок 641" descr="9785912828522.jpg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9246142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929</xdr:row>
      <xdr:rowOff>38100</xdr:rowOff>
    </xdr:from>
    <xdr:to>
      <xdr:col>1</xdr:col>
      <xdr:colOff>1226820</xdr:colOff>
      <xdr:row>929</xdr:row>
      <xdr:rowOff>1402080</xdr:rowOff>
    </xdr:to>
    <xdr:pic>
      <xdr:nvPicPr>
        <xdr:cNvPr id="447394" name="Рисунок 642" descr="9785912827105.jpg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9391684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930</xdr:row>
      <xdr:rowOff>7620</xdr:rowOff>
    </xdr:from>
    <xdr:to>
      <xdr:col>1</xdr:col>
      <xdr:colOff>1264920</xdr:colOff>
      <xdr:row>930</xdr:row>
      <xdr:rowOff>1409700</xdr:rowOff>
    </xdr:to>
    <xdr:pic>
      <xdr:nvPicPr>
        <xdr:cNvPr id="447395" name="Рисунок 643" descr="9785912827013.jpg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95303680"/>
          <a:ext cx="11658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931</xdr:row>
      <xdr:rowOff>15240</xdr:rowOff>
    </xdr:from>
    <xdr:to>
      <xdr:col>1</xdr:col>
      <xdr:colOff>1272540</xdr:colOff>
      <xdr:row>931</xdr:row>
      <xdr:rowOff>1386840</xdr:rowOff>
    </xdr:to>
    <xdr:pic>
      <xdr:nvPicPr>
        <xdr:cNvPr id="447396" name="Рисунок 644" descr="9785912828607.jpg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196728620"/>
          <a:ext cx="11582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932</xdr:row>
      <xdr:rowOff>7620</xdr:rowOff>
    </xdr:from>
    <xdr:to>
      <xdr:col>1</xdr:col>
      <xdr:colOff>1257300</xdr:colOff>
      <xdr:row>932</xdr:row>
      <xdr:rowOff>1371600</xdr:rowOff>
    </xdr:to>
    <xdr:pic>
      <xdr:nvPicPr>
        <xdr:cNvPr id="447397" name="Рисунок 646" descr="9785912828621.jpg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98138320"/>
          <a:ext cx="11506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933</xdr:row>
      <xdr:rowOff>38100</xdr:rowOff>
    </xdr:from>
    <xdr:to>
      <xdr:col>1</xdr:col>
      <xdr:colOff>1264920</xdr:colOff>
      <xdr:row>933</xdr:row>
      <xdr:rowOff>1402080</xdr:rowOff>
    </xdr:to>
    <xdr:pic>
      <xdr:nvPicPr>
        <xdr:cNvPr id="447398" name="Рисунок 647" descr="9785912828546.jpg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9958612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934</xdr:row>
      <xdr:rowOff>7620</xdr:rowOff>
    </xdr:from>
    <xdr:to>
      <xdr:col>1</xdr:col>
      <xdr:colOff>1272540</xdr:colOff>
      <xdr:row>934</xdr:row>
      <xdr:rowOff>1409700</xdr:rowOff>
    </xdr:to>
    <xdr:pic>
      <xdr:nvPicPr>
        <xdr:cNvPr id="447399" name="Рисунок 648" descr="9785912828515.jpg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00972960"/>
          <a:ext cx="11277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935</xdr:row>
      <xdr:rowOff>15240</xdr:rowOff>
    </xdr:from>
    <xdr:to>
      <xdr:col>1</xdr:col>
      <xdr:colOff>1264920</xdr:colOff>
      <xdr:row>935</xdr:row>
      <xdr:rowOff>1386840</xdr:rowOff>
    </xdr:to>
    <xdr:pic>
      <xdr:nvPicPr>
        <xdr:cNvPr id="447400" name="Рисунок 649" descr="9785912827044.jpg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202397900"/>
          <a:ext cx="11506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936</xdr:row>
      <xdr:rowOff>7620</xdr:rowOff>
    </xdr:from>
    <xdr:to>
      <xdr:col>1</xdr:col>
      <xdr:colOff>1303020</xdr:colOff>
      <xdr:row>936</xdr:row>
      <xdr:rowOff>1417320</xdr:rowOff>
    </xdr:to>
    <xdr:pic>
      <xdr:nvPicPr>
        <xdr:cNvPr id="447401" name="Рисунок 650" descr="9785912827037.jpg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03807600"/>
          <a:ext cx="11277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937</xdr:row>
      <xdr:rowOff>30480</xdr:rowOff>
    </xdr:from>
    <xdr:to>
      <xdr:col>1</xdr:col>
      <xdr:colOff>1264920</xdr:colOff>
      <xdr:row>938</xdr:row>
      <xdr:rowOff>0</xdr:rowOff>
    </xdr:to>
    <xdr:pic>
      <xdr:nvPicPr>
        <xdr:cNvPr id="447402" name="Рисунок 651" descr="9785912827068.jpg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05247780"/>
          <a:ext cx="112014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938</xdr:row>
      <xdr:rowOff>7620</xdr:rowOff>
    </xdr:from>
    <xdr:to>
      <xdr:col>1</xdr:col>
      <xdr:colOff>1295400</xdr:colOff>
      <xdr:row>938</xdr:row>
      <xdr:rowOff>1371600</xdr:rowOff>
    </xdr:to>
    <xdr:pic>
      <xdr:nvPicPr>
        <xdr:cNvPr id="447403" name="Рисунок 652" descr="9785912826993.jpg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206642240"/>
          <a:ext cx="10820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1016</xdr:row>
      <xdr:rowOff>15240</xdr:rowOff>
    </xdr:from>
    <xdr:to>
      <xdr:col>1</xdr:col>
      <xdr:colOff>1264920</xdr:colOff>
      <xdr:row>1016</xdr:row>
      <xdr:rowOff>1394460</xdr:rowOff>
    </xdr:to>
    <xdr:pic>
      <xdr:nvPicPr>
        <xdr:cNvPr id="447404" name="Рисунок 785" descr="9785912821073.jpg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1366514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973</xdr:row>
      <xdr:rowOff>15240</xdr:rowOff>
    </xdr:from>
    <xdr:to>
      <xdr:col>1</xdr:col>
      <xdr:colOff>1257300</xdr:colOff>
      <xdr:row>974</xdr:row>
      <xdr:rowOff>0</xdr:rowOff>
    </xdr:to>
    <xdr:pic>
      <xdr:nvPicPr>
        <xdr:cNvPr id="447405" name="Рисунок 790" descr="9785912827754.jpg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5371098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975</xdr:row>
      <xdr:rowOff>30480</xdr:rowOff>
    </xdr:from>
    <xdr:to>
      <xdr:col>1</xdr:col>
      <xdr:colOff>1264920</xdr:colOff>
      <xdr:row>976</xdr:row>
      <xdr:rowOff>0</xdr:rowOff>
    </xdr:to>
    <xdr:pic>
      <xdr:nvPicPr>
        <xdr:cNvPr id="447406" name="Рисунок 795" descr="9785912827785.jpg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56560860"/>
          <a:ext cx="112014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971</xdr:row>
      <xdr:rowOff>0</xdr:rowOff>
    </xdr:from>
    <xdr:to>
      <xdr:col>1</xdr:col>
      <xdr:colOff>1249680</xdr:colOff>
      <xdr:row>971</xdr:row>
      <xdr:rowOff>1402080</xdr:rowOff>
    </xdr:to>
    <xdr:pic>
      <xdr:nvPicPr>
        <xdr:cNvPr id="447407" name="Рисунок 961" descr="9785912821394.jpg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50861100"/>
          <a:ext cx="107442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974</xdr:row>
      <xdr:rowOff>0</xdr:rowOff>
    </xdr:from>
    <xdr:to>
      <xdr:col>1</xdr:col>
      <xdr:colOff>1234440</xdr:colOff>
      <xdr:row>974</xdr:row>
      <xdr:rowOff>1379220</xdr:rowOff>
    </xdr:to>
    <xdr:pic>
      <xdr:nvPicPr>
        <xdr:cNvPr id="447408" name="Рисунок 791" descr="9785912824074.jpg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5511306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972</xdr:row>
      <xdr:rowOff>0</xdr:rowOff>
    </xdr:from>
    <xdr:to>
      <xdr:col>1</xdr:col>
      <xdr:colOff>1287780</xdr:colOff>
      <xdr:row>972</xdr:row>
      <xdr:rowOff>1371600</xdr:rowOff>
    </xdr:to>
    <xdr:pic>
      <xdr:nvPicPr>
        <xdr:cNvPr id="447409" name="Рисунок 788" descr="9785912824906.jpg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52278420"/>
          <a:ext cx="11125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976</xdr:row>
      <xdr:rowOff>30480</xdr:rowOff>
    </xdr:from>
    <xdr:to>
      <xdr:col>1</xdr:col>
      <xdr:colOff>1257300</xdr:colOff>
      <xdr:row>977</xdr:row>
      <xdr:rowOff>0</xdr:rowOff>
    </xdr:to>
    <xdr:pic>
      <xdr:nvPicPr>
        <xdr:cNvPr id="447410" name="Рисунок 798" descr="9785912825224.jpg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57978180"/>
          <a:ext cx="111252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977</xdr:row>
      <xdr:rowOff>30480</xdr:rowOff>
    </xdr:from>
    <xdr:to>
      <xdr:col>1</xdr:col>
      <xdr:colOff>1249680</xdr:colOff>
      <xdr:row>977</xdr:row>
      <xdr:rowOff>1394460</xdr:rowOff>
    </xdr:to>
    <xdr:pic>
      <xdr:nvPicPr>
        <xdr:cNvPr id="447411" name="Рисунок 800" descr="9785912828935.jpg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59395500"/>
          <a:ext cx="10744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1015</xdr:row>
      <xdr:rowOff>0</xdr:rowOff>
    </xdr:from>
    <xdr:to>
      <xdr:col>1</xdr:col>
      <xdr:colOff>1234440</xdr:colOff>
      <xdr:row>1015</xdr:row>
      <xdr:rowOff>1402080</xdr:rowOff>
    </xdr:to>
    <xdr:pic>
      <xdr:nvPicPr>
        <xdr:cNvPr id="447412" name="Рисунок 802" descr="9785912824890.jpg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1223258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979</xdr:row>
      <xdr:rowOff>7620</xdr:rowOff>
    </xdr:from>
    <xdr:to>
      <xdr:col>1</xdr:col>
      <xdr:colOff>1257300</xdr:colOff>
      <xdr:row>979</xdr:row>
      <xdr:rowOff>1386840</xdr:rowOff>
    </xdr:to>
    <xdr:pic>
      <xdr:nvPicPr>
        <xdr:cNvPr id="447413" name="Рисунок 803" descr="9785912826238.jpg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6220728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980</xdr:row>
      <xdr:rowOff>7620</xdr:rowOff>
    </xdr:from>
    <xdr:to>
      <xdr:col>1</xdr:col>
      <xdr:colOff>1257300</xdr:colOff>
      <xdr:row>980</xdr:row>
      <xdr:rowOff>1379220</xdr:rowOff>
    </xdr:to>
    <xdr:pic>
      <xdr:nvPicPr>
        <xdr:cNvPr id="447414" name="Рисунок 804" descr="9785912829079.jpg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6362460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981</xdr:row>
      <xdr:rowOff>7620</xdr:rowOff>
    </xdr:from>
    <xdr:to>
      <xdr:col>1</xdr:col>
      <xdr:colOff>1234440</xdr:colOff>
      <xdr:row>981</xdr:row>
      <xdr:rowOff>1409700</xdr:rowOff>
    </xdr:to>
    <xdr:pic>
      <xdr:nvPicPr>
        <xdr:cNvPr id="447415" name="Рисунок 805" descr="9785912825248.jpg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6504192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982</xdr:row>
      <xdr:rowOff>7620</xdr:rowOff>
    </xdr:from>
    <xdr:to>
      <xdr:col>1</xdr:col>
      <xdr:colOff>1234440</xdr:colOff>
      <xdr:row>982</xdr:row>
      <xdr:rowOff>1409700</xdr:rowOff>
    </xdr:to>
    <xdr:pic>
      <xdr:nvPicPr>
        <xdr:cNvPr id="447416" name="Рисунок 807" descr="9785912824944.jpg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6645924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985</xdr:row>
      <xdr:rowOff>7620</xdr:rowOff>
    </xdr:from>
    <xdr:to>
      <xdr:col>1</xdr:col>
      <xdr:colOff>1234440</xdr:colOff>
      <xdr:row>986</xdr:row>
      <xdr:rowOff>0</xdr:rowOff>
    </xdr:to>
    <xdr:pic>
      <xdr:nvPicPr>
        <xdr:cNvPr id="447417" name="Рисунок 808" descr="9785912825118.jpg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70711200"/>
          <a:ext cx="10972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987</xdr:row>
      <xdr:rowOff>7620</xdr:rowOff>
    </xdr:from>
    <xdr:to>
      <xdr:col>1</xdr:col>
      <xdr:colOff>1219200</xdr:colOff>
      <xdr:row>987</xdr:row>
      <xdr:rowOff>1409700</xdr:rowOff>
    </xdr:to>
    <xdr:pic>
      <xdr:nvPicPr>
        <xdr:cNvPr id="447418" name="Рисунок 811" descr="9785912823138.jpg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73545840"/>
          <a:ext cx="10820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988</xdr:row>
      <xdr:rowOff>7620</xdr:rowOff>
    </xdr:from>
    <xdr:to>
      <xdr:col>1</xdr:col>
      <xdr:colOff>1234440</xdr:colOff>
      <xdr:row>989</xdr:row>
      <xdr:rowOff>0</xdr:rowOff>
    </xdr:to>
    <xdr:pic>
      <xdr:nvPicPr>
        <xdr:cNvPr id="447419" name="Рисунок 815" descr="9785912828973.jpg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74963160"/>
          <a:ext cx="10972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989</xdr:row>
      <xdr:rowOff>15240</xdr:rowOff>
    </xdr:from>
    <xdr:to>
      <xdr:col>1</xdr:col>
      <xdr:colOff>1234440</xdr:colOff>
      <xdr:row>990</xdr:row>
      <xdr:rowOff>0</xdr:rowOff>
    </xdr:to>
    <xdr:pic>
      <xdr:nvPicPr>
        <xdr:cNvPr id="447420" name="Рисунок 818" descr="9785912826085.jpg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7638810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1023</xdr:row>
      <xdr:rowOff>0</xdr:rowOff>
    </xdr:from>
    <xdr:to>
      <xdr:col>1</xdr:col>
      <xdr:colOff>1226820</xdr:colOff>
      <xdr:row>1023</xdr:row>
      <xdr:rowOff>1402080</xdr:rowOff>
    </xdr:to>
    <xdr:pic>
      <xdr:nvPicPr>
        <xdr:cNvPr id="447421" name="Рисунок 819" descr="9785912828966.jpg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2357114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990</xdr:row>
      <xdr:rowOff>7620</xdr:rowOff>
    </xdr:from>
    <xdr:to>
      <xdr:col>1</xdr:col>
      <xdr:colOff>1234440</xdr:colOff>
      <xdr:row>990</xdr:row>
      <xdr:rowOff>1379220</xdr:rowOff>
    </xdr:to>
    <xdr:pic>
      <xdr:nvPicPr>
        <xdr:cNvPr id="447422" name="Рисунок 821" descr="9785912828980.jpg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7779780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983</xdr:row>
      <xdr:rowOff>15240</xdr:rowOff>
    </xdr:from>
    <xdr:to>
      <xdr:col>1</xdr:col>
      <xdr:colOff>1219200</xdr:colOff>
      <xdr:row>983</xdr:row>
      <xdr:rowOff>1386840</xdr:rowOff>
    </xdr:to>
    <xdr:pic>
      <xdr:nvPicPr>
        <xdr:cNvPr id="447423" name="Рисунок 967" descr="9785912826467.jpg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67884180"/>
          <a:ext cx="10820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978</xdr:row>
      <xdr:rowOff>0</xdr:rowOff>
    </xdr:from>
    <xdr:to>
      <xdr:col>1</xdr:col>
      <xdr:colOff>1234440</xdr:colOff>
      <xdr:row>978</xdr:row>
      <xdr:rowOff>1402080</xdr:rowOff>
    </xdr:to>
    <xdr:pic>
      <xdr:nvPicPr>
        <xdr:cNvPr id="447424" name="Рисунок 801" descr="9785912820700.jpg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6078234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984</xdr:row>
      <xdr:rowOff>7620</xdr:rowOff>
    </xdr:from>
    <xdr:to>
      <xdr:col>1</xdr:col>
      <xdr:colOff>1226820</xdr:colOff>
      <xdr:row>984</xdr:row>
      <xdr:rowOff>1409700</xdr:rowOff>
    </xdr:to>
    <xdr:pic>
      <xdr:nvPicPr>
        <xdr:cNvPr id="447425" name="Рисунок 968" descr="9785912821370.jpg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6929388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986</xdr:row>
      <xdr:rowOff>15240</xdr:rowOff>
    </xdr:from>
    <xdr:to>
      <xdr:col>1</xdr:col>
      <xdr:colOff>1226820</xdr:colOff>
      <xdr:row>986</xdr:row>
      <xdr:rowOff>1386840</xdr:rowOff>
    </xdr:to>
    <xdr:pic>
      <xdr:nvPicPr>
        <xdr:cNvPr id="447426" name="Рисунок 809" descr="9785912823909.jpg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27213614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991</xdr:row>
      <xdr:rowOff>7620</xdr:rowOff>
    </xdr:from>
    <xdr:to>
      <xdr:col>1</xdr:col>
      <xdr:colOff>1226820</xdr:colOff>
      <xdr:row>992</xdr:row>
      <xdr:rowOff>0</xdr:rowOff>
    </xdr:to>
    <xdr:pic>
      <xdr:nvPicPr>
        <xdr:cNvPr id="447427" name="Рисунок 824" descr="9785912827778.jpg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79215120"/>
          <a:ext cx="10515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991</xdr:row>
      <xdr:rowOff>1409700</xdr:rowOff>
    </xdr:from>
    <xdr:to>
      <xdr:col>1</xdr:col>
      <xdr:colOff>1234440</xdr:colOff>
      <xdr:row>992</xdr:row>
      <xdr:rowOff>0</xdr:rowOff>
    </xdr:to>
    <xdr:pic>
      <xdr:nvPicPr>
        <xdr:cNvPr id="447428" name="Рисунок 825" descr="9785912827747.jpg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80617200"/>
          <a:ext cx="1059180" cy="76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992</xdr:row>
      <xdr:rowOff>0</xdr:rowOff>
    </xdr:from>
    <xdr:to>
      <xdr:col>1</xdr:col>
      <xdr:colOff>1257300</xdr:colOff>
      <xdr:row>992</xdr:row>
      <xdr:rowOff>7620</xdr:rowOff>
    </xdr:to>
    <xdr:pic>
      <xdr:nvPicPr>
        <xdr:cNvPr id="447429" name="Рисунок 827" descr="9785912824708.jpg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80624820"/>
          <a:ext cx="11201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992</xdr:row>
      <xdr:rowOff>15240</xdr:rowOff>
    </xdr:from>
    <xdr:to>
      <xdr:col>1</xdr:col>
      <xdr:colOff>1219200</xdr:colOff>
      <xdr:row>993</xdr:row>
      <xdr:rowOff>0</xdr:rowOff>
    </xdr:to>
    <xdr:pic>
      <xdr:nvPicPr>
        <xdr:cNvPr id="447430" name="Рисунок 828" descr="9785912823671.jpg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80640060"/>
          <a:ext cx="10439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993</xdr:row>
      <xdr:rowOff>0</xdr:rowOff>
    </xdr:from>
    <xdr:to>
      <xdr:col>1</xdr:col>
      <xdr:colOff>1196340</xdr:colOff>
      <xdr:row>993</xdr:row>
      <xdr:rowOff>1402080</xdr:rowOff>
    </xdr:to>
    <xdr:pic>
      <xdr:nvPicPr>
        <xdr:cNvPr id="447431" name="Рисунок 830" descr="9785912827761.jpg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82042140"/>
          <a:ext cx="10515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994</xdr:row>
      <xdr:rowOff>0</xdr:rowOff>
    </xdr:from>
    <xdr:to>
      <xdr:col>1</xdr:col>
      <xdr:colOff>1234440</xdr:colOff>
      <xdr:row>994</xdr:row>
      <xdr:rowOff>1402080</xdr:rowOff>
    </xdr:to>
    <xdr:pic>
      <xdr:nvPicPr>
        <xdr:cNvPr id="447432" name="Рисунок 831" descr="9785912820465.jpg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8345946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995</xdr:row>
      <xdr:rowOff>30480</xdr:rowOff>
    </xdr:from>
    <xdr:to>
      <xdr:col>1</xdr:col>
      <xdr:colOff>1257300</xdr:colOff>
      <xdr:row>996</xdr:row>
      <xdr:rowOff>0</xdr:rowOff>
    </xdr:to>
    <xdr:pic>
      <xdr:nvPicPr>
        <xdr:cNvPr id="447433" name="Рисунок 832" descr="9785912823121.jpg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84907260"/>
          <a:ext cx="111252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996</xdr:row>
      <xdr:rowOff>7620</xdr:rowOff>
    </xdr:from>
    <xdr:to>
      <xdr:col>1</xdr:col>
      <xdr:colOff>1234440</xdr:colOff>
      <xdr:row>996</xdr:row>
      <xdr:rowOff>1386840</xdr:rowOff>
    </xdr:to>
    <xdr:pic>
      <xdr:nvPicPr>
        <xdr:cNvPr id="447434" name="Рисунок 833" descr="9785912822384.jpg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86301720"/>
          <a:ext cx="10972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997</xdr:row>
      <xdr:rowOff>0</xdr:rowOff>
    </xdr:from>
    <xdr:to>
      <xdr:col>1</xdr:col>
      <xdr:colOff>1257300</xdr:colOff>
      <xdr:row>997</xdr:row>
      <xdr:rowOff>1379220</xdr:rowOff>
    </xdr:to>
    <xdr:pic>
      <xdr:nvPicPr>
        <xdr:cNvPr id="447435" name="Рисунок 834" descr="9785912826498.jpg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8771142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998</xdr:row>
      <xdr:rowOff>38100</xdr:rowOff>
    </xdr:from>
    <xdr:to>
      <xdr:col>1</xdr:col>
      <xdr:colOff>1234440</xdr:colOff>
      <xdr:row>999</xdr:row>
      <xdr:rowOff>0</xdr:rowOff>
    </xdr:to>
    <xdr:pic>
      <xdr:nvPicPr>
        <xdr:cNvPr id="447436" name="Рисунок 836" descr="9785912820991.jpg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289166840"/>
          <a:ext cx="11277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999</xdr:row>
      <xdr:rowOff>7620</xdr:rowOff>
    </xdr:from>
    <xdr:to>
      <xdr:col>1</xdr:col>
      <xdr:colOff>1203960</xdr:colOff>
      <xdr:row>999</xdr:row>
      <xdr:rowOff>1386840</xdr:rowOff>
    </xdr:to>
    <xdr:pic>
      <xdr:nvPicPr>
        <xdr:cNvPr id="447437" name="Рисунок 837" descr="9785912827792.jpg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90553680"/>
          <a:ext cx="102108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1000</xdr:row>
      <xdr:rowOff>0</xdr:rowOff>
    </xdr:from>
    <xdr:to>
      <xdr:col>1</xdr:col>
      <xdr:colOff>1226820</xdr:colOff>
      <xdr:row>1000</xdr:row>
      <xdr:rowOff>1379220</xdr:rowOff>
    </xdr:to>
    <xdr:pic>
      <xdr:nvPicPr>
        <xdr:cNvPr id="447438" name="Рисунок 839" descr="9785912823053.jpg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919633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1001</xdr:row>
      <xdr:rowOff>38100</xdr:rowOff>
    </xdr:from>
    <xdr:to>
      <xdr:col>1</xdr:col>
      <xdr:colOff>1196340</xdr:colOff>
      <xdr:row>1002</xdr:row>
      <xdr:rowOff>0</xdr:rowOff>
    </xdr:to>
    <xdr:pic>
      <xdr:nvPicPr>
        <xdr:cNvPr id="447439" name="Рисунок 840" descr="9785912827730.jpg"/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29341880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1002</xdr:row>
      <xdr:rowOff>15240</xdr:rowOff>
    </xdr:from>
    <xdr:to>
      <xdr:col>1</xdr:col>
      <xdr:colOff>1257300</xdr:colOff>
      <xdr:row>1003</xdr:row>
      <xdr:rowOff>7620</xdr:rowOff>
    </xdr:to>
    <xdr:pic>
      <xdr:nvPicPr>
        <xdr:cNvPr id="447440" name="Рисунок 853" descr="9785912828928.jpg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94813260"/>
          <a:ext cx="11125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1003</xdr:row>
      <xdr:rowOff>30480</xdr:rowOff>
    </xdr:from>
    <xdr:to>
      <xdr:col>1</xdr:col>
      <xdr:colOff>1264920</xdr:colOff>
      <xdr:row>1004</xdr:row>
      <xdr:rowOff>0</xdr:rowOff>
    </xdr:to>
    <xdr:pic>
      <xdr:nvPicPr>
        <xdr:cNvPr id="447441" name="Рисунок 854" descr="9785912822117.jpg"/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96245820"/>
          <a:ext cx="10896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1004</xdr:row>
      <xdr:rowOff>7620</xdr:rowOff>
    </xdr:from>
    <xdr:to>
      <xdr:col>1</xdr:col>
      <xdr:colOff>1272540</xdr:colOff>
      <xdr:row>1004</xdr:row>
      <xdr:rowOff>1386840</xdr:rowOff>
    </xdr:to>
    <xdr:pic>
      <xdr:nvPicPr>
        <xdr:cNvPr id="447442" name="Рисунок 855" descr="9785912822124.jpg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976402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1005</xdr:row>
      <xdr:rowOff>0</xdr:rowOff>
    </xdr:from>
    <xdr:to>
      <xdr:col>1</xdr:col>
      <xdr:colOff>1272540</xdr:colOff>
      <xdr:row>1005</xdr:row>
      <xdr:rowOff>1379220</xdr:rowOff>
    </xdr:to>
    <xdr:pic>
      <xdr:nvPicPr>
        <xdr:cNvPr id="447443" name="Рисунок 856" descr="9785912824708.jpg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9904998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1006</xdr:row>
      <xdr:rowOff>53340</xdr:rowOff>
    </xdr:from>
    <xdr:to>
      <xdr:col>1</xdr:col>
      <xdr:colOff>1226820</xdr:colOff>
      <xdr:row>1007</xdr:row>
      <xdr:rowOff>0</xdr:rowOff>
    </xdr:to>
    <xdr:pic>
      <xdr:nvPicPr>
        <xdr:cNvPr id="447444" name="Рисунок 857" descr="9785912822155.jpg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0052064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1007</xdr:row>
      <xdr:rowOff>7620</xdr:rowOff>
    </xdr:from>
    <xdr:to>
      <xdr:col>1</xdr:col>
      <xdr:colOff>1234440</xdr:colOff>
      <xdr:row>1007</xdr:row>
      <xdr:rowOff>1409700</xdr:rowOff>
    </xdr:to>
    <xdr:pic>
      <xdr:nvPicPr>
        <xdr:cNvPr id="447445" name="Рисунок 858" descr="9785912824968.jpg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0189224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861</xdr:row>
      <xdr:rowOff>274320</xdr:rowOff>
    </xdr:from>
    <xdr:to>
      <xdr:col>1</xdr:col>
      <xdr:colOff>1325880</xdr:colOff>
      <xdr:row>861</xdr:row>
      <xdr:rowOff>1135380</xdr:rowOff>
    </xdr:to>
    <xdr:pic>
      <xdr:nvPicPr>
        <xdr:cNvPr id="447446" name="Рисунок 865" descr="БелАЗ штамп 24 эл.jpg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01021420"/>
          <a:ext cx="128778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863</xdr:row>
      <xdr:rowOff>266700</xdr:rowOff>
    </xdr:from>
    <xdr:to>
      <xdr:col>1</xdr:col>
      <xdr:colOff>1325880</xdr:colOff>
      <xdr:row>863</xdr:row>
      <xdr:rowOff>1127760</xdr:rowOff>
    </xdr:to>
    <xdr:pic>
      <xdr:nvPicPr>
        <xdr:cNvPr id="447447" name="Рисунок 866" descr="Два медвежонка штамп 24 эл.jpg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03848440"/>
          <a:ext cx="128778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864</xdr:row>
      <xdr:rowOff>251460</xdr:rowOff>
    </xdr:from>
    <xdr:to>
      <xdr:col>1</xdr:col>
      <xdr:colOff>1325880</xdr:colOff>
      <xdr:row>864</xdr:row>
      <xdr:rowOff>1112520</xdr:rowOff>
    </xdr:to>
    <xdr:pic>
      <xdr:nvPicPr>
        <xdr:cNvPr id="447448" name="Рисунок 867" descr="Джип штамп 24 эл.jpg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105250520"/>
          <a:ext cx="128016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865</xdr:row>
      <xdr:rowOff>251460</xdr:rowOff>
    </xdr:from>
    <xdr:to>
      <xdr:col>1</xdr:col>
      <xdr:colOff>1325880</xdr:colOff>
      <xdr:row>865</xdr:row>
      <xdr:rowOff>1112520</xdr:rowOff>
    </xdr:to>
    <xdr:pic>
      <xdr:nvPicPr>
        <xdr:cNvPr id="447449" name="Рисунок 868" descr="Ёжик  штамп 24 эл.jpg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06667840"/>
          <a:ext cx="128778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867</xdr:row>
      <xdr:rowOff>251460</xdr:rowOff>
    </xdr:from>
    <xdr:to>
      <xdr:col>1</xdr:col>
      <xdr:colOff>1325880</xdr:colOff>
      <xdr:row>867</xdr:row>
      <xdr:rowOff>1135380</xdr:rowOff>
    </xdr:to>
    <xdr:pic>
      <xdr:nvPicPr>
        <xdr:cNvPr id="447450" name="Рисунок 869" descr="Колобок  штамп 24 эл.jpg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09502480"/>
          <a:ext cx="131826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868</xdr:row>
      <xdr:rowOff>289560</xdr:rowOff>
    </xdr:from>
    <xdr:to>
      <xdr:col>1</xdr:col>
      <xdr:colOff>1325880</xdr:colOff>
      <xdr:row>868</xdr:row>
      <xdr:rowOff>1173480</xdr:rowOff>
    </xdr:to>
    <xdr:pic>
      <xdr:nvPicPr>
        <xdr:cNvPr id="447451" name="Рисунок 870" descr="Лайнер штамп 24 эл.jpg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10957900"/>
          <a:ext cx="1295400" cy="8839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875</xdr:row>
      <xdr:rowOff>220980</xdr:rowOff>
    </xdr:from>
    <xdr:to>
      <xdr:col>1</xdr:col>
      <xdr:colOff>1325880</xdr:colOff>
      <xdr:row>875</xdr:row>
      <xdr:rowOff>1082040</xdr:rowOff>
    </xdr:to>
    <xdr:pic>
      <xdr:nvPicPr>
        <xdr:cNvPr id="447452" name="Рисунок 871" descr="Пожарная машина штамп 24 эл.jpg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120810560"/>
          <a:ext cx="130302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475</xdr:row>
      <xdr:rowOff>38100</xdr:rowOff>
    </xdr:from>
    <xdr:to>
      <xdr:col>1</xdr:col>
      <xdr:colOff>1242060</xdr:colOff>
      <xdr:row>475</xdr:row>
      <xdr:rowOff>1379220</xdr:rowOff>
    </xdr:to>
    <xdr:pic>
      <xdr:nvPicPr>
        <xdr:cNvPr id="447453" name="Рисунок 871" descr="9785912824302.jpg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04113600"/>
          <a:ext cx="102870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620</xdr:row>
      <xdr:rowOff>53340</xdr:rowOff>
    </xdr:from>
    <xdr:to>
      <xdr:col>1</xdr:col>
      <xdr:colOff>1318260</xdr:colOff>
      <xdr:row>620</xdr:row>
      <xdr:rowOff>251460</xdr:rowOff>
    </xdr:to>
    <xdr:pic>
      <xdr:nvPicPr>
        <xdr:cNvPr id="447454" name="Рисунок 904" descr="978500033999200010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4009120"/>
          <a:ext cx="1379220" cy="198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621</xdr:row>
      <xdr:rowOff>53340</xdr:rowOff>
    </xdr:from>
    <xdr:to>
      <xdr:col>2</xdr:col>
      <xdr:colOff>7620</xdr:colOff>
      <xdr:row>621</xdr:row>
      <xdr:rowOff>251460</xdr:rowOff>
    </xdr:to>
    <xdr:pic>
      <xdr:nvPicPr>
        <xdr:cNvPr id="447455" name="Рисунок 904" descr="978500033999200010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75426440"/>
          <a:ext cx="1325880" cy="198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892</xdr:row>
      <xdr:rowOff>0</xdr:rowOff>
    </xdr:from>
    <xdr:to>
      <xdr:col>1</xdr:col>
      <xdr:colOff>1295400</xdr:colOff>
      <xdr:row>892</xdr:row>
      <xdr:rowOff>1409700</xdr:rowOff>
    </xdr:to>
    <xdr:pic>
      <xdr:nvPicPr>
        <xdr:cNvPr id="447456" name="Рисунок 870" descr="9785912825415.jpg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143007620"/>
          <a:ext cx="12268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895</xdr:row>
      <xdr:rowOff>38100</xdr:rowOff>
    </xdr:from>
    <xdr:to>
      <xdr:col>1</xdr:col>
      <xdr:colOff>1287780</xdr:colOff>
      <xdr:row>896</xdr:row>
      <xdr:rowOff>7620</xdr:rowOff>
    </xdr:to>
    <xdr:pic>
      <xdr:nvPicPr>
        <xdr:cNvPr id="447457" name="Рисунок 871" descr="9785912824470.jpg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147297680"/>
          <a:ext cx="121920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901</xdr:row>
      <xdr:rowOff>38100</xdr:rowOff>
    </xdr:from>
    <xdr:to>
      <xdr:col>1</xdr:col>
      <xdr:colOff>1295400</xdr:colOff>
      <xdr:row>901</xdr:row>
      <xdr:rowOff>1371600</xdr:rowOff>
    </xdr:to>
    <xdr:pic>
      <xdr:nvPicPr>
        <xdr:cNvPr id="447458" name="Рисунок 872" descr="9785912824456.jpg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55801600"/>
          <a:ext cx="115824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903</xdr:row>
      <xdr:rowOff>7620</xdr:rowOff>
    </xdr:from>
    <xdr:to>
      <xdr:col>1</xdr:col>
      <xdr:colOff>1303020</xdr:colOff>
      <xdr:row>904</xdr:row>
      <xdr:rowOff>0</xdr:rowOff>
    </xdr:to>
    <xdr:pic>
      <xdr:nvPicPr>
        <xdr:cNvPr id="447459" name="Рисунок 873" descr="9785912825446.jpg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58605760"/>
          <a:ext cx="12039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907</xdr:row>
      <xdr:rowOff>15240</xdr:rowOff>
    </xdr:from>
    <xdr:to>
      <xdr:col>1</xdr:col>
      <xdr:colOff>1295400</xdr:colOff>
      <xdr:row>907</xdr:row>
      <xdr:rowOff>1386840</xdr:rowOff>
    </xdr:to>
    <xdr:pic>
      <xdr:nvPicPr>
        <xdr:cNvPr id="447460" name="Рисунок 874" descr="9785912824487.jpg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6428266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908</xdr:row>
      <xdr:rowOff>38100</xdr:rowOff>
    </xdr:from>
    <xdr:to>
      <xdr:col>1</xdr:col>
      <xdr:colOff>1287780</xdr:colOff>
      <xdr:row>909</xdr:row>
      <xdr:rowOff>0</xdr:rowOff>
    </xdr:to>
    <xdr:pic>
      <xdr:nvPicPr>
        <xdr:cNvPr id="447461" name="Рисунок 875" descr="9785912826702.jpg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65722840"/>
          <a:ext cx="11887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913</xdr:row>
      <xdr:rowOff>7620</xdr:rowOff>
    </xdr:from>
    <xdr:to>
      <xdr:col>1</xdr:col>
      <xdr:colOff>1303020</xdr:colOff>
      <xdr:row>913</xdr:row>
      <xdr:rowOff>1371600</xdr:rowOff>
    </xdr:to>
    <xdr:pic>
      <xdr:nvPicPr>
        <xdr:cNvPr id="447462" name="Рисунок 876" descr="9785912825477.jpg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172778960"/>
          <a:ext cx="118872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914</xdr:row>
      <xdr:rowOff>7620</xdr:rowOff>
    </xdr:from>
    <xdr:to>
      <xdr:col>1</xdr:col>
      <xdr:colOff>1295400</xdr:colOff>
      <xdr:row>914</xdr:row>
      <xdr:rowOff>1409700</xdr:rowOff>
    </xdr:to>
    <xdr:pic>
      <xdr:nvPicPr>
        <xdr:cNvPr id="447463" name="Рисунок 877" descr="9785912825484.jpg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74196280"/>
          <a:ext cx="11963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225</xdr:row>
      <xdr:rowOff>76200</xdr:rowOff>
    </xdr:from>
    <xdr:to>
      <xdr:col>1</xdr:col>
      <xdr:colOff>1325880</xdr:colOff>
      <xdr:row>225</xdr:row>
      <xdr:rowOff>1287780</xdr:rowOff>
    </xdr:to>
    <xdr:pic>
      <xdr:nvPicPr>
        <xdr:cNvPr id="447464" name="Рисунок 875" descr="9785000337882.jpg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73131280"/>
          <a:ext cx="130302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232</xdr:row>
      <xdr:rowOff>53340</xdr:rowOff>
    </xdr:from>
    <xdr:to>
      <xdr:col>1</xdr:col>
      <xdr:colOff>1325880</xdr:colOff>
      <xdr:row>232</xdr:row>
      <xdr:rowOff>1287780</xdr:rowOff>
    </xdr:to>
    <xdr:pic>
      <xdr:nvPicPr>
        <xdr:cNvPr id="447465" name="Рисунок 876" descr="9785000337868.jpg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83029660"/>
          <a:ext cx="1318260" cy="12344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240</xdr:row>
      <xdr:rowOff>76200</xdr:rowOff>
    </xdr:from>
    <xdr:to>
      <xdr:col>1</xdr:col>
      <xdr:colOff>1325880</xdr:colOff>
      <xdr:row>240</xdr:row>
      <xdr:rowOff>1295400</xdr:rowOff>
    </xdr:to>
    <xdr:pic>
      <xdr:nvPicPr>
        <xdr:cNvPr id="447466" name="Рисунок 877" descr="9785000337875.jpg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94391080"/>
          <a:ext cx="128778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242</xdr:row>
      <xdr:rowOff>76200</xdr:rowOff>
    </xdr:from>
    <xdr:to>
      <xdr:col>1</xdr:col>
      <xdr:colOff>1325880</xdr:colOff>
      <xdr:row>242</xdr:row>
      <xdr:rowOff>1333500</xdr:rowOff>
    </xdr:to>
    <xdr:pic>
      <xdr:nvPicPr>
        <xdr:cNvPr id="447467" name="Рисунок 878" descr="9785000337851.jpg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97225720"/>
          <a:ext cx="131826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108</xdr:row>
      <xdr:rowOff>15240</xdr:rowOff>
    </xdr:from>
    <xdr:to>
      <xdr:col>1</xdr:col>
      <xdr:colOff>1234440</xdr:colOff>
      <xdr:row>108</xdr:row>
      <xdr:rowOff>1386840</xdr:rowOff>
    </xdr:to>
    <xdr:pic>
      <xdr:nvPicPr>
        <xdr:cNvPr id="447468" name="Рисунок 883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843510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109</xdr:row>
      <xdr:rowOff>38100</xdr:rowOff>
    </xdr:from>
    <xdr:to>
      <xdr:col>1</xdr:col>
      <xdr:colOff>1234440</xdr:colOff>
      <xdr:row>109</xdr:row>
      <xdr:rowOff>1409700</xdr:rowOff>
    </xdr:to>
    <xdr:pic>
      <xdr:nvPicPr>
        <xdr:cNvPr id="447469" name="Рисунок 1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987528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110</xdr:row>
      <xdr:rowOff>38100</xdr:rowOff>
    </xdr:from>
    <xdr:to>
      <xdr:col>1</xdr:col>
      <xdr:colOff>1234440</xdr:colOff>
      <xdr:row>110</xdr:row>
      <xdr:rowOff>1409700</xdr:rowOff>
    </xdr:to>
    <xdr:pic>
      <xdr:nvPicPr>
        <xdr:cNvPr id="447470" name="Рисунок 2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3129260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127</xdr:row>
      <xdr:rowOff>30480</xdr:rowOff>
    </xdr:from>
    <xdr:to>
      <xdr:col>1</xdr:col>
      <xdr:colOff>1234440</xdr:colOff>
      <xdr:row>127</xdr:row>
      <xdr:rowOff>1402080</xdr:rowOff>
    </xdr:to>
    <xdr:pic>
      <xdr:nvPicPr>
        <xdr:cNvPr id="447471" name="Рисунок 4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5225522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128</xdr:row>
      <xdr:rowOff>30480</xdr:rowOff>
    </xdr:from>
    <xdr:to>
      <xdr:col>1</xdr:col>
      <xdr:colOff>1234440</xdr:colOff>
      <xdr:row>128</xdr:row>
      <xdr:rowOff>1402080</xdr:rowOff>
    </xdr:to>
    <xdr:pic>
      <xdr:nvPicPr>
        <xdr:cNvPr id="447472" name="Рисунок 5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5367254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1011</xdr:row>
      <xdr:rowOff>30480</xdr:rowOff>
    </xdr:from>
    <xdr:to>
      <xdr:col>1</xdr:col>
      <xdr:colOff>1226820</xdr:colOff>
      <xdr:row>1011</xdr:row>
      <xdr:rowOff>1402080</xdr:rowOff>
    </xdr:to>
    <xdr:pic>
      <xdr:nvPicPr>
        <xdr:cNvPr id="447473" name="Рисунок 2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07584380"/>
          <a:ext cx="108204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1010</xdr:row>
      <xdr:rowOff>30480</xdr:rowOff>
    </xdr:from>
    <xdr:to>
      <xdr:col>1</xdr:col>
      <xdr:colOff>1226820</xdr:colOff>
      <xdr:row>1010</xdr:row>
      <xdr:rowOff>1402080</xdr:rowOff>
    </xdr:to>
    <xdr:pic>
      <xdr:nvPicPr>
        <xdr:cNvPr id="447474" name="Рисунок 3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06167060"/>
          <a:ext cx="108204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1009</xdr:row>
      <xdr:rowOff>53340</xdr:rowOff>
    </xdr:from>
    <xdr:to>
      <xdr:col>1</xdr:col>
      <xdr:colOff>1219200</xdr:colOff>
      <xdr:row>1010</xdr:row>
      <xdr:rowOff>7620</xdr:rowOff>
    </xdr:to>
    <xdr:pic>
      <xdr:nvPicPr>
        <xdr:cNvPr id="447475" name="Рисунок 4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04772600"/>
          <a:ext cx="108204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1008</xdr:row>
      <xdr:rowOff>0</xdr:rowOff>
    </xdr:from>
    <xdr:to>
      <xdr:col>1</xdr:col>
      <xdr:colOff>1234440</xdr:colOff>
      <xdr:row>1008</xdr:row>
      <xdr:rowOff>1371600</xdr:rowOff>
    </xdr:to>
    <xdr:pic>
      <xdr:nvPicPr>
        <xdr:cNvPr id="447476" name="Рисунок 5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303301940"/>
          <a:ext cx="105918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354</xdr:row>
      <xdr:rowOff>7620</xdr:rowOff>
    </xdr:from>
    <xdr:to>
      <xdr:col>1</xdr:col>
      <xdr:colOff>1196340</xdr:colOff>
      <xdr:row>354</xdr:row>
      <xdr:rowOff>1379220</xdr:rowOff>
    </xdr:to>
    <xdr:pic>
      <xdr:nvPicPr>
        <xdr:cNvPr id="447477" name="Рисунок 1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38576720"/>
          <a:ext cx="105918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363</xdr:row>
      <xdr:rowOff>7620</xdr:rowOff>
    </xdr:from>
    <xdr:to>
      <xdr:col>1</xdr:col>
      <xdr:colOff>1165860</xdr:colOff>
      <xdr:row>363</xdr:row>
      <xdr:rowOff>1379220</xdr:rowOff>
    </xdr:to>
    <xdr:pic>
      <xdr:nvPicPr>
        <xdr:cNvPr id="447478" name="Рисунок 2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50189600"/>
          <a:ext cx="1051560" cy="13716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576</xdr:row>
      <xdr:rowOff>45720</xdr:rowOff>
    </xdr:from>
    <xdr:to>
      <xdr:col>2</xdr:col>
      <xdr:colOff>0</xdr:colOff>
      <xdr:row>576</xdr:row>
      <xdr:rowOff>960120</xdr:rowOff>
    </xdr:to>
    <xdr:pic>
      <xdr:nvPicPr>
        <xdr:cNvPr id="447479" name="Рисунок 3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23320880"/>
          <a:ext cx="1303020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573</xdr:row>
      <xdr:rowOff>45720</xdr:rowOff>
    </xdr:from>
    <xdr:to>
      <xdr:col>2</xdr:col>
      <xdr:colOff>0</xdr:colOff>
      <xdr:row>573</xdr:row>
      <xdr:rowOff>998220</xdr:rowOff>
    </xdr:to>
    <xdr:pic>
      <xdr:nvPicPr>
        <xdr:cNvPr id="447480" name="Рисунок 4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20234780"/>
          <a:ext cx="1318260" cy="952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478</xdr:row>
      <xdr:rowOff>53340</xdr:rowOff>
    </xdr:from>
    <xdr:to>
      <xdr:col>1</xdr:col>
      <xdr:colOff>1303020</xdr:colOff>
      <xdr:row>478</xdr:row>
      <xdr:rowOff>1417320</xdr:rowOff>
    </xdr:to>
    <xdr:pic>
      <xdr:nvPicPr>
        <xdr:cNvPr id="447481" name="Рисунок 5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8380800"/>
          <a:ext cx="1074420" cy="13639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482</xdr:row>
      <xdr:rowOff>53340</xdr:rowOff>
    </xdr:from>
    <xdr:to>
      <xdr:col>1</xdr:col>
      <xdr:colOff>1303020</xdr:colOff>
      <xdr:row>483</xdr:row>
      <xdr:rowOff>0</xdr:rowOff>
    </xdr:to>
    <xdr:pic>
      <xdr:nvPicPr>
        <xdr:cNvPr id="447482" name="Рисунок 6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14050080"/>
          <a:ext cx="11277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486</xdr:row>
      <xdr:rowOff>30480</xdr:rowOff>
    </xdr:from>
    <xdr:to>
      <xdr:col>1</xdr:col>
      <xdr:colOff>1226820</xdr:colOff>
      <xdr:row>486</xdr:row>
      <xdr:rowOff>1402080</xdr:rowOff>
    </xdr:to>
    <xdr:pic>
      <xdr:nvPicPr>
        <xdr:cNvPr id="447483" name="Рисунок 7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19696500"/>
          <a:ext cx="10515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494</xdr:row>
      <xdr:rowOff>30480</xdr:rowOff>
    </xdr:from>
    <xdr:to>
      <xdr:col>1</xdr:col>
      <xdr:colOff>1226820</xdr:colOff>
      <xdr:row>494</xdr:row>
      <xdr:rowOff>1402080</xdr:rowOff>
    </xdr:to>
    <xdr:pic>
      <xdr:nvPicPr>
        <xdr:cNvPr id="447484" name="Рисунок 8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631035060"/>
          <a:ext cx="105156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</xdr:row>
      <xdr:rowOff>7620</xdr:rowOff>
    </xdr:from>
    <xdr:to>
      <xdr:col>1</xdr:col>
      <xdr:colOff>1257300</xdr:colOff>
      <xdr:row>12</xdr:row>
      <xdr:rowOff>1379220</xdr:rowOff>
    </xdr:to>
    <xdr:pic>
      <xdr:nvPicPr>
        <xdr:cNvPr id="447485" name="Рисунок 19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191500"/>
          <a:ext cx="115824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11</xdr:row>
      <xdr:rowOff>0</xdr:rowOff>
    </xdr:from>
    <xdr:to>
      <xdr:col>1</xdr:col>
      <xdr:colOff>1264920</xdr:colOff>
      <xdr:row>11</xdr:row>
      <xdr:rowOff>1371600</xdr:rowOff>
    </xdr:to>
    <xdr:pic>
      <xdr:nvPicPr>
        <xdr:cNvPr id="447486" name="Рисунок 20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6766560"/>
          <a:ext cx="115824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859</xdr:row>
      <xdr:rowOff>30480</xdr:rowOff>
    </xdr:from>
    <xdr:to>
      <xdr:col>1</xdr:col>
      <xdr:colOff>1234440</xdr:colOff>
      <xdr:row>859</xdr:row>
      <xdr:rowOff>1394460</xdr:rowOff>
    </xdr:to>
    <xdr:pic>
      <xdr:nvPicPr>
        <xdr:cNvPr id="447487" name="Рисунок 711" descr="9785912822612.jpg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98781140"/>
          <a:ext cx="11201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917</xdr:row>
      <xdr:rowOff>30480</xdr:rowOff>
    </xdr:from>
    <xdr:to>
      <xdr:col>1</xdr:col>
      <xdr:colOff>1234440</xdr:colOff>
      <xdr:row>917</xdr:row>
      <xdr:rowOff>1394460</xdr:rowOff>
    </xdr:to>
    <xdr:pic>
      <xdr:nvPicPr>
        <xdr:cNvPr id="447488" name="Рисунок 625" descr="9785912825958.jpg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7761004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918</xdr:row>
      <xdr:rowOff>0</xdr:rowOff>
    </xdr:from>
    <xdr:to>
      <xdr:col>1</xdr:col>
      <xdr:colOff>1234440</xdr:colOff>
      <xdr:row>918</xdr:row>
      <xdr:rowOff>1379220</xdr:rowOff>
    </xdr:to>
    <xdr:pic>
      <xdr:nvPicPr>
        <xdr:cNvPr id="447489" name="Рисунок 627" descr="9785912825897.jpg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17899688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919</xdr:row>
      <xdr:rowOff>38100</xdr:rowOff>
    </xdr:from>
    <xdr:to>
      <xdr:col>1</xdr:col>
      <xdr:colOff>1264920</xdr:colOff>
      <xdr:row>919</xdr:row>
      <xdr:rowOff>1402080</xdr:rowOff>
    </xdr:to>
    <xdr:pic>
      <xdr:nvPicPr>
        <xdr:cNvPr id="447490" name="Рисунок 629" descr="9785912825941.jpg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18045230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919</xdr:row>
      <xdr:rowOff>1409700</xdr:rowOff>
    </xdr:from>
    <xdr:to>
      <xdr:col>1</xdr:col>
      <xdr:colOff>1264920</xdr:colOff>
      <xdr:row>920</xdr:row>
      <xdr:rowOff>1363980</xdr:rowOff>
    </xdr:to>
    <xdr:pic>
      <xdr:nvPicPr>
        <xdr:cNvPr id="447491" name="Рисунок 630" descr="9785912825927.jpg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181823900"/>
          <a:ext cx="11201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921</xdr:row>
      <xdr:rowOff>7620</xdr:rowOff>
    </xdr:from>
    <xdr:to>
      <xdr:col>1</xdr:col>
      <xdr:colOff>1264920</xdr:colOff>
      <xdr:row>921</xdr:row>
      <xdr:rowOff>1371600</xdr:rowOff>
    </xdr:to>
    <xdr:pic>
      <xdr:nvPicPr>
        <xdr:cNvPr id="447492" name="Рисунок 631" descr="9785912826764.jpg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183256460"/>
          <a:ext cx="10896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940</xdr:row>
      <xdr:rowOff>83820</xdr:rowOff>
    </xdr:from>
    <xdr:to>
      <xdr:col>1</xdr:col>
      <xdr:colOff>1325880</xdr:colOff>
      <xdr:row>940</xdr:row>
      <xdr:rowOff>1295400</xdr:rowOff>
    </xdr:to>
    <xdr:pic>
      <xdr:nvPicPr>
        <xdr:cNvPr id="447493" name="Рисунок 898" descr="9785912827907.jpg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208707260"/>
          <a:ext cx="1287780" cy="12115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941</xdr:row>
      <xdr:rowOff>83820</xdr:rowOff>
    </xdr:from>
    <xdr:to>
      <xdr:col>1</xdr:col>
      <xdr:colOff>1325880</xdr:colOff>
      <xdr:row>941</xdr:row>
      <xdr:rowOff>1264920</xdr:rowOff>
    </xdr:to>
    <xdr:pic>
      <xdr:nvPicPr>
        <xdr:cNvPr id="447494" name="Рисунок 900" descr="9785912827969.jpg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210124580"/>
          <a:ext cx="1303020" cy="1181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942</xdr:row>
      <xdr:rowOff>121920</xdr:rowOff>
    </xdr:from>
    <xdr:to>
      <xdr:col>1</xdr:col>
      <xdr:colOff>1325880</xdr:colOff>
      <xdr:row>942</xdr:row>
      <xdr:rowOff>1287780</xdr:rowOff>
    </xdr:to>
    <xdr:pic>
      <xdr:nvPicPr>
        <xdr:cNvPr id="447495" name="Рисунок 902" descr="9785912827853.jpg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211580000"/>
          <a:ext cx="1318260" cy="11658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944</xdr:row>
      <xdr:rowOff>0</xdr:rowOff>
    </xdr:from>
    <xdr:to>
      <xdr:col>1</xdr:col>
      <xdr:colOff>1264920</xdr:colOff>
      <xdr:row>944</xdr:row>
      <xdr:rowOff>1402080</xdr:rowOff>
    </xdr:to>
    <xdr:pic>
      <xdr:nvPicPr>
        <xdr:cNvPr id="447496" name="Рисунок 865" descr="9785912825286.jpg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1338594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945</xdr:row>
      <xdr:rowOff>0</xdr:rowOff>
    </xdr:from>
    <xdr:to>
      <xdr:col>1</xdr:col>
      <xdr:colOff>1264920</xdr:colOff>
      <xdr:row>945</xdr:row>
      <xdr:rowOff>1409700</xdr:rowOff>
    </xdr:to>
    <xdr:pic>
      <xdr:nvPicPr>
        <xdr:cNvPr id="447497" name="Рисунок 866" descr="9785912821950.jpg"/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214803260"/>
          <a:ext cx="116586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946</xdr:row>
      <xdr:rowOff>15240</xdr:rowOff>
    </xdr:from>
    <xdr:to>
      <xdr:col>1</xdr:col>
      <xdr:colOff>1234440</xdr:colOff>
      <xdr:row>947</xdr:row>
      <xdr:rowOff>7620</xdr:rowOff>
    </xdr:to>
    <xdr:pic>
      <xdr:nvPicPr>
        <xdr:cNvPr id="447498" name="Рисунок 867" descr="9785912825699.jpg"/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16235820"/>
          <a:ext cx="10972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947</xdr:row>
      <xdr:rowOff>7620</xdr:rowOff>
    </xdr:from>
    <xdr:to>
      <xdr:col>1</xdr:col>
      <xdr:colOff>1234440</xdr:colOff>
      <xdr:row>947</xdr:row>
      <xdr:rowOff>1409700</xdr:rowOff>
    </xdr:to>
    <xdr:pic>
      <xdr:nvPicPr>
        <xdr:cNvPr id="447499" name="Рисунок 868" descr="9785912825675.jpg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1764552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948</xdr:row>
      <xdr:rowOff>15240</xdr:rowOff>
    </xdr:from>
    <xdr:to>
      <xdr:col>1</xdr:col>
      <xdr:colOff>1264920</xdr:colOff>
      <xdr:row>949</xdr:row>
      <xdr:rowOff>0</xdr:rowOff>
    </xdr:to>
    <xdr:pic>
      <xdr:nvPicPr>
        <xdr:cNvPr id="447500" name="Рисунок 869" descr="9785912827273.jpg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1907046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949</xdr:row>
      <xdr:rowOff>53340</xdr:rowOff>
    </xdr:from>
    <xdr:to>
      <xdr:col>1</xdr:col>
      <xdr:colOff>1264920</xdr:colOff>
      <xdr:row>950</xdr:row>
      <xdr:rowOff>53340</xdr:rowOff>
    </xdr:to>
    <xdr:pic>
      <xdr:nvPicPr>
        <xdr:cNvPr id="447501" name="Рисунок 870" descr="9785912825293.jpg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20525880"/>
          <a:ext cx="112776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950</xdr:row>
      <xdr:rowOff>0</xdr:rowOff>
    </xdr:from>
    <xdr:to>
      <xdr:col>1</xdr:col>
      <xdr:colOff>1257300</xdr:colOff>
      <xdr:row>950</xdr:row>
      <xdr:rowOff>1379220</xdr:rowOff>
    </xdr:to>
    <xdr:pic>
      <xdr:nvPicPr>
        <xdr:cNvPr id="447502" name="Рисунок 872" descr="9785912823725.jpg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21889860"/>
          <a:ext cx="11125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951</xdr:row>
      <xdr:rowOff>15240</xdr:rowOff>
    </xdr:from>
    <xdr:to>
      <xdr:col>1</xdr:col>
      <xdr:colOff>1234440</xdr:colOff>
      <xdr:row>951</xdr:row>
      <xdr:rowOff>1386840</xdr:rowOff>
    </xdr:to>
    <xdr:pic>
      <xdr:nvPicPr>
        <xdr:cNvPr id="447503" name="Рисунок 873" descr="9785912825682.jpg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2332242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952</xdr:row>
      <xdr:rowOff>0</xdr:rowOff>
    </xdr:from>
    <xdr:to>
      <xdr:col>1</xdr:col>
      <xdr:colOff>1234440</xdr:colOff>
      <xdr:row>952</xdr:row>
      <xdr:rowOff>1409700</xdr:rowOff>
    </xdr:to>
    <xdr:pic>
      <xdr:nvPicPr>
        <xdr:cNvPr id="447504" name="Рисунок 874" descr="9785912827242.jpg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24724500"/>
          <a:ext cx="10972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953</xdr:row>
      <xdr:rowOff>7620</xdr:rowOff>
    </xdr:from>
    <xdr:to>
      <xdr:col>1</xdr:col>
      <xdr:colOff>1234440</xdr:colOff>
      <xdr:row>954</xdr:row>
      <xdr:rowOff>0</xdr:rowOff>
    </xdr:to>
    <xdr:pic>
      <xdr:nvPicPr>
        <xdr:cNvPr id="447505" name="Рисунок 875" descr="9785912827259.jpg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226149440"/>
          <a:ext cx="11353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954</xdr:row>
      <xdr:rowOff>7620</xdr:rowOff>
    </xdr:from>
    <xdr:to>
      <xdr:col>1</xdr:col>
      <xdr:colOff>1287780</xdr:colOff>
      <xdr:row>954</xdr:row>
      <xdr:rowOff>1386840</xdr:rowOff>
    </xdr:to>
    <xdr:pic>
      <xdr:nvPicPr>
        <xdr:cNvPr id="447506" name="Рисунок 876" descr="9785912827235.jpg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27566760"/>
          <a:ext cx="111252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955</xdr:row>
      <xdr:rowOff>0</xdr:rowOff>
    </xdr:from>
    <xdr:to>
      <xdr:col>1</xdr:col>
      <xdr:colOff>1264920</xdr:colOff>
      <xdr:row>955</xdr:row>
      <xdr:rowOff>1432560</xdr:rowOff>
    </xdr:to>
    <xdr:pic>
      <xdr:nvPicPr>
        <xdr:cNvPr id="447507" name="Рисунок 878" descr="9785912825705.jpg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28976460"/>
          <a:ext cx="1120140" cy="14173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956</xdr:row>
      <xdr:rowOff>7620</xdr:rowOff>
    </xdr:from>
    <xdr:to>
      <xdr:col>1</xdr:col>
      <xdr:colOff>1257300</xdr:colOff>
      <xdr:row>957</xdr:row>
      <xdr:rowOff>0</xdr:rowOff>
    </xdr:to>
    <xdr:pic>
      <xdr:nvPicPr>
        <xdr:cNvPr id="447508" name="Рисунок 879" descr="9785912825712.jpg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30401400"/>
          <a:ext cx="112014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957</xdr:row>
      <xdr:rowOff>0</xdr:rowOff>
    </xdr:from>
    <xdr:to>
      <xdr:col>1</xdr:col>
      <xdr:colOff>1234440</xdr:colOff>
      <xdr:row>957</xdr:row>
      <xdr:rowOff>1402080</xdr:rowOff>
    </xdr:to>
    <xdr:pic>
      <xdr:nvPicPr>
        <xdr:cNvPr id="447509" name="Рисунок 881" descr="9785912820250.jpg"/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3181110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957</xdr:row>
      <xdr:rowOff>1402080</xdr:rowOff>
    </xdr:from>
    <xdr:to>
      <xdr:col>1</xdr:col>
      <xdr:colOff>1226820</xdr:colOff>
      <xdr:row>958</xdr:row>
      <xdr:rowOff>1371600</xdr:rowOff>
    </xdr:to>
    <xdr:pic>
      <xdr:nvPicPr>
        <xdr:cNvPr id="447510" name="Рисунок 882" descr="9785912821820.jpg"/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33213180"/>
          <a:ext cx="10896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959</xdr:row>
      <xdr:rowOff>7620</xdr:rowOff>
    </xdr:from>
    <xdr:to>
      <xdr:col>1</xdr:col>
      <xdr:colOff>1234440</xdr:colOff>
      <xdr:row>959</xdr:row>
      <xdr:rowOff>1371600</xdr:rowOff>
    </xdr:to>
    <xdr:pic>
      <xdr:nvPicPr>
        <xdr:cNvPr id="447511" name="Рисунок 883" descr="9785912827266.jpg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34653360"/>
          <a:ext cx="10972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960</xdr:row>
      <xdr:rowOff>0</xdr:rowOff>
    </xdr:from>
    <xdr:to>
      <xdr:col>1</xdr:col>
      <xdr:colOff>1257300</xdr:colOff>
      <xdr:row>960</xdr:row>
      <xdr:rowOff>1402080</xdr:rowOff>
    </xdr:to>
    <xdr:pic>
      <xdr:nvPicPr>
        <xdr:cNvPr id="447512" name="Рисунок 884" descr="9785912827198.jpg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3606306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961</xdr:row>
      <xdr:rowOff>0</xdr:rowOff>
    </xdr:from>
    <xdr:to>
      <xdr:col>1</xdr:col>
      <xdr:colOff>1272540</xdr:colOff>
      <xdr:row>961</xdr:row>
      <xdr:rowOff>1402080</xdr:rowOff>
    </xdr:to>
    <xdr:pic>
      <xdr:nvPicPr>
        <xdr:cNvPr id="447513" name="Рисунок 885" descr="9785912824586.jpg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237480380"/>
          <a:ext cx="11658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962</xdr:row>
      <xdr:rowOff>15240</xdr:rowOff>
    </xdr:from>
    <xdr:to>
      <xdr:col>1</xdr:col>
      <xdr:colOff>1196340</xdr:colOff>
      <xdr:row>962</xdr:row>
      <xdr:rowOff>1417320</xdr:rowOff>
    </xdr:to>
    <xdr:pic>
      <xdr:nvPicPr>
        <xdr:cNvPr id="447514" name="Рисунок 887" descr="9785912825361.jpg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238912940"/>
          <a:ext cx="108966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963</xdr:row>
      <xdr:rowOff>7620</xdr:rowOff>
    </xdr:from>
    <xdr:to>
      <xdr:col>1</xdr:col>
      <xdr:colOff>1287780</xdr:colOff>
      <xdr:row>964</xdr:row>
      <xdr:rowOff>0</xdr:rowOff>
    </xdr:to>
    <xdr:pic>
      <xdr:nvPicPr>
        <xdr:cNvPr id="447515" name="Рисунок 888" descr="9785912827280.jpg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40322640"/>
          <a:ext cx="111252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964</xdr:row>
      <xdr:rowOff>38100</xdr:rowOff>
    </xdr:from>
    <xdr:to>
      <xdr:col>1</xdr:col>
      <xdr:colOff>1287780</xdr:colOff>
      <xdr:row>965</xdr:row>
      <xdr:rowOff>7620</xdr:rowOff>
    </xdr:to>
    <xdr:pic>
      <xdr:nvPicPr>
        <xdr:cNvPr id="447516" name="Рисунок 889" descr="9785912825743.jpg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41770440"/>
          <a:ext cx="110490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965</xdr:row>
      <xdr:rowOff>15240</xdr:rowOff>
    </xdr:from>
    <xdr:to>
      <xdr:col>1</xdr:col>
      <xdr:colOff>1272540</xdr:colOff>
      <xdr:row>965</xdr:row>
      <xdr:rowOff>1386840</xdr:rowOff>
    </xdr:to>
    <xdr:pic>
      <xdr:nvPicPr>
        <xdr:cNvPr id="447517" name="Рисунок 890" descr="9785912825323.jpg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43164900"/>
          <a:ext cx="108966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966</xdr:row>
      <xdr:rowOff>30480</xdr:rowOff>
    </xdr:from>
    <xdr:to>
      <xdr:col>1</xdr:col>
      <xdr:colOff>1264920</xdr:colOff>
      <xdr:row>967</xdr:row>
      <xdr:rowOff>0</xdr:rowOff>
    </xdr:to>
    <xdr:pic>
      <xdr:nvPicPr>
        <xdr:cNvPr id="447518" name="Рисунок 891" descr="9785912821226.jpg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44597460"/>
          <a:ext cx="1089660" cy="13868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967</xdr:row>
      <xdr:rowOff>38100</xdr:rowOff>
    </xdr:from>
    <xdr:to>
      <xdr:col>1</xdr:col>
      <xdr:colOff>1287780</xdr:colOff>
      <xdr:row>968</xdr:row>
      <xdr:rowOff>15240</xdr:rowOff>
    </xdr:to>
    <xdr:pic>
      <xdr:nvPicPr>
        <xdr:cNvPr id="447519" name="Рисунок 892" descr="9785912825330.jpg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46022400"/>
          <a:ext cx="1143000" cy="13944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968</xdr:row>
      <xdr:rowOff>7620</xdr:rowOff>
    </xdr:from>
    <xdr:to>
      <xdr:col>1</xdr:col>
      <xdr:colOff>1272540</xdr:colOff>
      <xdr:row>968</xdr:row>
      <xdr:rowOff>1409700</xdr:rowOff>
    </xdr:to>
    <xdr:pic>
      <xdr:nvPicPr>
        <xdr:cNvPr id="447520" name="Рисунок 893" descr="9785912825347.jpg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247409240"/>
          <a:ext cx="109728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969</xdr:row>
      <xdr:rowOff>7620</xdr:rowOff>
    </xdr:from>
    <xdr:to>
      <xdr:col>1</xdr:col>
      <xdr:colOff>1272540</xdr:colOff>
      <xdr:row>969</xdr:row>
      <xdr:rowOff>1386840</xdr:rowOff>
    </xdr:to>
    <xdr:pic>
      <xdr:nvPicPr>
        <xdr:cNvPr id="447521" name="Рисунок 895" descr="9785912821998.jpg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4882656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959</xdr:row>
      <xdr:rowOff>0</xdr:rowOff>
    </xdr:from>
    <xdr:to>
      <xdr:col>1</xdr:col>
      <xdr:colOff>1264920</xdr:colOff>
      <xdr:row>959</xdr:row>
      <xdr:rowOff>7620</xdr:rowOff>
    </xdr:to>
    <xdr:pic>
      <xdr:nvPicPr>
        <xdr:cNvPr id="447522" name="Рисунок 980" descr="9785912825729.jpg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234645740"/>
          <a:ext cx="1219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115</xdr:row>
      <xdr:rowOff>0</xdr:rowOff>
    </xdr:from>
    <xdr:to>
      <xdr:col>1</xdr:col>
      <xdr:colOff>1257300</xdr:colOff>
      <xdr:row>116</xdr:row>
      <xdr:rowOff>0</xdr:rowOff>
    </xdr:to>
    <xdr:pic>
      <xdr:nvPicPr>
        <xdr:cNvPr id="447523" name="Рисунок 880" descr="9785000338094.jpg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6885680"/>
          <a:ext cx="1120140" cy="13182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116</xdr:row>
      <xdr:rowOff>30480</xdr:rowOff>
    </xdr:from>
    <xdr:to>
      <xdr:col>1</xdr:col>
      <xdr:colOff>1226820</xdr:colOff>
      <xdr:row>116</xdr:row>
      <xdr:rowOff>1318260</xdr:rowOff>
    </xdr:to>
    <xdr:pic>
      <xdr:nvPicPr>
        <xdr:cNvPr id="447524" name="Рисунок 881" descr="9785000338063.jpg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8234420"/>
          <a:ext cx="1089660" cy="128778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117</xdr:row>
      <xdr:rowOff>30480</xdr:rowOff>
    </xdr:from>
    <xdr:to>
      <xdr:col>1</xdr:col>
      <xdr:colOff>1219200</xdr:colOff>
      <xdr:row>117</xdr:row>
      <xdr:rowOff>1325880</xdr:rowOff>
    </xdr:to>
    <xdr:pic>
      <xdr:nvPicPr>
        <xdr:cNvPr id="447525" name="Рисунок 882" descr="9785000338087.jpg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9552680"/>
          <a:ext cx="1112520" cy="128778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118</xdr:row>
      <xdr:rowOff>7620</xdr:rowOff>
    </xdr:from>
    <xdr:to>
      <xdr:col>1</xdr:col>
      <xdr:colOff>1234440</xdr:colOff>
      <xdr:row>118</xdr:row>
      <xdr:rowOff>1295400</xdr:rowOff>
    </xdr:to>
    <xdr:pic>
      <xdr:nvPicPr>
        <xdr:cNvPr id="447526" name="Рисунок 883" descr="9785000338070.jpg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0848080"/>
          <a:ext cx="1097280" cy="128778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119</xdr:row>
      <xdr:rowOff>7620</xdr:rowOff>
    </xdr:from>
    <xdr:to>
      <xdr:col>1</xdr:col>
      <xdr:colOff>1219200</xdr:colOff>
      <xdr:row>119</xdr:row>
      <xdr:rowOff>1303020</xdr:rowOff>
    </xdr:to>
    <xdr:pic>
      <xdr:nvPicPr>
        <xdr:cNvPr id="447527" name="Рисунок 884" descr="9785000338117.jpg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2166340"/>
          <a:ext cx="1082040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121</xdr:row>
      <xdr:rowOff>30480</xdr:rowOff>
    </xdr:from>
    <xdr:to>
      <xdr:col>1</xdr:col>
      <xdr:colOff>1226820</xdr:colOff>
      <xdr:row>121</xdr:row>
      <xdr:rowOff>1310640</xdr:rowOff>
    </xdr:to>
    <xdr:pic>
      <xdr:nvPicPr>
        <xdr:cNvPr id="447528" name="Рисунок 885" descr="9785000338100.jpg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4825720"/>
          <a:ext cx="1089660" cy="12801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122</xdr:row>
      <xdr:rowOff>7620</xdr:rowOff>
    </xdr:from>
    <xdr:to>
      <xdr:col>1</xdr:col>
      <xdr:colOff>1226820</xdr:colOff>
      <xdr:row>122</xdr:row>
      <xdr:rowOff>1303020</xdr:rowOff>
    </xdr:to>
    <xdr:pic>
      <xdr:nvPicPr>
        <xdr:cNvPr id="447529" name="Рисунок 886" descr="9785000338056.jpg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6121120"/>
          <a:ext cx="1089660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123</xdr:row>
      <xdr:rowOff>0</xdr:rowOff>
    </xdr:from>
    <xdr:to>
      <xdr:col>1</xdr:col>
      <xdr:colOff>1226820</xdr:colOff>
      <xdr:row>123</xdr:row>
      <xdr:rowOff>1303020</xdr:rowOff>
    </xdr:to>
    <xdr:pic>
      <xdr:nvPicPr>
        <xdr:cNvPr id="447530" name="Рисунок 887" descr="9785000338124.jpg"/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47431760"/>
          <a:ext cx="1120140" cy="130302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143</xdr:row>
      <xdr:rowOff>30480</xdr:rowOff>
    </xdr:from>
    <xdr:to>
      <xdr:col>1</xdr:col>
      <xdr:colOff>1257300</xdr:colOff>
      <xdr:row>143</xdr:row>
      <xdr:rowOff>1371600</xdr:rowOff>
    </xdr:to>
    <xdr:pic>
      <xdr:nvPicPr>
        <xdr:cNvPr id="447531" name="Рисунок 904" descr="9785000337905.jpg"/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640500"/>
          <a:ext cx="108966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145</xdr:row>
      <xdr:rowOff>38100</xdr:rowOff>
    </xdr:from>
    <xdr:to>
      <xdr:col>1</xdr:col>
      <xdr:colOff>1257300</xdr:colOff>
      <xdr:row>145</xdr:row>
      <xdr:rowOff>1402080</xdr:rowOff>
    </xdr:to>
    <xdr:pic>
      <xdr:nvPicPr>
        <xdr:cNvPr id="447532" name="Рисунок 905" descr="9785000337899.jpg"/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74482760"/>
          <a:ext cx="1120140" cy="13639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146</xdr:row>
      <xdr:rowOff>30480</xdr:rowOff>
    </xdr:from>
    <xdr:to>
      <xdr:col>1</xdr:col>
      <xdr:colOff>1234440</xdr:colOff>
      <xdr:row>146</xdr:row>
      <xdr:rowOff>1402080</xdr:rowOff>
    </xdr:to>
    <xdr:pic>
      <xdr:nvPicPr>
        <xdr:cNvPr id="447533" name="Рисунок 906" descr="9785000337912.jpg"/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75892460"/>
          <a:ext cx="112776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147</xdr:row>
      <xdr:rowOff>7620</xdr:rowOff>
    </xdr:from>
    <xdr:to>
      <xdr:col>1</xdr:col>
      <xdr:colOff>1280160</xdr:colOff>
      <xdr:row>147</xdr:row>
      <xdr:rowOff>1409700</xdr:rowOff>
    </xdr:to>
    <xdr:pic>
      <xdr:nvPicPr>
        <xdr:cNvPr id="447534" name="Рисунок 907" descr="9785000337929.jpg"/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77286920"/>
          <a:ext cx="1143000" cy="14020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114</xdr:row>
      <xdr:rowOff>7620</xdr:rowOff>
    </xdr:from>
    <xdr:to>
      <xdr:col>1</xdr:col>
      <xdr:colOff>1280160</xdr:colOff>
      <xdr:row>114</xdr:row>
      <xdr:rowOff>1295400</xdr:rowOff>
    </xdr:to>
    <xdr:pic>
      <xdr:nvPicPr>
        <xdr:cNvPr id="447535" name="Рисунок 908" descr="9785000338162.jpg"/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5575040"/>
          <a:ext cx="1112520" cy="128778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120</xdr:row>
      <xdr:rowOff>7620</xdr:rowOff>
    </xdr:from>
    <xdr:to>
      <xdr:col>1</xdr:col>
      <xdr:colOff>1219200</xdr:colOff>
      <xdr:row>120</xdr:row>
      <xdr:rowOff>1303020</xdr:rowOff>
    </xdr:to>
    <xdr:pic>
      <xdr:nvPicPr>
        <xdr:cNvPr id="447536" name="Рисунок 909" descr="9785000338131.jpg"/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43484600"/>
          <a:ext cx="1120140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124</xdr:row>
      <xdr:rowOff>30480</xdr:rowOff>
    </xdr:from>
    <xdr:to>
      <xdr:col>1</xdr:col>
      <xdr:colOff>1249680</xdr:colOff>
      <xdr:row>124</xdr:row>
      <xdr:rowOff>1310640</xdr:rowOff>
    </xdr:to>
    <xdr:pic>
      <xdr:nvPicPr>
        <xdr:cNvPr id="447537" name="Рисунок 910" descr="9785000338148.jpg"/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48780500"/>
          <a:ext cx="1112520" cy="12801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125</xdr:row>
      <xdr:rowOff>7620</xdr:rowOff>
    </xdr:from>
    <xdr:to>
      <xdr:col>1</xdr:col>
      <xdr:colOff>1249680</xdr:colOff>
      <xdr:row>126</xdr:row>
      <xdr:rowOff>0</xdr:rowOff>
    </xdr:to>
    <xdr:pic>
      <xdr:nvPicPr>
        <xdr:cNvPr id="447538" name="Рисунок 911" descr="9785000338155.jpg"/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50075900"/>
          <a:ext cx="1143000" cy="131064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517</xdr:row>
      <xdr:rowOff>30480</xdr:rowOff>
    </xdr:from>
    <xdr:to>
      <xdr:col>1</xdr:col>
      <xdr:colOff>1226820</xdr:colOff>
      <xdr:row>517</xdr:row>
      <xdr:rowOff>1394460</xdr:rowOff>
    </xdr:to>
    <xdr:pic>
      <xdr:nvPicPr>
        <xdr:cNvPr id="447539" name="Рисунок 36" descr="9785000336984.jpg"/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61461720"/>
          <a:ext cx="11811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503</xdr:row>
      <xdr:rowOff>38100</xdr:rowOff>
    </xdr:from>
    <xdr:to>
      <xdr:col>1</xdr:col>
      <xdr:colOff>1203960</xdr:colOff>
      <xdr:row>503</xdr:row>
      <xdr:rowOff>1341120</xdr:rowOff>
    </xdr:to>
    <xdr:pic>
      <xdr:nvPicPr>
        <xdr:cNvPr id="447540" name="Рисунок 25" descr="9785000337103.jpg"/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41626860"/>
          <a:ext cx="114300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100</xdr:row>
      <xdr:rowOff>30480</xdr:rowOff>
    </xdr:from>
    <xdr:to>
      <xdr:col>1</xdr:col>
      <xdr:colOff>1264920</xdr:colOff>
      <xdr:row>100</xdr:row>
      <xdr:rowOff>1363980</xdr:rowOff>
    </xdr:to>
    <xdr:pic>
      <xdr:nvPicPr>
        <xdr:cNvPr id="447541" name="Рисунок 913" descr="9785000337998.jpg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7957600"/>
          <a:ext cx="1127760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102</xdr:row>
      <xdr:rowOff>60960</xdr:rowOff>
    </xdr:from>
    <xdr:to>
      <xdr:col>1</xdr:col>
      <xdr:colOff>1249680</xdr:colOff>
      <xdr:row>102</xdr:row>
      <xdr:rowOff>1363980</xdr:rowOff>
    </xdr:to>
    <xdr:pic>
      <xdr:nvPicPr>
        <xdr:cNvPr id="447542" name="Рисунок 915" descr="9785000338001.jpg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0746520"/>
          <a:ext cx="1112520" cy="130302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103</xdr:row>
      <xdr:rowOff>38100</xdr:rowOff>
    </xdr:from>
    <xdr:to>
      <xdr:col>1</xdr:col>
      <xdr:colOff>1226820</xdr:colOff>
      <xdr:row>103</xdr:row>
      <xdr:rowOff>1341120</xdr:rowOff>
    </xdr:to>
    <xdr:pic>
      <xdr:nvPicPr>
        <xdr:cNvPr id="447543" name="Рисунок 916" descr="9785000338025.jpg"/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22102880"/>
          <a:ext cx="1120140" cy="130302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104</xdr:row>
      <xdr:rowOff>22860</xdr:rowOff>
    </xdr:from>
    <xdr:to>
      <xdr:col>1</xdr:col>
      <xdr:colOff>1219200</xdr:colOff>
      <xdr:row>104</xdr:row>
      <xdr:rowOff>1379220</xdr:rowOff>
    </xdr:to>
    <xdr:pic>
      <xdr:nvPicPr>
        <xdr:cNvPr id="447544" name="Рисунок 917" descr="9785000337974.jpg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3466860"/>
          <a:ext cx="1150620" cy="13563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105</xdr:row>
      <xdr:rowOff>0</xdr:rowOff>
    </xdr:from>
    <xdr:to>
      <xdr:col>1</xdr:col>
      <xdr:colOff>1219200</xdr:colOff>
      <xdr:row>105</xdr:row>
      <xdr:rowOff>1356360</xdr:rowOff>
    </xdr:to>
    <xdr:pic>
      <xdr:nvPicPr>
        <xdr:cNvPr id="447545" name="Рисунок 918" descr="9785000337981.jpg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4823220"/>
          <a:ext cx="1150620" cy="13563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565</xdr:row>
      <xdr:rowOff>38100</xdr:rowOff>
    </xdr:from>
    <xdr:to>
      <xdr:col>1</xdr:col>
      <xdr:colOff>1325880</xdr:colOff>
      <xdr:row>565</xdr:row>
      <xdr:rowOff>960120</xdr:rowOff>
    </xdr:to>
    <xdr:pic>
      <xdr:nvPicPr>
        <xdr:cNvPr id="447546" name="Рисунок 88" descr="9785912820069.jpg"/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1578460"/>
          <a:ext cx="1295400" cy="922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862</xdr:row>
      <xdr:rowOff>38100</xdr:rowOff>
    </xdr:from>
    <xdr:to>
      <xdr:col>1</xdr:col>
      <xdr:colOff>1150620</xdr:colOff>
      <xdr:row>862</xdr:row>
      <xdr:rowOff>1341120</xdr:rowOff>
    </xdr:to>
    <xdr:pic>
      <xdr:nvPicPr>
        <xdr:cNvPr id="447547" name="Рисунок 911" descr="4673738097v01.jpg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102202520"/>
          <a:ext cx="952500" cy="13030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871</xdr:row>
      <xdr:rowOff>7620</xdr:rowOff>
    </xdr:from>
    <xdr:to>
      <xdr:col>1</xdr:col>
      <xdr:colOff>1143000</xdr:colOff>
      <xdr:row>871</xdr:row>
      <xdr:rowOff>1341120</xdr:rowOff>
    </xdr:to>
    <xdr:pic>
      <xdr:nvPicPr>
        <xdr:cNvPr id="447548" name="Рисунок 912" descr="4673738097v03.jpg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4927920"/>
          <a:ext cx="9753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878</xdr:row>
      <xdr:rowOff>289560</xdr:rowOff>
    </xdr:from>
    <xdr:to>
      <xdr:col>1</xdr:col>
      <xdr:colOff>1295400</xdr:colOff>
      <xdr:row>878</xdr:row>
      <xdr:rowOff>1150620</xdr:rowOff>
    </xdr:to>
    <xdr:pic>
      <xdr:nvPicPr>
        <xdr:cNvPr id="447549" name="Рисунок 913" descr="4673738097h03.jpg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25131100"/>
          <a:ext cx="126492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879</xdr:row>
      <xdr:rowOff>251460</xdr:rowOff>
    </xdr:from>
    <xdr:to>
      <xdr:col>1</xdr:col>
      <xdr:colOff>1318260</xdr:colOff>
      <xdr:row>879</xdr:row>
      <xdr:rowOff>1127760</xdr:rowOff>
    </xdr:to>
    <xdr:pic>
      <xdr:nvPicPr>
        <xdr:cNvPr id="447550" name="Рисунок 914" descr="4673738097h04.jpg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26510320"/>
          <a:ext cx="128016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876</xdr:row>
      <xdr:rowOff>30480</xdr:rowOff>
    </xdr:from>
    <xdr:to>
      <xdr:col>1</xdr:col>
      <xdr:colOff>1173480</xdr:colOff>
      <xdr:row>876</xdr:row>
      <xdr:rowOff>1394460</xdr:rowOff>
    </xdr:to>
    <xdr:pic>
      <xdr:nvPicPr>
        <xdr:cNvPr id="447551" name="Рисунок 916" descr="4673738097v06.jpg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122037380"/>
          <a:ext cx="9906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872</xdr:row>
      <xdr:rowOff>7620</xdr:rowOff>
    </xdr:from>
    <xdr:to>
      <xdr:col>1</xdr:col>
      <xdr:colOff>1173480</xdr:colOff>
      <xdr:row>872</xdr:row>
      <xdr:rowOff>1379220</xdr:rowOff>
    </xdr:to>
    <xdr:pic>
      <xdr:nvPicPr>
        <xdr:cNvPr id="447552" name="Рисунок 917" descr="4673738097v07.jpg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6345240"/>
          <a:ext cx="10058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874</xdr:row>
      <xdr:rowOff>30480</xdr:rowOff>
    </xdr:from>
    <xdr:to>
      <xdr:col>1</xdr:col>
      <xdr:colOff>1143000</xdr:colOff>
      <xdr:row>874</xdr:row>
      <xdr:rowOff>1363980</xdr:rowOff>
    </xdr:to>
    <xdr:pic>
      <xdr:nvPicPr>
        <xdr:cNvPr id="447553" name="Рисунок 918" descr="4673738097v04.jpg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9202740"/>
          <a:ext cx="97536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869</xdr:row>
      <xdr:rowOff>30480</xdr:rowOff>
    </xdr:from>
    <xdr:to>
      <xdr:col>1</xdr:col>
      <xdr:colOff>1150620</xdr:colOff>
      <xdr:row>869</xdr:row>
      <xdr:rowOff>1371600</xdr:rowOff>
    </xdr:to>
    <xdr:pic>
      <xdr:nvPicPr>
        <xdr:cNvPr id="447554" name="Рисунок 919" descr="4673738097v05.jpg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2116140"/>
          <a:ext cx="98298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809</xdr:row>
      <xdr:rowOff>38100</xdr:rowOff>
    </xdr:from>
    <xdr:to>
      <xdr:col>1</xdr:col>
      <xdr:colOff>1181100</xdr:colOff>
      <xdr:row>809</xdr:row>
      <xdr:rowOff>1394460</xdr:rowOff>
    </xdr:to>
    <xdr:pic>
      <xdr:nvPicPr>
        <xdr:cNvPr id="447555" name="Рисунок 3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31062200"/>
          <a:ext cx="1005840" cy="1356360"/>
        </a:xfrm>
        <a:prstGeom prst="rect">
          <a:avLst/>
        </a:prstGeom>
        <a:noFill/>
        <a:ln w="127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810</xdr:row>
      <xdr:rowOff>7620</xdr:rowOff>
    </xdr:from>
    <xdr:to>
      <xdr:col>1</xdr:col>
      <xdr:colOff>1143000</xdr:colOff>
      <xdr:row>810</xdr:row>
      <xdr:rowOff>1432560</xdr:rowOff>
    </xdr:to>
    <xdr:pic>
      <xdr:nvPicPr>
        <xdr:cNvPr id="447556" name="Рисунок 4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032464280"/>
          <a:ext cx="9829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101</xdr:row>
      <xdr:rowOff>60960</xdr:rowOff>
    </xdr:from>
    <xdr:to>
      <xdr:col>1</xdr:col>
      <xdr:colOff>1211580</xdr:colOff>
      <xdr:row>101</xdr:row>
      <xdr:rowOff>1318260</xdr:rowOff>
    </xdr:to>
    <xdr:pic>
      <xdr:nvPicPr>
        <xdr:cNvPr id="447557" name="Рисунок 7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19367300"/>
          <a:ext cx="1028700" cy="1257300"/>
        </a:xfrm>
        <a:prstGeom prst="rect">
          <a:avLst/>
        </a:prstGeom>
        <a:noFill/>
        <a:ln w="952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3329940</xdr:colOff>
      <xdr:row>11</xdr:row>
      <xdr:rowOff>1402080</xdr:rowOff>
    </xdr:from>
    <xdr:to>
      <xdr:col>5</xdr:col>
      <xdr:colOff>1912620</xdr:colOff>
      <xdr:row>13</xdr:row>
      <xdr:rowOff>579120</xdr:rowOff>
    </xdr:to>
    <xdr:pic>
      <xdr:nvPicPr>
        <xdr:cNvPr id="447558" name="Рисунок 881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8168640"/>
          <a:ext cx="3032760" cy="2011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3390900</xdr:colOff>
      <xdr:row>13</xdr:row>
      <xdr:rowOff>662940</xdr:rowOff>
    </xdr:from>
    <xdr:to>
      <xdr:col>5</xdr:col>
      <xdr:colOff>1866900</xdr:colOff>
      <xdr:row>14</xdr:row>
      <xdr:rowOff>1219200</xdr:rowOff>
    </xdr:to>
    <xdr:pic>
      <xdr:nvPicPr>
        <xdr:cNvPr id="447559" name="Рисунок 882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10264140"/>
          <a:ext cx="2926080" cy="197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94</xdr:row>
      <xdr:rowOff>312420</xdr:rowOff>
    </xdr:from>
    <xdr:to>
      <xdr:col>1</xdr:col>
      <xdr:colOff>1318260</xdr:colOff>
      <xdr:row>94</xdr:row>
      <xdr:rowOff>1219200</xdr:rowOff>
    </xdr:to>
    <xdr:pic>
      <xdr:nvPicPr>
        <xdr:cNvPr id="447560" name="Рисунок 907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11274860"/>
          <a:ext cx="1318260" cy="906780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259080</xdr:rowOff>
    </xdr:from>
    <xdr:to>
      <xdr:col>1</xdr:col>
      <xdr:colOff>1318260</xdr:colOff>
      <xdr:row>95</xdr:row>
      <xdr:rowOff>1165860</xdr:rowOff>
    </xdr:to>
    <xdr:pic>
      <xdr:nvPicPr>
        <xdr:cNvPr id="447561" name="Рисунок 908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12600740"/>
          <a:ext cx="1318260" cy="906780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96</xdr:row>
      <xdr:rowOff>297180</xdr:rowOff>
    </xdr:from>
    <xdr:to>
      <xdr:col>1</xdr:col>
      <xdr:colOff>1325880</xdr:colOff>
      <xdr:row>96</xdr:row>
      <xdr:rowOff>1203960</xdr:rowOff>
    </xdr:to>
    <xdr:pic>
      <xdr:nvPicPr>
        <xdr:cNvPr id="447562" name="Рисунок 909"/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4018060"/>
          <a:ext cx="1318260" cy="906780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97</xdr:row>
      <xdr:rowOff>259080</xdr:rowOff>
    </xdr:from>
    <xdr:to>
      <xdr:col>1</xdr:col>
      <xdr:colOff>1287780</xdr:colOff>
      <xdr:row>97</xdr:row>
      <xdr:rowOff>1135380</xdr:rowOff>
    </xdr:to>
    <xdr:pic>
      <xdr:nvPicPr>
        <xdr:cNvPr id="447563" name="А345"/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5359180"/>
          <a:ext cx="1257300" cy="876300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30480</xdr:colOff>
      <xdr:row>196</xdr:row>
      <xdr:rowOff>38100</xdr:rowOff>
    </xdr:from>
    <xdr:to>
      <xdr:col>6</xdr:col>
      <xdr:colOff>1257300</xdr:colOff>
      <xdr:row>196</xdr:row>
      <xdr:rowOff>830580</xdr:rowOff>
    </xdr:to>
    <xdr:pic>
      <xdr:nvPicPr>
        <xdr:cNvPr id="447564" name="Рисунок 5"/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80" y="241119660"/>
          <a:ext cx="12268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106680</xdr:colOff>
      <xdr:row>195</xdr:row>
      <xdr:rowOff>0</xdr:rowOff>
    </xdr:from>
    <xdr:to>
      <xdr:col>6</xdr:col>
      <xdr:colOff>1295400</xdr:colOff>
      <xdr:row>195</xdr:row>
      <xdr:rowOff>830580</xdr:rowOff>
    </xdr:to>
    <xdr:pic>
      <xdr:nvPicPr>
        <xdr:cNvPr id="447565" name="Рисунок 6"/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780" y="240151920"/>
          <a:ext cx="11887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91440</xdr:colOff>
      <xdr:row>156</xdr:row>
      <xdr:rowOff>7620</xdr:rowOff>
    </xdr:from>
    <xdr:to>
      <xdr:col>6</xdr:col>
      <xdr:colOff>1219200</xdr:colOff>
      <xdr:row>156</xdr:row>
      <xdr:rowOff>815340</xdr:rowOff>
    </xdr:to>
    <xdr:pic>
      <xdr:nvPicPr>
        <xdr:cNvPr id="447566" name="Рисунок 8"/>
        <xdr:cNvPicPr>
          <a:picLocks noChangeAspect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540" y="188991240"/>
          <a:ext cx="11277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167640</xdr:colOff>
      <xdr:row>175</xdr:row>
      <xdr:rowOff>53340</xdr:rowOff>
    </xdr:from>
    <xdr:to>
      <xdr:col>6</xdr:col>
      <xdr:colOff>1333500</xdr:colOff>
      <xdr:row>175</xdr:row>
      <xdr:rowOff>769620</xdr:rowOff>
    </xdr:to>
    <xdr:pic>
      <xdr:nvPicPr>
        <xdr:cNvPr id="447567" name="Рисунок 911"/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214762080"/>
          <a:ext cx="1165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245</xdr:row>
      <xdr:rowOff>0</xdr:rowOff>
    </xdr:from>
    <xdr:to>
      <xdr:col>6</xdr:col>
      <xdr:colOff>1234440</xdr:colOff>
      <xdr:row>245</xdr:row>
      <xdr:rowOff>830580</xdr:rowOff>
    </xdr:to>
    <xdr:pic>
      <xdr:nvPicPr>
        <xdr:cNvPr id="447568" name="Рисунок 912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301066200"/>
          <a:ext cx="11658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297</xdr:row>
      <xdr:rowOff>0</xdr:rowOff>
    </xdr:from>
    <xdr:to>
      <xdr:col>6</xdr:col>
      <xdr:colOff>1264920</xdr:colOff>
      <xdr:row>297</xdr:row>
      <xdr:rowOff>830580</xdr:rowOff>
    </xdr:to>
    <xdr:pic>
      <xdr:nvPicPr>
        <xdr:cNvPr id="447569" name="Рисунок 913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160" y="361950000"/>
          <a:ext cx="11658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436</xdr:row>
      <xdr:rowOff>0</xdr:rowOff>
    </xdr:from>
    <xdr:to>
      <xdr:col>6</xdr:col>
      <xdr:colOff>1264920</xdr:colOff>
      <xdr:row>436</xdr:row>
      <xdr:rowOff>830580</xdr:rowOff>
    </xdr:to>
    <xdr:pic>
      <xdr:nvPicPr>
        <xdr:cNvPr id="447570" name="Рисунок 914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160" y="551360340"/>
          <a:ext cx="11658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</xdr:colOff>
      <xdr:row>469</xdr:row>
      <xdr:rowOff>0</xdr:rowOff>
    </xdr:from>
    <xdr:to>
      <xdr:col>6</xdr:col>
      <xdr:colOff>1310640</xdr:colOff>
      <xdr:row>469</xdr:row>
      <xdr:rowOff>762000</xdr:rowOff>
    </xdr:to>
    <xdr:pic>
      <xdr:nvPicPr>
        <xdr:cNvPr id="447571" name="Рисунок 10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80" y="596143080"/>
          <a:ext cx="12801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350520</xdr:colOff>
      <xdr:row>296</xdr:row>
      <xdr:rowOff>7620</xdr:rowOff>
    </xdr:from>
    <xdr:to>
      <xdr:col>6</xdr:col>
      <xdr:colOff>922020</xdr:colOff>
      <xdr:row>296</xdr:row>
      <xdr:rowOff>838200</xdr:rowOff>
    </xdr:to>
    <xdr:pic>
      <xdr:nvPicPr>
        <xdr:cNvPr id="447572" name="Рисунок 11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1620" y="361043220"/>
          <a:ext cx="571500" cy="830580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388620</xdr:colOff>
      <xdr:row>355</xdr:row>
      <xdr:rowOff>0</xdr:rowOff>
    </xdr:from>
    <xdr:to>
      <xdr:col>6</xdr:col>
      <xdr:colOff>960120</xdr:colOff>
      <xdr:row>355</xdr:row>
      <xdr:rowOff>830580</xdr:rowOff>
    </xdr:to>
    <xdr:pic>
      <xdr:nvPicPr>
        <xdr:cNvPr id="447573" name="Рисунок 917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720" y="439986420"/>
          <a:ext cx="571500" cy="830580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808</xdr:row>
      <xdr:rowOff>7620</xdr:rowOff>
    </xdr:from>
    <xdr:to>
      <xdr:col>1</xdr:col>
      <xdr:colOff>1188720</xdr:colOff>
      <xdr:row>809</xdr:row>
      <xdr:rowOff>7620</xdr:rowOff>
    </xdr:to>
    <xdr:pic>
      <xdr:nvPicPr>
        <xdr:cNvPr id="447574" name="Рисунок 2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29599160"/>
          <a:ext cx="105156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142</xdr:row>
      <xdr:rowOff>7620</xdr:rowOff>
    </xdr:from>
    <xdr:to>
      <xdr:col>1</xdr:col>
      <xdr:colOff>1280160</xdr:colOff>
      <xdr:row>143</xdr:row>
      <xdr:rowOff>15240</xdr:rowOff>
    </xdr:to>
    <xdr:pic>
      <xdr:nvPicPr>
        <xdr:cNvPr id="447575" name="Рисунок 916" descr="в лесу.jpg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70200320"/>
          <a:ext cx="1173480" cy="142494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144</xdr:row>
      <xdr:rowOff>0</xdr:rowOff>
    </xdr:from>
    <xdr:to>
      <xdr:col>1</xdr:col>
      <xdr:colOff>1280160</xdr:colOff>
      <xdr:row>144</xdr:row>
      <xdr:rowOff>1402080</xdr:rowOff>
    </xdr:to>
    <xdr:pic>
      <xdr:nvPicPr>
        <xdr:cNvPr id="447576" name="Рисунок 917" descr="9785000338216 (1).jpg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3027340"/>
          <a:ext cx="1150620" cy="140208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148</xdr:row>
      <xdr:rowOff>30480</xdr:rowOff>
    </xdr:from>
    <xdr:to>
      <xdr:col>1</xdr:col>
      <xdr:colOff>1280160</xdr:colOff>
      <xdr:row>148</xdr:row>
      <xdr:rowOff>1402080</xdr:rowOff>
    </xdr:to>
    <xdr:pic>
      <xdr:nvPicPr>
        <xdr:cNvPr id="447577" name="Рисунок 918" descr="9785000338247.jpg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78727100"/>
          <a:ext cx="1211580" cy="13716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141</xdr:row>
      <xdr:rowOff>38100</xdr:rowOff>
    </xdr:from>
    <xdr:to>
      <xdr:col>1</xdr:col>
      <xdr:colOff>1280160</xdr:colOff>
      <xdr:row>141</xdr:row>
      <xdr:rowOff>1402080</xdr:rowOff>
    </xdr:to>
    <xdr:pic>
      <xdr:nvPicPr>
        <xdr:cNvPr id="447578" name="Рисунок 919" descr="9785000338230.jpg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8813480"/>
          <a:ext cx="1219200" cy="136398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89</xdr:row>
      <xdr:rowOff>7620</xdr:rowOff>
    </xdr:from>
    <xdr:to>
      <xdr:col>1</xdr:col>
      <xdr:colOff>1272540</xdr:colOff>
      <xdr:row>89</xdr:row>
      <xdr:rowOff>1363980</xdr:rowOff>
    </xdr:to>
    <xdr:pic>
      <xdr:nvPicPr>
        <xdr:cNvPr id="447579" name="Рисунок 918" descr="веселые каникулы.jpg"/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04614980"/>
          <a:ext cx="1211580" cy="13563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90</xdr:row>
      <xdr:rowOff>38100</xdr:rowOff>
    </xdr:from>
    <xdr:to>
      <xdr:col>1</xdr:col>
      <xdr:colOff>1264920</xdr:colOff>
      <xdr:row>90</xdr:row>
      <xdr:rowOff>1371600</xdr:rowOff>
    </xdr:to>
    <xdr:pic>
      <xdr:nvPicPr>
        <xdr:cNvPr id="447580" name="Рисунок 919" descr="веселая ферма.jpg"/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06024680"/>
          <a:ext cx="1196340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91</xdr:row>
      <xdr:rowOff>22860</xdr:rowOff>
    </xdr:from>
    <xdr:to>
      <xdr:col>1</xdr:col>
      <xdr:colOff>1226820</xdr:colOff>
      <xdr:row>91</xdr:row>
      <xdr:rowOff>1356360</xdr:rowOff>
    </xdr:to>
    <xdr:pic>
      <xdr:nvPicPr>
        <xdr:cNvPr id="447581" name="Рисунок 920" descr="наше путешествие.jpg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388660"/>
          <a:ext cx="1097280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</xdr:row>
      <xdr:rowOff>60960</xdr:rowOff>
    </xdr:from>
    <xdr:to>
      <xdr:col>1</xdr:col>
      <xdr:colOff>1188720</xdr:colOff>
      <xdr:row>92</xdr:row>
      <xdr:rowOff>1341120</xdr:rowOff>
    </xdr:to>
    <xdr:pic>
      <xdr:nvPicPr>
        <xdr:cNvPr id="447582" name="Рисунок 921" descr="наши приключения.jpg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8805980"/>
          <a:ext cx="1089660" cy="128016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866</xdr:row>
      <xdr:rowOff>160020</xdr:rowOff>
    </xdr:from>
    <xdr:to>
      <xdr:col>1</xdr:col>
      <xdr:colOff>1318260</xdr:colOff>
      <xdr:row>866</xdr:row>
      <xdr:rowOff>1257300</xdr:rowOff>
    </xdr:to>
    <xdr:pic>
      <xdr:nvPicPr>
        <xdr:cNvPr id="447583" name="Рисунок 921" descr="4673738097h01.jpg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107993720"/>
          <a:ext cx="1287780" cy="1097280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870</xdr:row>
      <xdr:rowOff>38100</xdr:rowOff>
    </xdr:from>
    <xdr:to>
      <xdr:col>1</xdr:col>
      <xdr:colOff>1150620</xdr:colOff>
      <xdr:row>870</xdr:row>
      <xdr:rowOff>1402080</xdr:rowOff>
    </xdr:to>
    <xdr:pic>
      <xdr:nvPicPr>
        <xdr:cNvPr id="447584" name="Рисунок 922" descr="4673738097v02.jpg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113541080"/>
          <a:ext cx="1013460" cy="1363980"/>
        </a:xfrm>
        <a:prstGeom prst="rect">
          <a:avLst/>
        </a:prstGeom>
        <a:noFill/>
        <a:ln w="19050">
          <a:solidFill>
            <a:srgbClr val="4E2A7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873</xdr:row>
      <xdr:rowOff>182880</xdr:rowOff>
    </xdr:from>
    <xdr:to>
      <xdr:col>1</xdr:col>
      <xdr:colOff>1295400</xdr:colOff>
      <xdr:row>873</xdr:row>
      <xdr:rowOff>1257300</xdr:rowOff>
    </xdr:to>
    <xdr:pic>
      <xdr:nvPicPr>
        <xdr:cNvPr id="447585" name="Рисунок 923" descr="4673738097h02.jpg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17937820"/>
          <a:ext cx="1287780" cy="1074420"/>
        </a:xfrm>
        <a:prstGeom prst="rect">
          <a:avLst/>
        </a:prstGeom>
        <a:noFill/>
        <a:ln w="19050">
          <a:solidFill>
            <a:srgbClr val="886AD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877</xdr:row>
      <xdr:rowOff>0</xdr:rowOff>
    </xdr:from>
    <xdr:to>
      <xdr:col>1</xdr:col>
      <xdr:colOff>1188720</xdr:colOff>
      <xdr:row>877</xdr:row>
      <xdr:rowOff>1379220</xdr:rowOff>
    </xdr:to>
    <xdr:pic>
      <xdr:nvPicPr>
        <xdr:cNvPr id="447586" name="Рисунок 924" descr="4673738097v08.jpg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123424220"/>
          <a:ext cx="990600" cy="1379220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82</xdr:row>
      <xdr:rowOff>38100</xdr:rowOff>
    </xdr:from>
    <xdr:to>
      <xdr:col>1</xdr:col>
      <xdr:colOff>1280160</xdr:colOff>
      <xdr:row>82</xdr:row>
      <xdr:rowOff>1356360</xdr:rowOff>
    </xdr:to>
    <xdr:pic>
      <xdr:nvPicPr>
        <xdr:cNvPr id="447587" name="Рисунок 909" descr="дружная ферма.jpg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5760540"/>
          <a:ext cx="1219200" cy="131826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83</xdr:row>
      <xdr:rowOff>0</xdr:rowOff>
    </xdr:from>
    <xdr:to>
      <xdr:col>1</xdr:col>
      <xdr:colOff>1287780</xdr:colOff>
      <xdr:row>83</xdr:row>
      <xdr:rowOff>1356360</xdr:rowOff>
    </xdr:to>
    <xdr:pic>
      <xdr:nvPicPr>
        <xdr:cNvPr id="447588" name="Рисунок 910" descr="каникулы на ферме.jpg"/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7101660"/>
          <a:ext cx="1226820" cy="135636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84</xdr:row>
      <xdr:rowOff>30480</xdr:rowOff>
    </xdr:from>
    <xdr:to>
      <xdr:col>1</xdr:col>
      <xdr:colOff>1280160</xdr:colOff>
      <xdr:row>84</xdr:row>
      <xdr:rowOff>1386840</xdr:rowOff>
    </xdr:to>
    <xdr:pic>
      <xdr:nvPicPr>
        <xdr:cNvPr id="447589" name="Рисунок 911" descr="малышам про ферму.jpg"/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8511360"/>
          <a:ext cx="1219200" cy="134874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85</xdr:row>
      <xdr:rowOff>38100</xdr:rowOff>
    </xdr:from>
    <xdr:to>
      <xdr:col>1</xdr:col>
      <xdr:colOff>1295400</xdr:colOff>
      <xdr:row>85</xdr:row>
      <xdr:rowOff>1371600</xdr:rowOff>
    </xdr:to>
    <xdr:pic>
      <xdr:nvPicPr>
        <xdr:cNvPr id="447590" name="Рисунок 912" descr="наши друзья.jpg"/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9898200"/>
          <a:ext cx="1234440" cy="13335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86</xdr:row>
      <xdr:rowOff>38100</xdr:rowOff>
    </xdr:from>
    <xdr:to>
      <xdr:col>1</xdr:col>
      <xdr:colOff>1280160</xdr:colOff>
      <xdr:row>86</xdr:row>
      <xdr:rowOff>1356360</xdr:rowOff>
    </xdr:to>
    <xdr:pic>
      <xdr:nvPicPr>
        <xdr:cNvPr id="447591" name="Рисунок 913" descr="необычный день.jpg"/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01277420"/>
          <a:ext cx="1219200" cy="131826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87</xdr:row>
      <xdr:rowOff>30480</xdr:rowOff>
    </xdr:from>
    <xdr:to>
      <xdr:col>1</xdr:col>
      <xdr:colOff>1280160</xdr:colOff>
      <xdr:row>87</xdr:row>
      <xdr:rowOff>1386840</xdr:rowOff>
    </xdr:to>
    <xdr:pic>
      <xdr:nvPicPr>
        <xdr:cNvPr id="447592" name="Рисунок 914" descr="у нас на ферме.jpg"/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02649020"/>
          <a:ext cx="1181100" cy="134874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77</xdr:row>
      <xdr:rowOff>30480</xdr:rowOff>
    </xdr:from>
    <xdr:to>
      <xdr:col>1</xdr:col>
      <xdr:colOff>1280160</xdr:colOff>
      <xdr:row>77</xdr:row>
      <xdr:rowOff>1386840</xdr:rowOff>
    </xdr:to>
    <xdr:pic>
      <xdr:nvPicPr>
        <xdr:cNvPr id="447593" name="Рисунок 915" descr="веселые друзья.jpg"/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89565480"/>
          <a:ext cx="1211580" cy="134874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78</xdr:row>
      <xdr:rowOff>38100</xdr:rowOff>
    </xdr:from>
    <xdr:to>
      <xdr:col>1</xdr:col>
      <xdr:colOff>1257300</xdr:colOff>
      <xdr:row>78</xdr:row>
      <xdr:rowOff>1371600</xdr:rowOff>
    </xdr:to>
    <xdr:pic>
      <xdr:nvPicPr>
        <xdr:cNvPr id="447594" name="Рисунок 916" descr="любимая ферма.jpg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952320"/>
          <a:ext cx="1165860" cy="133350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79</xdr:row>
      <xdr:rowOff>38100</xdr:rowOff>
    </xdr:from>
    <xdr:to>
      <xdr:col>1</xdr:col>
      <xdr:colOff>1257300</xdr:colOff>
      <xdr:row>79</xdr:row>
      <xdr:rowOff>1356360</xdr:rowOff>
    </xdr:to>
    <xdr:pic>
      <xdr:nvPicPr>
        <xdr:cNvPr id="447595" name="Рисунок 917" descr="приключения на ф.jpg"/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2331540"/>
          <a:ext cx="1158240" cy="131826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80</xdr:row>
      <xdr:rowOff>7620</xdr:rowOff>
    </xdr:from>
    <xdr:to>
      <xdr:col>1</xdr:col>
      <xdr:colOff>1257300</xdr:colOff>
      <xdr:row>80</xdr:row>
      <xdr:rowOff>1341120</xdr:rowOff>
    </xdr:to>
    <xdr:pic>
      <xdr:nvPicPr>
        <xdr:cNvPr id="447596" name="Рисунок 918" descr="добрым малышам.jpg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3680280"/>
          <a:ext cx="1165860" cy="133350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74</xdr:row>
      <xdr:rowOff>7620</xdr:rowOff>
    </xdr:from>
    <xdr:to>
      <xdr:col>1</xdr:col>
      <xdr:colOff>1272540</xdr:colOff>
      <xdr:row>74</xdr:row>
      <xdr:rowOff>1363980</xdr:rowOff>
    </xdr:to>
    <xdr:pic>
      <xdr:nvPicPr>
        <xdr:cNvPr id="447597" name="Рисунок 919" descr="книжка с картинками 2.jpg"/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86113620"/>
          <a:ext cx="1211580" cy="135636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75</xdr:row>
      <xdr:rowOff>30480</xdr:rowOff>
    </xdr:from>
    <xdr:to>
      <xdr:col>1</xdr:col>
      <xdr:colOff>1272540</xdr:colOff>
      <xdr:row>75</xdr:row>
      <xdr:rowOff>1363980</xdr:rowOff>
    </xdr:to>
    <xdr:pic>
      <xdr:nvPicPr>
        <xdr:cNvPr id="447598" name="Рисунок 920" descr="книжка с картинками.jpg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87515700"/>
          <a:ext cx="1211580" cy="13335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65</xdr:row>
      <xdr:rowOff>30480</xdr:rowOff>
    </xdr:from>
    <xdr:to>
      <xdr:col>1</xdr:col>
      <xdr:colOff>1280160</xdr:colOff>
      <xdr:row>65</xdr:row>
      <xdr:rowOff>1386840</xdr:rowOff>
    </xdr:to>
    <xdr:pic>
      <xdr:nvPicPr>
        <xdr:cNvPr id="447599" name="Рисунок 907" descr="9785000338506.jpg"/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4241660"/>
          <a:ext cx="1181100" cy="13487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66</xdr:row>
      <xdr:rowOff>30480</xdr:rowOff>
    </xdr:from>
    <xdr:to>
      <xdr:col>1</xdr:col>
      <xdr:colOff>1280160</xdr:colOff>
      <xdr:row>66</xdr:row>
      <xdr:rowOff>1363980</xdr:rowOff>
    </xdr:to>
    <xdr:pic>
      <xdr:nvPicPr>
        <xdr:cNvPr id="447600" name="Рисунок 908" descr="9785000338551.jpg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5620880"/>
          <a:ext cx="1181100" cy="133350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67</xdr:row>
      <xdr:rowOff>30480</xdr:rowOff>
    </xdr:from>
    <xdr:to>
      <xdr:col>1</xdr:col>
      <xdr:colOff>1287780</xdr:colOff>
      <xdr:row>67</xdr:row>
      <xdr:rowOff>1386840</xdr:rowOff>
    </xdr:to>
    <xdr:pic>
      <xdr:nvPicPr>
        <xdr:cNvPr id="447601" name="Рисунок 909" descr="9785000338483.jpg"/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7000100"/>
          <a:ext cx="1188720" cy="13487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68</xdr:row>
      <xdr:rowOff>30480</xdr:rowOff>
    </xdr:from>
    <xdr:to>
      <xdr:col>1</xdr:col>
      <xdr:colOff>1264920</xdr:colOff>
      <xdr:row>68</xdr:row>
      <xdr:rowOff>1363980</xdr:rowOff>
    </xdr:to>
    <xdr:pic>
      <xdr:nvPicPr>
        <xdr:cNvPr id="447602" name="Рисунок 910" descr="9785000338537.jpg"/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8379320"/>
          <a:ext cx="1165860" cy="133350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69</xdr:row>
      <xdr:rowOff>30480</xdr:rowOff>
    </xdr:from>
    <xdr:to>
      <xdr:col>1</xdr:col>
      <xdr:colOff>1264920</xdr:colOff>
      <xdr:row>69</xdr:row>
      <xdr:rowOff>1386840</xdr:rowOff>
    </xdr:to>
    <xdr:pic>
      <xdr:nvPicPr>
        <xdr:cNvPr id="447603" name="Рисунок 911" descr="9785000338513.jpg"/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9758540"/>
          <a:ext cx="1165860" cy="13487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70</xdr:row>
      <xdr:rowOff>30480</xdr:rowOff>
    </xdr:from>
    <xdr:to>
      <xdr:col>1</xdr:col>
      <xdr:colOff>1249680</xdr:colOff>
      <xdr:row>70</xdr:row>
      <xdr:rowOff>1363980</xdr:rowOff>
    </xdr:to>
    <xdr:pic>
      <xdr:nvPicPr>
        <xdr:cNvPr id="447604" name="Рисунок 912" descr="9785000338520.jpg"/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1137760"/>
          <a:ext cx="1150620" cy="133350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71</xdr:row>
      <xdr:rowOff>30480</xdr:rowOff>
    </xdr:from>
    <xdr:to>
      <xdr:col>1</xdr:col>
      <xdr:colOff>1249680</xdr:colOff>
      <xdr:row>71</xdr:row>
      <xdr:rowOff>1348740</xdr:rowOff>
    </xdr:to>
    <xdr:pic>
      <xdr:nvPicPr>
        <xdr:cNvPr id="447605" name="Рисунок 913" descr="9785000338544.jpg"/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2516980"/>
          <a:ext cx="1150620" cy="131826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72</xdr:row>
      <xdr:rowOff>30480</xdr:rowOff>
    </xdr:from>
    <xdr:to>
      <xdr:col>1</xdr:col>
      <xdr:colOff>1249680</xdr:colOff>
      <xdr:row>72</xdr:row>
      <xdr:rowOff>1386840</xdr:rowOff>
    </xdr:to>
    <xdr:pic>
      <xdr:nvPicPr>
        <xdr:cNvPr id="447606" name="Рисунок 914" descr="9785000338490.jpg"/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896200"/>
          <a:ext cx="1158240" cy="13487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356</xdr:row>
      <xdr:rowOff>53340</xdr:rowOff>
    </xdr:from>
    <xdr:to>
      <xdr:col>6</xdr:col>
      <xdr:colOff>1181100</xdr:colOff>
      <xdr:row>356</xdr:row>
      <xdr:rowOff>815340</xdr:rowOff>
    </xdr:to>
    <xdr:pic>
      <xdr:nvPicPr>
        <xdr:cNvPr id="447607" name="Рисунок 1"/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440885580"/>
          <a:ext cx="952500" cy="762000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251460</xdr:colOff>
      <xdr:row>176</xdr:row>
      <xdr:rowOff>53340</xdr:rowOff>
    </xdr:from>
    <xdr:to>
      <xdr:col>6</xdr:col>
      <xdr:colOff>1234440</xdr:colOff>
      <xdr:row>177</xdr:row>
      <xdr:rowOff>0</xdr:rowOff>
    </xdr:to>
    <xdr:pic>
      <xdr:nvPicPr>
        <xdr:cNvPr id="447608" name="Рисунок 1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2560" y="215607900"/>
          <a:ext cx="982980" cy="792480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891540</xdr:colOff>
      <xdr:row>176</xdr:row>
      <xdr:rowOff>7620</xdr:rowOff>
    </xdr:from>
    <xdr:to>
      <xdr:col>2</xdr:col>
      <xdr:colOff>548640</xdr:colOff>
      <xdr:row>176</xdr:row>
      <xdr:rowOff>800100</xdr:rowOff>
    </xdr:to>
    <xdr:pic>
      <xdr:nvPicPr>
        <xdr:cNvPr id="447609" name="Рисунок 918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5562180"/>
          <a:ext cx="982980" cy="792480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777240</xdr:colOff>
      <xdr:row>175</xdr:row>
      <xdr:rowOff>38100</xdr:rowOff>
    </xdr:from>
    <xdr:to>
      <xdr:col>2</xdr:col>
      <xdr:colOff>609600</xdr:colOff>
      <xdr:row>175</xdr:row>
      <xdr:rowOff>762000</xdr:rowOff>
    </xdr:to>
    <xdr:pic>
      <xdr:nvPicPr>
        <xdr:cNvPr id="447610" name="Рисунок 911"/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14746840"/>
          <a:ext cx="11582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298</xdr:row>
      <xdr:rowOff>53340</xdr:rowOff>
    </xdr:from>
    <xdr:to>
      <xdr:col>6</xdr:col>
      <xdr:colOff>1264920</xdr:colOff>
      <xdr:row>299</xdr:row>
      <xdr:rowOff>7620</xdr:rowOff>
    </xdr:to>
    <xdr:pic>
      <xdr:nvPicPr>
        <xdr:cNvPr id="447611" name="Рисунок 2"/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362849160"/>
          <a:ext cx="9982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91440</xdr:colOff>
      <xdr:row>106</xdr:row>
      <xdr:rowOff>137160</xdr:rowOff>
    </xdr:from>
    <xdr:to>
      <xdr:col>6</xdr:col>
      <xdr:colOff>1508760</xdr:colOff>
      <xdr:row>106</xdr:row>
      <xdr:rowOff>1280160</xdr:rowOff>
    </xdr:to>
    <xdr:pic>
      <xdr:nvPicPr>
        <xdr:cNvPr id="447612" name="Рисунок 1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540" y="126339600"/>
          <a:ext cx="14173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63</xdr:row>
      <xdr:rowOff>99060</xdr:rowOff>
    </xdr:from>
    <xdr:to>
      <xdr:col>1</xdr:col>
      <xdr:colOff>1295400</xdr:colOff>
      <xdr:row>63</xdr:row>
      <xdr:rowOff>1234440</xdr:rowOff>
    </xdr:to>
    <xdr:pic>
      <xdr:nvPicPr>
        <xdr:cNvPr id="447613" name="Рисунок 1"/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72069960"/>
          <a:ext cx="1249680" cy="1135380"/>
        </a:xfrm>
        <a:prstGeom prst="rect">
          <a:avLst/>
        </a:prstGeom>
        <a:noFill/>
        <a:ln w="28575">
          <a:solidFill>
            <a:srgbClr val="558ED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811</xdr:row>
      <xdr:rowOff>76200</xdr:rowOff>
    </xdr:from>
    <xdr:to>
      <xdr:col>1</xdr:col>
      <xdr:colOff>1066800</xdr:colOff>
      <xdr:row>811</xdr:row>
      <xdr:rowOff>1432560</xdr:rowOff>
    </xdr:to>
    <xdr:pic>
      <xdr:nvPicPr>
        <xdr:cNvPr id="447614" name="Рисунок 2"/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33965420"/>
          <a:ext cx="891540" cy="1356360"/>
        </a:xfrm>
        <a:prstGeom prst="rect">
          <a:avLst/>
        </a:prstGeom>
        <a:noFill/>
        <a:ln w="19050">
          <a:solidFill>
            <a:srgbClr val="93C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619</xdr:row>
      <xdr:rowOff>137160</xdr:rowOff>
    </xdr:from>
    <xdr:to>
      <xdr:col>6</xdr:col>
      <xdr:colOff>1508760</xdr:colOff>
      <xdr:row>619</xdr:row>
      <xdr:rowOff>1280160</xdr:rowOff>
    </xdr:to>
    <xdr:pic>
      <xdr:nvPicPr>
        <xdr:cNvPr id="447615" name="Рисунок 1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540" y="772713720"/>
          <a:ext cx="14173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618</xdr:row>
      <xdr:rowOff>182880</xdr:rowOff>
    </xdr:from>
    <xdr:to>
      <xdr:col>1</xdr:col>
      <xdr:colOff>1318260</xdr:colOff>
      <xdr:row>618</xdr:row>
      <xdr:rowOff>1181100</xdr:rowOff>
    </xdr:to>
    <xdr:pic>
      <xdr:nvPicPr>
        <xdr:cNvPr id="447616" name="Рисунок 3"/>
        <xdr:cNvPicPr>
          <a:picLocks noChangeAspect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71380220"/>
          <a:ext cx="1295400" cy="9982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481</xdr:row>
      <xdr:rowOff>30480</xdr:rowOff>
    </xdr:from>
    <xdr:to>
      <xdr:col>1</xdr:col>
      <xdr:colOff>1295400</xdr:colOff>
      <xdr:row>481</xdr:row>
      <xdr:rowOff>1409700</xdr:rowOff>
    </xdr:to>
    <xdr:pic>
      <xdr:nvPicPr>
        <xdr:cNvPr id="447617" name="Рисунок 519" descr="9785000335246.jpg"/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12609900"/>
          <a:ext cx="10820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762</xdr:row>
      <xdr:rowOff>7620</xdr:rowOff>
    </xdr:from>
    <xdr:to>
      <xdr:col>1</xdr:col>
      <xdr:colOff>1173480</xdr:colOff>
      <xdr:row>762</xdr:row>
      <xdr:rowOff>1379220</xdr:rowOff>
    </xdr:to>
    <xdr:pic>
      <xdr:nvPicPr>
        <xdr:cNvPr id="447618" name="Рисунок 771" descr="9785000334980.jpg"/>
        <xdr:cNvPicPr>
          <a:picLocks noChangeAspect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967915260"/>
          <a:ext cx="9906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205740</xdr:colOff>
      <xdr:row>382</xdr:row>
      <xdr:rowOff>7620</xdr:rowOff>
    </xdr:from>
    <xdr:to>
      <xdr:col>1</xdr:col>
      <xdr:colOff>1257300</xdr:colOff>
      <xdr:row>382</xdr:row>
      <xdr:rowOff>1409700</xdr:rowOff>
    </xdr:to>
    <xdr:pic>
      <xdr:nvPicPr>
        <xdr:cNvPr id="447619" name="Рисунок 427" descr="9785000335031.jpg"/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7118680"/>
          <a:ext cx="1051560" cy="140208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375</xdr:row>
      <xdr:rowOff>15240</xdr:rowOff>
    </xdr:from>
    <xdr:to>
      <xdr:col>1</xdr:col>
      <xdr:colOff>1188720</xdr:colOff>
      <xdr:row>375</xdr:row>
      <xdr:rowOff>1379220</xdr:rowOff>
    </xdr:to>
    <xdr:pic>
      <xdr:nvPicPr>
        <xdr:cNvPr id="447620" name="Рисунок 419" descr="9785000336250.jpg"/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67205060"/>
          <a:ext cx="1059180" cy="136398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236220</xdr:colOff>
      <xdr:row>368</xdr:row>
      <xdr:rowOff>7620</xdr:rowOff>
    </xdr:from>
    <xdr:to>
      <xdr:col>1</xdr:col>
      <xdr:colOff>1242060</xdr:colOff>
      <xdr:row>368</xdr:row>
      <xdr:rowOff>1386840</xdr:rowOff>
    </xdr:to>
    <xdr:pic>
      <xdr:nvPicPr>
        <xdr:cNvPr id="447621" name="Рисунок 412" descr="9785912828683.jpg"/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457276200"/>
          <a:ext cx="1005840" cy="137922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804</xdr:row>
      <xdr:rowOff>7620</xdr:rowOff>
    </xdr:from>
    <xdr:to>
      <xdr:col>1</xdr:col>
      <xdr:colOff>1135380</xdr:colOff>
      <xdr:row>804</xdr:row>
      <xdr:rowOff>1379220</xdr:rowOff>
    </xdr:to>
    <xdr:pic>
      <xdr:nvPicPr>
        <xdr:cNvPr id="447622" name="Рисунок 270" descr="9785912828041.jpg"/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25613900"/>
          <a:ext cx="100584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803</xdr:row>
      <xdr:rowOff>7620</xdr:rowOff>
    </xdr:from>
    <xdr:to>
      <xdr:col>1</xdr:col>
      <xdr:colOff>1203960</xdr:colOff>
      <xdr:row>803</xdr:row>
      <xdr:rowOff>1371600</xdr:rowOff>
    </xdr:to>
    <xdr:pic>
      <xdr:nvPicPr>
        <xdr:cNvPr id="447623" name="Рисунок 286" descr="9785912827768.jpg"/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024196580"/>
          <a:ext cx="1097280" cy="136398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243840</xdr:colOff>
      <xdr:row>479</xdr:row>
      <xdr:rowOff>7620</xdr:rowOff>
    </xdr:from>
    <xdr:to>
      <xdr:col>1</xdr:col>
      <xdr:colOff>1295400</xdr:colOff>
      <xdr:row>479</xdr:row>
      <xdr:rowOff>1386840</xdr:rowOff>
    </xdr:to>
    <xdr:pic>
      <xdr:nvPicPr>
        <xdr:cNvPr id="447624" name="Рисунок 518" descr="9785912826818.jpg"/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752400"/>
          <a:ext cx="1051560" cy="137922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365</xdr:row>
      <xdr:rowOff>30480</xdr:rowOff>
    </xdr:from>
    <xdr:to>
      <xdr:col>1</xdr:col>
      <xdr:colOff>1165860</xdr:colOff>
      <xdr:row>365</xdr:row>
      <xdr:rowOff>1402080</xdr:rowOff>
    </xdr:to>
    <xdr:pic>
      <xdr:nvPicPr>
        <xdr:cNvPr id="447625" name="Рисунок 408" descr="9785912824418.jpg"/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53047100"/>
          <a:ext cx="990600" cy="137160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243840</xdr:colOff>
      <xdr:row>366</xdr:row>
      <xdr:rowOff>1432560</xdr:rowOff>
    </xdr:from>
    <xdr:to>
      <xdr:col>1</xdr:col>
      <xdr:colOff>1234440</xdr:colOff>
      <xdr:row>367</xdr:row>
      <xdr:rowOff>1379220</xdr:rowOff>
    </xdr:to>
    <xdr:pic>
      <xdr:nvPicPr>
        <xdr:cNvPr id="447626" name="Рисунок 411" descr="9785912822742.jpg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5851260"/>
          <a:ext cx="990600" cy="137922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376</xdr:row>
      <xdr:rowOff>30480</xdr:rowOff>
    </xdr:from>
    <xdr:to>
      <xdr:col>1</xdr:col>
      <xdr:colOff>1211580</xdr:colOff>
      <xdr:row>376</xdr:row>
      <xdr:rowOff>1394460</xdr:rowOff>
    </xdr:to>
    <xdr:pic>
      <xdr:nvPicPr>
        <xdr:cNvPr id="447627" name="Рисунок 924" descr="9785912826115.jpg"/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68637620"/>
          <a:ext cx="1074420" cy="1363980"/>
        </a:xfrm>
        <a:prstGeom prst="rect">
          <a:avLst/>
        </a:prstGeom>
        <a:noFill/>
        <a:ln w="19050">
          <a:solidFill>
            <a:srgbClr val="4031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389</xdr:row>
      <xdr:rowOff>7620</xdr:rowOff>
    </xdr:from>
    <xdr:to>
      <xdr:col>1</xdr:col>
      <xdr:colOff>1211580</xdr:colOff>
      <xdr:row>389</xdr:row>
      <xdr:rowOff>1386840</xdr:rowOff>
    </xdr:to>
    <xdr:pic>
      <xdr:nvPicPr>
        <xdr:cNvPr id="447628" name="Рисунок 925" descr="9785000338605.jpg"/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87039920"/>
          <a:ext cx="1074420" cy="1379220"/>
        </a:xfrm>
        <a:prstGeom prst="rect">
          <a:avLst/>
        </a:prstGeom>
        <a:noFill/>
        <a:ln w="19050">
          <a:solidFill>
            <a:srgbClr val="8064A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223</xdr:row>
      <xdr:rowOff>83820</xdr:rowOff>
    </xdr:from>
    <xdr:to>
      <xdr:col>1</xdr:col>
      <xdr:colOff>1325880</xdr:colOff>
      <xdr:row>223</xdr:row>
      <xdr:rowOff>1333500</xdr:rowOff>
    </xdr:to>
    <xdr:pic>
      <xdr:nvPicPr>
        <xdr:cNvPr id="447629" name="Рисунок 913" descr="9785000336830.jpg"/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70304260"/>
          <a:ext cx="131826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228</xdr:row>
      <xdr:rowOff>38100</xdr:rowOff>
    </xdr:from>
    <xdr:to>
      <xdr:col>1</xdr:col>
      <xdr:colOff>1325880</xdr:colOff>
      <xdr:row>228</xdr:row>
      <xdr:rowOff>1295400</xdr:rowOff>
    </xdr:to>
    <xdr:pic>
      <xdr:nvPicPr>
        <xdr:cNvPr id="447630" name="Рисунок 981" descr="Забавный телёнок 9785000337349.jpg"/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77345140"/>
          <a:ext cx="129540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239</xdr:row>
      <xdr:rowOff>53340</xdr:rowOff>
    </xdr:from>
    <xdr:to>
      <xdr:col>1</xdr:col>
      <xdr:colOff>1325880</xdr:colOff>
      <xdr:row>239</xdr:row>
      <xdr:rowOff>1310640</xdr:rowOff>
    </xdr:to>
    <xdr:pic>
      <xdr:nvPicPr>
        <xdr:cNvPr id="447631" name="Рисунок 987" descr="Храбрый львёнок 9785000337318.jpg"/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92950900"/>
          <a:ext cx="130302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241</xdr:row>
      <xdr:rowOff>83820</xdr:rowOff>
    </xdr:from>
    <xdr:to>
      <xdr:col>1</xdr:col>
      <xdr:colOff>1325880</xdr:colOff>
      <xdr:row>241</xdr:row>
      <xdr:rowOff>1333500</xdr:rowOff>
    </xdr:to>
    <xdr:pic>
      <xdr:nvPicPr>
        <xdr:cNvPr id="447632" name="Рисунок 988" descr="Шаловливый лисёнок 9785000337387.jpg"/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95816020"/>
          <a:ext cx="130302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230</xdr:row>
      <xdr:rowOff>83820</xdr:rowOff>
    </xdr:from>
    <xdr:to>
      <xdr:col>1</xdr:col>
      <xdr:colOff>1325880</xdr:colOff>
      <xdr:row>230</xdr:row>
      <xdr:rowOff>1333500</xdr:rowOff>
    </xdr:to>
    <xdr:pic>
      <xdr:nvPicPr>
        <xdr:cNvPr id="447633" name="Рисунок 290" descr="9785000336823.jpg"/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80225500"/>
          <a:ext cx="131826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231</xdr:row>
      <xdr:rowOff>53340</xdr:rowOff>
    </xdr:from>
    <xdr:to>
      <xdr:col>1</xdr:col>
      <xdr:colOff>1325880</xdr:colOff>
      <xdr:row>231</xdr:row>
      <xdr:rowOff>1310640</xdr:rowOff>
    </xdr:to>
    <xdr:pic>
      <xdr:nvPicPr>
        <xdr:cNvPr id="447634" name="Рисунок 983" descr="Косолапый медвежонок 9785000337370.jpg"/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81612340"/>
          <a:ext cx="131826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235</xdr:row>
      <xdr:rowOff>83820</xdr:rowOff>
    </xdr:from>
    <xdr:to>
      <xdr:col>1</xdr:col>
      <xdr:colOff>1325880</xdr:colOff>
      <xdr:row>235</xdr:row>
      <xdr:rowOff>1333500</xdr:rowOff>
    </xdr:to>
    <xdr:pic>
      <xdr:nvPicPr>
        <xdr:cNvPr id="447635" name="Рисунок 985" descr="Мальчикам 9785000337332.jpg"/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87312100"/>
          <a:ext cx="1318260" cy="12496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229</xdr:row>
      <xdr:rowOff>53340</xdr:rowOff>
    </xdr:from>
    <xdr:to>
      <xdr:col>1</xdr:col>
      <xdr:colOff>1325880</xdr:colOff>
      <xdr:row>229</xdr:row>
      <xdr:rowOff>1325880</xdr:rowOff>
    </xdr:to>
    <xdr:pic>
      <xdr:nvPicPr>
        <xdr:cNvPr id="447636" name="Рисунок 982" descr="Заботливый енот 9785000337325.jpg"/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278777700"/>
          <a:ext cx="1325880" cy="127254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465</xdr:row>
      <xdr:rowOff>53340</xdr:rowOff>
    </xdr:from>
    <xdr:to>
      <xdr:col>1</xdr:col>
      <xdr:colOff>1295400</xdr:colOff>
      <xdr:row>465</xdr:row>
      <xdr:rowOff>1386840</xdr:rowOff>
    </xdr:to>
    <xdr:pic>
      <xdr:nvPicPr>
        <xdr:cNvPr id="447637" name="Рисунок 924" descr="9785912828454.jpg"/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91136740"/>
          <a:ext cx="1165860" cy="133350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460</xdr:row>
      <xdr:rowOff>7620</xdr:rowOff>
    </xdr:from>
    <xdr:to>
      <xdr:col>1</xdr:col>
      <xdr:colOff>1287780</xdr:colOff>
      <xdr:row>460</xdr:row>
      <xdr:rowOff>1386840</xdr:rowOff>
    </xdr:to>
    <xdr:pic>
      <xdr:nvPicPr>
        <xdr:cNvPr id="447638" name="Рисунок 926" descr="9785912822469.jpg"/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584004420"/>
          <a:ext cx="1150620" cy="137922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446</xdr:row>
      <xdr:rowOff>7620</xdr:rowOff>
    </xdr:from>
    <xdr:to>
      <xdr:col>1</xdr:col>
      <xdr:colOff>1318260</xdr:colOff>
      <xdr:row>446</xdr:row>
      <xdr:rowOff>1409700</xdr:rowOff>
    </xdr:to>
    <xdr:pic>
      <xdr:nvPicPr>
        <xdr:cNvPr id="447639" name="Рисунок 928" descr="9785912822575.jpg"/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564161940"/>
          <a:ext cx="1158240" cy="140208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511</xdr:row>
      <xdr:rowOff>38100</xdr:rowOff>
    </xdr:from>
    <xdr:to>
      <xdr:col>1</xdr:col>
      <xdr:colOff>1264920</xdr:colOff>
      <xdr:row>512</xdr:row>
      <xdr:rowOff>0</xdr:rowOff>
    </xdr:to>
    <xdr:pic>
      <xdr:nvPicPr>
        <xdr:cNvPr id="447640" name="Рисунок 928" descr="9785000338568.jpg"/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52965420"/>
          <a:ext cx="1203960" cy="137922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510</xdr:row>
      <xdr:rowOff>7620</xdr:rowOff>
    </xdr:from>
    <xdr:to>
      <xdr:col>1</xdr:col>
      <xdr:colOff>1234440</xdr:colOff>
      <xdr:row>510</xdr:row>
      <xdr:rowOff>1417320</xdr:rowOff>
    </xdr:to>
    <xdr:pic>
      <xdr:nvPicPr>
        <xdr:cNvPr id="447641" name="Рисунок 931" descr="9785000338575.jpg"/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651517620"/>
          <a:ext cx="1165860" cy="14097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507</xdr:row>
      <xdr:rowOff>38100</xdr:rowOff>
    </xdr:from>
    <xdr:to>
      <xdr:col>1</xdr:col>
      <xdr:colOff>1249680</xdr:colOff>
      <xdr:row>507</xdr:row>
      <xdr:rowOff>1402080</xdr:rowOff>
    </xdr:to>
    <xdr:pic>
      <xdr:nvPicPr>
        <xdr:cNvPr id="447642" name="Рисунок 934" descr="9785000338582.jpg"/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647296140"/>
          <a:ext cx="1181100" cy="136398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502</xdr:row>
      <xdr:rowOff>38100</xdr:rowOff>
    </xdr:from>
    <xdr:to>
      <xdr:col>1</xdr:col>
      <xdr:colOff>1219200</xdr:colOff>
      <xdr:row>502</xdr:row>
      <xdr:rowOff>1409700</xdr:rowOff>
    </xdr:to>
    <xdr:pic>
      <xdr:nvPicPr>
        <xdr:cNvPr id="447643" name="Рисунок 937" descr="9785000337097.jpg"/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0209540"/>
          <a:ext cx="1127760" cy="13716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786</xdr:row>
      <xdr:rowOff>7620</xdr:rowOff>
    </xdr:from>
    <xdr:to>
      <xdr:col>1</xdr:col>
      <xdr:colOff>1181100</xdr:colOff>
      <xdr:row>786</xdr:row>
      <xdr:rowOff>1379220</xdr:rowOff>
    </xdr:to>
    <xdr:pic>
      <xdr:nvPicPr>
        <xdr:cNvPr id="447644" name="Рисунок 246" descr="9785000335871.jpg"/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001024160"/>
          <a:ext cx="10439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789</xdr:row>
      <xdr:rowOff>15240</xdr:rowOff>
    </xdr:from>
    <xdr:to>
      <xdr:col>1</xdr:col>
      <xdr:colOff>1219200</xdr:colOff>
      <xdr:row>789</xdr:row>
      <xdr:rowOff>1386840</xdr:rowOff>
    </xdr:to>
    <xdr:pic>
      <xdr:nvPicPr>
        <xdr:cNvPr id="447645" name="Рисунок 249" descr="9785000335895.jpg"/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005283740"/>
          <a:ext cx="10439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790</xdr:row>
      <xdr:rowOff>7620</xdr:rowOff>
    </xdr:from>
    <xdr:to>
      <xdr:col>1</xdr:col>
      <xdr:colOff>1203960</xdr:colOff>
      <xdr:row>790</xdr:row>
      <xdr:rowOff>1371600</xdr:rowOff>
    </xdr:to>
    <xdr:pic>
      <xdr:nvPicPr>
        <xdr:cNvPr id="447646" name="Рисунок 250" descr="9785000335918.jpg"/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006693440"/>
          <a:ext cx="104394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774</xdr:row>
      <xdr:rowOff>53340</xdr:rowOff>
    </xdr:from>
    <xdr:to>
      <xdr:col>1</xdr:col>
      <xdr:colOff>1234440</xdr:colOff>
      <xdr:row>775</xdr:row>
      <xdr:rowOff>0</xdr:rowOff>
    </xdr:to>
    <xdr:pic>
      <xdr:nvPicPr>
        <xdr:cNvPr id="447647" name="Рисунок 942" descr="9785000336687.jpg"/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84062040"/>
          <a:ext cx="1127760" cy="136398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796</xdr:row>
      <xdr:rowOff>7620</xdr:rowOff>
    </xdr:from>
    <xdr:to>
      <xdr:col>1</xdr:col>
      <xdr:colOff>1272540</xdr:colOff>
      <xdr:row>796</xdr:row>
      <xdr:rowOff>1386840</xdr:rowOff>
    </xdr:to>
    <xdr:pic>
      <xdr:nvPicPr>
        <xdr:cNvPr id="447648" name="Рисунок 256" descr="9785000336748.jpg"/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015197360"/>
          <a:ext cx="108966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797</xdr:row>
      <xdr:rowOff>15240</xdr:rowOff>
    </xdr:from>
    <xdr:to>
      <xdr:col>1</xdr:col>
      <xdr:colOff>1165860</xdr:colOff>
      <xdr:row>798</xdr:row>
      <xdr:rowOff>7620</xdr:rowOff>
    </xdr:to>
    <xdr:pic>
      <xdr:nvPicPr>
        <xdr:cNvPr id="447649" name="Рисунок 257" descr="9785000336755.jpg"/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016622300"/>
          <a:ext cx="102108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777</xdr:row>
      <xdr:rowOff>38100</xdr:rowOff>
    </xdr:from>
    <xdr:to>
      <xdr:col>1</xdr:col>
      <xdr:colOff>1249680</xdr:colOff>
      <xdr:row>777</xdr:row>
      <xdr:rowOff>1371600</xdr:rowOff>
    </xdr:to>
    <xdr:pic>
      <xdr:nvPicPr>
        <xdr:cNvPr id="447650" name="Рисунок 946" descr="9785912825545.jpg"/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88298760"/>
          <a:ext cx="1120140" cy="13335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773</xdr:row>
      <xdr:rowOff>30480</xdr:rowOff>
    </xdr:from>
    <xdr:to>
      <xdr:col>1</xdr:col>
      <xdr:colOff>1226820</xdr:colOff>
      <xdr:row>774</xdr:row>
      <xdr:rowOff>0</xdr:rowOff>
    </xdr:to>
    <xdr:pic>
      <xdr:nvPicPr>
        <xdr:cNvPr id="447651" name="Рисунок 948" descr="9785912827204.jpg"/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82621860"/>
          <a:ext cx="1059180" cy="138684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778</xdr:row>
      <xdr:rowOff>30480</xdr:rowOff>
    </xdr:from>
    <xdr:to>
      <xdr:col>1</xdr:col>
      <xdr:colOff>1249680</xdr:colOff>
      <xdr:row>778</xdr:row>
      <xdr:rowOff>1356360</xdr:rowOff>
    </xdr:to>
    <xdr:pic>
      <xdr:nvPicPr>
        <xdr:cNvPr id="447652" name="Рисунок 949" descr="9785912827365.jpg"/>
        <xdr:cNvPicPr>
          <a:picLocks noChangeAspect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9708460"/>
          <a:ext cx="1150620" cy="132588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615</xdr:row>
      <xdr:rowOff>228600</xdr:rowOff>
    </xdr:from>
    <xdr:to>
      <xdr:col>1</xdr:col>
      <xdr:colOff>1318260</xdr:colOff>
      <xdr:row>615</xdr:row>
      <xdr:rowOff>571500</xdr:rowOff>
    </xdr:to>
    <xdr:pic>
      <xdr:nvPicPr>
        <xdr:cNvPr id="447653" name="Рисунок 935" descr="978500033999200011.jpg"/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68896100"/>
          <a:ext cx="1280160" cy="342900"/>
        </a:xfrm>
        <a:prstGeom prst="rect">
          <a:avLst/>
        </a:prstGeom>
        <a:noFill/>
        <a:ln w="952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880</xdr:row>
      <xdr:rowOff>160020</xdr:rowOff>
    </xdr:from>
    <xdr:to>
      <xdr:col>1</xdr:col>
      <xdr:colOff>1303020</xdr:colOff>
      <xdr:row>880</xdr:row>
      <xdr:rowOff>1021080</xdr:rowOff>
    </xdr:to>
    <xdr:pic>
      <xdr:nvPicPr>
        <xdr:cNvPr id="447654" name="Рисунок 872" descr="Три поросенка штамп 24 эл.jpg"/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27836200"/>
          <a:ext cx="1295400" cy="86106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201</xdr:row>
      <xdr:rowOff>30480</xdr:rowOff>
    </xdr:from>
    <xdr:to>
      <xdr:col>1</xdr:col>
      <xdr:colOff>1325880</xdr:colOff>
      <xdr:row>201</xdr:row>
      <xdr:rowOff>899160</xdr:rowOff>
    </xdr:to>
    <xdr:pic>
      <xdr:nvPicPr>
        <xdr:cNvPr id="447655" name="Рисунок 935" descr="9785912822940.jpg"/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45303040"/>
          <a:ext cx="1287780" cy="86868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202</xdr:row>
      <xdr:rowOff>38100</xdr:rowOff>
    </xdr:from>
    <xdr:to>
      <xdr:col>1</xdr:col>
      <xdr:colOff>1272540</xdr:colOff>
      <xdr:row>202</xdr:row>
      <xdr:rowOff>914400</xdr:rowOff>
    </xdr:to>
    <xdr:pic>
      <xdr:nvPicPr>
        <xdr:cNvPr id="447656" name="Рисунок 937" descr="9785912823794.jpg"/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46240300"/>
          <a:ext cx="1234440" cy="8763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203</xdr:row>
      <xdr:rowOff>68580</xdr:rowOff>
    </xdr:from>
    <xdr:to>
      <xdr:col>1</xdr:col>
      <xdr:colOff>1318260</xdr:colOff>
      <xdr:row>203</xdr:row>
      <xdr:rowOff>937260</xdr:rowOff>
    </xdr:to>
    <xdr:pic>
      <xdr:nvPicPr>
        <xdr:cNvPr id="447657" name="Рисунок 939" descr="9785912822797.jpg"/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47200420"/>
          <a:ext cx="1280160" cy="86106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204</xdr:row>
      <xdr:rowOff>38100</xdr:rowOff>
    </xdr:from>
    <xdr:to>
      <xdr:col>1</xdr:col>
      <xdr:colOff>1310640</xdr:colOff>
      <xdr:row>204</xdr:row>
      <xdr:rowOff>914400</xdr:rowOff>
    </xdr:to>
    <xdr:pic>
      <xdr:nvPicPr>
        <xdr:cNvPr id="447658" name="Рисунок 941" descr="9785912826559.jpg"/>
        <xdr:cNvPicPr>
          <a:picLocks noChangeAspect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48099580"/>
          <a:ext cx="1280160" cy="8763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205</xdr:row>
      <xdr:rowOff>30480</xdr:rowOff>
    </xdr:from>
    <xdr:to>
      <xdr:col>1</xdr:col>
      <xdr:colOff>1287780</xdr:colOff>
      <xdr:row>205</xdr:row>
      <xdr:rowOff>876300</xdr:rowOff>
    </xdr:to>
    <xdr:pic>
      <xdr:nvPicPr>
        <xdr:cNvPr id="447659" name="Рисунок 943" descr="9785912822704.jpg"/>
        <xdr:cNvPicPr>
          <a:picLocks noChangeAspect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49021600"/>
          <a:ext cx="1257300" cy="84582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206</xdr:row>
      <xdr:rowOff>38100</xdr:rowOff>
    </xdr:from>
    <xdr:to>
      <xdr:col>1</xdr:col>
      <xdr:colOff>1303020</xdr:colOff>
      <xdr:row>206</xdr:row>
      <xdr:rowOff>868680</xdr:rowOff>
    </xdr:to>
    <xdr:pic>
      <xdr:nvPicPr>
        <xdr:cNvPr id="447660" name="Рисунок 945" descr="9785912826566.jpg"/>
        <xdr:cNvPicPr>
          <a:picLocks noChangeAspect="1"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49958860"/>
          <a:ext cx="1257300" cy="83058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208</xdr:row>
      <xdr:rowOff>68580</xdr:rowOff>
    </xdr:from>
    <xdr:to>
      <xdr:col>1</xdr:col>
      <xdr:colOff>1287780</xdr:colOff>
      <xdr:row>208</xdr:row>
      <xdr:rowOff>899160</xdr:rowOff>
    </xdr:to>
    <xdr:pic>
      <xdr:nvPicPr>
        <xdr:cNvPr id="447661" name="Рисунок 948" descr="9785912826542.jpg"/>
        <xdr:cNvPicPr>
          <a:picLocks noChangeAspect="1"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51848620"/>
          <a:ext cx="1249680" cy="83058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209</xdr:row>
      <xdr:rowOff>38100</xdr:rowOff>
    </xdr:from>
    <xdr:to>
      <xdr:col>1</xdr:col>
      <xdr:colOff>1318260</xdr:colOff>
      <xdr:row>209</xdr:row>
      <xdr:rowOff>914400</xdr:rowOff>
    </xdr:to>
    <xdr:pic>
      <xdr:nvPicPr>
        <xdr:cNvPr id="447662" name="Рисунок 950" descr="9785912822919.jpg"/>
        <xdr:cNvPicPr>
          <a:picLocks noChangeAspect="1"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52747780"/>
          <a:ext cx="1287780" cy="8763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302</xdr:row>
      <xdr:rowOff>7620</xdr:rowOff>
    </xdr:from>
    <xdr:to>
      <xdr:col>1</xdr:col>
      <xdr:colOff>1287780</xdr:colOff>
      <xdr:row>302</xdr:row>
      <xdr:rowOff>1371600</xdr:rowOff>
    </xdr:to>
    <xdr:pic>
      <xdr:nvPicPr>
        <xdr:cNvPr id="447663" name="Рисунок 351" descr="9785000335321.jpg"/>
        <xdr:cNvPicPr>
          <a:picLocks noChangeAspect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67901220"/>
          <a:ext cx="12192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301</xdr:row>
      <xdr:rowOff>53340</xdr:rowOff>
    </xdr:from>
    <xdr:to>
      <xdr:col>1</xdr:col>
      <xdr:colOff>1280160</xdr:colOff>
      <xdr:row>301</xdr:row>
      <xdr:rowOff>1325880</xdr:rowOff>
    </xdr:to>
    <xdr:pic>
      <xdr:nvPicPr>
        <xdr:cNvPr id="447664" name="Рисунок 1"/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66529620"/>
          <a:ext cx="1234440" cy="127254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304</xdr:row>
      <xdr:rowOff>53340</xdr:rowOff>
    </xdr:from>
    <xdr:to>
      <xdr:col>1</xdr:col>
      <xdr:colOff>1272540</xdr:colOff>
      <xdr:row>304</xdr:row>
      <xdr:rowOff>1379220</xdr:rowOff>
    </xdr:to>
    <xdr:pic>
      <xdr:nvPicPr>
        <xdr:cNvPr id="447665" name="Рисунок 2"/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70781580"/>
          <a:ext cx="1196340" cy="13258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316</xdr:row>
      <xdr:rowOff>30480</xdr:rowOff>
    </xdr:from>
    <xdr:to>
      <xdr:col>1</xdr:col>
      <xdr:colOff>1280160</xdr:colOff>
      <xdr:row>316</xdr:row>
      <xdr:rowOff>1371600</xdr:rowOff>
    </xdr:to>
    <xdr:pic>
      <xdr:nvPicPr>
        <xdr:cNvPr id="447666" name="Рисунок 3"/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7027420"/>
          <a:ext cx="1188720" cy="1341120"/>
        </a:xfrm>
        <a:prstGeom prst="rect">
          <a:avLst/>
        </a:prstGeom>
        <a:noFill/>
        <a:ln w="19050">
          <a:solidFill>
            <a:srgbClr val="17375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324</xdr:row>
      <xdr:rowOff>15240</xdr:rowOff>
    </xdr:from>
    <xdr:to>
      <xdr:col>1</xdr:col>
      <xdr:colOff>1272540</xdr:colOff>
      <xdr:row>324</xdr:row>
      <xdr:rowOff>1379220</xdr:rowOff>
    </xdr:to>
    <xdr:pic>
      <xdr:nvPicPr>
        <xdr:cNvPr id="447667" name="Рисунок 845" descr="9785000335444.jpg"/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7596360"/>
          <a:ext cx="114300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323</xdr:row>
      <xdr:rowOff>53340</xdr:rowOff>
    </xdr:from>
    <xdr:to>
      <xdr:col>1</xdr:col>
      <xdr:colOff>1257300</xdr:colOff>
      <xdr:row>323</xdr:row>
      <xdr:rowOff>1394460</xdr:rowOff>
    </xdr:to>
    <xdr:pic>
      <xdr:nvPicPr>
        <xdr:cNvPr id="447668" name="Рисунок 5"/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96217140"/>
          <a:ext cx="121158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317</xdr:row>
      <xdr:rowOff>1432560</xdr:rowOff>
    </xdr:from>
    <xdr:to>
      <xdr:col>1</xdr:col>
      <xdr:colOff>1280160</xdr:colOff>
      <xdr:row>318</xdr:row>
      <xdr:rowOff>1341120</xdr:rowOff>
    </xdr:to>
    <xdr:pic>
      <xdr:nvPicPr>
        <xdr:cNvPr id="447669" name="Рисунок 6"/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89831580"/>
          <a:ext cx="123444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327</xdr:row>
      <xdr:rowOff>15240</xdr:rowOff>
    </xdr:from>
    <xdr:to>
      <xdr:col>1</xdr:col>
      <xdr:colOff>1280160</xdr:colOff>
      <xdr:row>327</xdr:row>
      <xdr:rowOff>1386840</xdr:rowOff>
    </xdr:to>
    <xdr:pic>
      <xdr:nvPicPr>
        <xdr:cNvPr id="447670" name="Рисунок 7"/>
        <xdr:cNvPicPr>
          <a:picLocks noChangeAspect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401848320"/>
          <a:ext cx="11811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215</xdr:row>
      <xdr:rowOff>15240</xdr:rowOff>
    </xdr:from>
    <xdr:to>
      <xdr:col>1</xdr:col>
      <xdr:colOff>1272540</xdr:colOff>
      <xdr:row>215</xdr:row>
      <xdr:rowOff>1386840</xdr:rowOff>
    </xdr:to>
    <xdr:pic>
      <xdr:nvPicPr>
        <xdr:cNvPr id="447671" name="Рисунок 1"/>
        <xdr:cNvPicPr>
          <a:picLocks noChangeAspect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60200140"/>
          <a:ext cx="1181100" cy="13716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212</xdr:row>
      <xdr:rowOff>53340</xdr:rowOff>
    </xdr:from>
    <xdr:to>
      <xdr:col>1</xdr:col>
      <xdr:colOff>1211580</xdr:colOff>
      <xdr:row>212</xdr:row>
      <xdr:rowOff>1394460</xdr:rowOff>
    </xdr:to>
    <xdr:pic>
      <xdr:nvPicPr>
        <xdr:cNvPr id="447672" name="Рисунок 2"/>
        <xdr:cNvPicPr>
          <a:picLocks noChangeAspect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255986280"/>
          <a:ext cx="101346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397</xdr:row>
      <xdr:rowOff>30480</xdr:rowOff>
    </xdr:from>
    <xdr:to>
      <xdr:col>1</xdr:col>
      <xdr:colOff>1226820</xdr:colOff>
      <xdr:row>397</xdr:row>
      <xdr:rowOff>1371600</xdr:rowOff>
    </xdr:to>
    <xdr:pic>
      <xdr:nvPicPr>
        <xdr:cNvPr id="447673" name="Рисунок 3"/>
        <xdr:cNvPicPr>
          <a:picLocks noChangeAspect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497746020"/>
          <a:ext cx="105156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400</xdr:row>
      <xdr:rowOff>53340</xdr:rowOff>
    </xdr:from>
    <xdr:to>
      <xdr:col>1</xdr:col>
      <xdr:colOff>1219200</xdr:colOff>
      <xdr:row>400</xdr:row>
      <xdr:rowOff>1417320</xdr:rowOff>
    </xdr:to>
    <xdr:pic>
      <xdr:nvPicPr>
        <xdr:cNvPr id="447674" name="Рисунок 4"/>
        <xdr:cNvPicPr>
          <a:picLocks noChangeAspect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02020840"/>
          <a:ext cx="1074420" cy="13639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704</xdr:row>
      <xdr:rowOff>53340</xdr:rowOff>
    </xdr:from>
    <xdr:to>
      <xdr:col>1</xdr:col>
      <xdr:colOff>1173480</xdr:colOff>
      <xdr:row>704</xdr:row>
      <xdr:rowOff>1379220</xdr:rowOff>
    </xdr:to>
    <xdr:pic>
      <xdr:nvPicPr>
        <xdr:cNvPr id="447675" name="Рисунок 5"/>
        <xdr:cNvPicPr>
          <a:picLocks noChangeAspect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888895860"/>
          <a:ext cx="1028700" cy="13258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205740</xdr:colOff>
      <xdr:row>401</xdr:row>
      <xdr:rowOff>30480</xdr:rowOff>
    </xdr:from>
    <xdr:to>
      <xdr:col>1</xdr:col>
      <xdr:colOff>1234440</xdr:colOff>
      <xdr:row>401</xdr:row>
      <xdr:rowOff>1371600</xdr:rowOff>
    </xdr:to>
    <xdr:pic>
      <xdr:nvPicPr>
        <xdr:cNvPr id="447676" name="Рисунок 6"/>
        <xdr:cNvPicPr>
          <a:picLocks noChangeAspect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03415300"/>
          <a:ext cx="1028700" cy="13411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205740</xdr:colOff>
      <xdr:row>405</xdr:row>
      <xdr:rowOff>53340</xdr:rowOff>
    </xdr:from>
    <xdr:to>
      <xdr:col>1</xdr:col>
      <xdr:colOff>1234440</xdr:colOff>
      <xdr:row>405</xdr:row>
      <xdr:rowOff>1417320</xdr:rowOff>
    </xdr:to>
    <xdr:pic>
      <xdr:nvPicPr>
        <xdr:cNvPr id="447677" name="Рисунок 7"/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09107440"/>
          <a:ext cx="1028700" cy="136398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406</xdr:row>
      <xdr:rowOff>15240</xdr:rowOff>
    </xdr:from>
    <xdr:to>
      <xdr:col>1</xdr:col>
      <xdr:colOff>1211580</xdr:colOff>
      <xdr:row>406</xdr:row>
      <xdr:rowOff>1394460</xdr:rowOff>
    </xdr:to>
    <xdr:pic>
      <xdr:nvPicPr>
        <xdr:cNvPr id="447678" name="Рисунок 8"/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510486660"/>
          <a:ext cx="1051560" cy="13792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411</xdr:row>
      <xdr:rowOff>30480</xdr:rowOff>
    </xdr:from>
    <xdr:to>
      <xdr:col>1</xdr:col>
      <xdr:colOff>1211580</xdr:colOff>
      <xdr:row>411</xdr:row>
      <xdr:rowOff>1356360</xdr:rowOff>
    </xdr:to>
    <xdr:pic>
      <xdr:nvPicPr>
        <xdr:cNvPr id="447679" name="Рисунок 9"/>
        <xdr:cNvPicPr>
          <a:picLocks noChangeAspect="1"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17588500"/>
          <a:ext cx="1028700" cy="13258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413</xdr:row>
      <xdr:rowOff>0</xdr:rowOff>
    </xdr:from>
    <xdr:to>
      <xdr:col>1</xdr:col>
      <xdr:colOff>1234440</xdr:colOff>
      <xdr:row>413</xdr:row>
      <xdr:rowOff>1402080</xdr:rowOff>
    </xdr:to>
    <xdr:pic>
      <xdr:nvPicPr>
        <xdr:cNvPr id="447680" name="Рисунок 10"/>
        <xdr:cNvPicPr>
          <a:picLocks noChangeAspect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520392660"/>
          <a:ext cx="1005840" cy="140208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288</xdr:row>
      <xdr:rowOff>7620</xdr:rowOff>
    </xdr:from>
    <xdr:to>
      <xdr:col>2</xdr:col>
      <xdr:colOff>7620</xdr:colOff>
      <xdr:row>288</xdr:row>
      <xdr:rowOff>922020</xdr:rowOff>
    </xdr:to>
    <xdr:pic>
      <xdr:nvPicPr>
        <xdr:cNvPr id="447681" name="Рисунок 1"/>
        <xdr:cNvPicPr>
          <a:picLocks noChangeAspect="1"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53529900"/>
          <a:ext cx="1287780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131</xdr:row>
      <xdr:rowOff>53340</xdr:rowOff>
    </xdr:from>
    <xdr:to>
      <xdr:col>1</xdr:col>
      <xdr:colOff>1257300</xdr:colOff>
      <xdr:row>131</xdr:row>
      <xdr:rowOff>1379220</xdr:rowOff>
    </xdr:to>
    <xdr:pic>
      <xdr:nvPicPr>
        <xdr:cNvPr id="447682" name="Рисунок 3"/>
        <xdr:cNvPicPr>
          <a:picLocks noChangeAspect="1"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56331920"/>
          <a:ext cx="1165860" cy="132588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132</xdr:row>
      <xdr:rowOff>251460</xdr:rowOff>
    </xdr:from>
    <xdr:to>
      <xdr:col>1</xdr:col>
      <xdr:colOff>1318260</xdr:colOff>
      <xdr:row>132</xdr:row>
      <xdr:rowOff>1219200</xdr:rowOff>
    </xdr:to>
    <xdr:pic>
      <xdr:nvPicPr>
        <xdr:cNvPr id="447683" name="Рисунок 4"/>
        <xdr:cNvPicPr>
          <a:picLocks noChangeAspect="1"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57947360"/>
          <a:ext cx="1280160" cy="96774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133</xdr:row>
      <xdr:rowOff>38100</xdr:rowOff>
    </xdr:from>
    <xdr:to>
      <xdr:col>1</xdr:col>
      <xdr:colOff>1173480</xdr:colOff>
      <xdr:row>133</xdr:row>
      <xdr:rowOff>1402080</xdr:rowOff>
    </xdr:to>
    <xdr:pic>
      <xdr:nvPicPr>
        <xdr:cNvPr id="447684" name="Рисунок 5"/>
        <xdr:cNvPicPr>
          <a:picLocks noChangeAspect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59151320"/>
          <a:ext cx="1074420" cy="136398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134</xdr:row>
      <xdr:rowOff>38100</xdr:rowOff>
    </xdr:from>
    <xdr:to>
      <xdr:col>1</xdr:col>
      <xdr:colOff>1143000</xdr:colOff>
      <xdr:row>134</xdr:row>
      <xdr:rowOff>1402080</xdr:rowOff>
    </xdr:to>
    <xdr:pic>
      <xdr:nvPicPr>
        <xdr:cNvPr id="447685" name="Рисунок 6"/>
        <xdr:cNvPicPr>
          <a:picLocks noChangeAspect="1"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60568640"/>
          <a:ext cx="1043940" cy="136398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135</xdr:row>
      <xdr:rowOff>190500</xdr:rowOff>
    </xdr:from>
    <xdr:to>
      <xdr:col>1</xdr:col>
      <xdr:colOff>1280160</xdr:colOff>
      <xdr:row>135</xdr:row>
      <xdr:rowOff>1264920</xdr:rowOff>
    </xdr:to>
    <xdr:pic>
      <xdr:nvPicPr>
        <xdr:cNvPr id="447686" name="Рисунок 7"/>
        <xdr:cNvPicPr>
          <a:picLocks noChangeAspect="1"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62138360"/>
          <a:ext cx="1234440" cy="107442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136</xdr:row>
      <xdr:rowOff>198120</xdr:rowOff>
    </xdr:from>
    <xdr:to>
      <xdr:col>1</xdr:col>
      <xdr:colOff>1295400</xdr:colOff>
      <xdr:row>136</xdr:row>
      <xdr:rowOff>1272540</xdr:rowOff>
    </xdr:to>
    <xdr:pic>
      <xdr:nvPicPr>
        <xdr:cNvPr id="447687" name="Рисунок 8"/>
        <xdr:cNvPicPr>
          <a:picLocks noChangeAspect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63563300"/>
          <a:ext cx="1264920" cy="107442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137</xdr:row>
      <xdr:rowOff>38100</xdr:rowOff>
    </xdr:from>
    <xdr:to>
      <xdr:col>1</xdr:col>
      <xdr:colOff>1112520</xdr:colOff>
      <xdr:row>137</xdr:row>
      <xdr:rowOff>1402080</xdr:rowOff>
    </xdr:to>
    <xdr:pic>
      <xdr:nvPicPr>
        <xdr:cNvPr id="447688" name="Рисунок 9"/>
        <xdr:cNvPicPr>
          <a:picLocks noChangeAspect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64820600"/>
          <a:ext cx="1005840" cy="136398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138</xdr:row>
      <xdr:rowOff>182880</xdr:rowOff>
    </xdr:from>
    <xdr:to>
      <xdr:col>1</xdr:col>
      <xdr:colOff>1325880</xdr:colOff>
      <xdr:row>138</xdr:row>
      <xdr:rowOff>1219200</xdr:rowOff>
    </xdr:to>
    <xdr:pic>
      <xdr:nvPicPr>
        <xdr:cNvPr id="447689" name="Рисунок 10"/>
        <xdr:cNvPicPr>
          <a:picLocks noChangeAspect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66382700"/>
          <a:ext cx="1280160" cy="1036320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476</xdr:row>
      <xdr:rowOff>30480</xdr:rowOff>
    </xdr:from>
    <xdr:to>
      <xdr:col>1</xdr:col>
      <xdr:colOff>1257300</xdr:colOff>
      <xdr:row>476</xdr:row>
      <xdr:rowOff>1394460</xdr:rowOff>
    </xdr:to>
    <xdr:pic>
      <xdr:nvPicPr>
        <xdr:cNvPr id="447690" name="Рисунок 1"/>
        <xdr:cNvPicPr>
          <a:picLocks noChangeAspect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05523300"/>
          <a:ext cx="1028700" cy="13639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251460</xdr:colOff>
      <xdr:row>750</xdr:row>
      <xdr:rowOff>15240</xdr:rowOff>
    </xdr:from>
    <xdr:to>
      <xdr:col>1</xdr:col>
      <xdr:colOff>1234440</xdr:colOff>
      <xdr:row>750</xdr:row>
      <xdr:rowOff>1394460</xdr:rowOff>
    </xdr:to>
    <xdr:pic>
      <xdr:nvPicPr>
        <xdr:cNvPr id="447691" name="Рисунок 2"/>
        <xdr:cNvPicPr>
          <a:picLocks noChangeAspect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950915040"/>
          <a:ext cx="982980" cy="137922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673</xdr:row>
      <xdr:rowOff>30480</xdr:rowOff>
    </xdr:from>
    <xdr:to>
      <xdr:col>1</xdr:col>
      <xdr:colOff>1143000</xdr:colOff>
      <xdr:row>673</xdr:row>
      <xdr:rowOff>1394460</xdr:rowOff>
    </xdr:to>
    <xdr:pic>
      <xdr:nvPicPr>
        <xdr:cNvPr id="447692" name="Рисунок 1"/>
        <xdr:cNvPicPr>
          <a:picLocks noChangeAspect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846353400"/>
          <a:ext cx="960120" cy="13639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811</xdr:row>
      <xdr:rowOff>0</xdr:rowOff>
    </xdr:from>
    <xdr:to>
      <xdr:col>5</xdr:col>
      <xdr:colOff>655320</xdr:colOff>
      <xdr:row>811</xdr:row>
      <xdr:rowOff>922020</xdr:rowOff>
    </xdr:to>
    <xdr:pic>
      <xdr:nvPicPr>
        <xdr:cNvPr id="447693" name="Рисунок 38" descr="unnamed (1).png"/>
        <xdr:cNvPicPr>
          <a:picLocks noChangeAspect="1"/>
        </xdr:cNvPicPr>
      </xdr:nvPicPr>
      <xdr:blipFill>
        <a:blip xmlns:r="http://schemas.openxmlformats.org/officeDocument/2006/relationships" r:embed="rId920">
          <a:lum bright="2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834">
          <a:off x="6477000" y="1033889220"/>
          <a:ext cx="998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762</xdr:row>
      <xdr:rowOff>0</xdr:rowOff>
    </xdr:from>
    <xdr:to>
      <xdr:col>6</xdr:col>
      <xdr:colOff>998220</xdr:colOff>
      <xdr:row>762</xdr:row>
      <xdr:rowOff>922020</xdr:rowOff>
    </xdr:to>
    <xdr:pic>
      <xdr:nvPicPr>
        <xdr:cNvPr id="447694" name="Рисунок 38" descr="unnamed (1).png"/>
        <xdr:cNvPicPr>
          <a:picLocks noChangeAspect="1"/>
        </xdr:cNvPicPr>
      </xdr:nvPicPr>
      <xdr:blipFill>
        <a:blip xmlns:r="http://schemas.openxmlformats.org/officeDocument/2006/relationships" r:embed="rId920">
          <a:lum bright="2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834">
          <a:off x="8801100" y="967907640"/>
          <a:ext cx="998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3086100</xdr:colOff>
      <xdr:row>770</xdr:row>
      <xdr:rowOff>1173480</xdr:rowOff>
    </xdr:from>
    <xdr:to>
      <xdr:col>3</xdr:col>
      <xdr:colOff>4084320</xdr:colOff>
      <xdr:row>772</xdr:row>
      <xdr:rowOff>160020</xdr:rowOff>
    </xdr:to>
    <xdr:pic>
      <xdr:nvPicPr>
        <xdr:cNvPr id="447695" name="Рисунок 38" descr="unnamed (1).png"/>
        <xdr:cNvPicPr>
          <a:picLocks noChangeAspect="1"/>
        </xdr:cNvPicPr>
      </xdr:nvPicPr>
      <xdr:blipFill>
        <a:blip xmlns:r="http://schemas.openxmlformats.org/officeDocument/2006/relationships" r:embed="rId920">
          <a:lum bright="2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834">
          <a:off x="5455920" y="980419680"/>
          <a:ext cx="9982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3627120</xdr:colOff>
      <xdr:row>862</xdr:row>
      <xdr:rowOff>495300</xdr:rowOff>
    </xdr:from>
    <xdr:to>
      <xdr:col>5</xdr:col>
      <xdr:colOff>175260</xdr:colOff>
      <xdr:row>863</xdr:row>
      <xdr:rowOff>7620</xdr:rowOff>
    </xdr:to>
    <xdr:pic>
      <xdr:nvPicPr>
        <xdr:cNvPr id="447696" name="Рисунок 38" descr="unnamed (1).png"/>
        <xdr:cNvPicPr>
          <a:picLocks noChangeAspect="1"/>
        </xdr:cNvPicPr>
      </xdr:nvPicPr>
      <xdr:blipFill>
        <a:blip xmlns:r="http://schemas.openxmlformats.org/officeDocument/2006/relationships" r:embed="rId920">
          <a:lum bright="2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09947">
          <a:off x="5996940" y="1102659720"/>
          <a:ext cx="998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8</xdr:col>
      <xdr:colOff>527677</xdr:colOff>
      <xdr:row>7</xdr:row>
      <xdr:rowOff>1309979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1722438" y="2714625"/>
          <a:ext cx="10058400" cy="13092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894448</xdr:colOff>
      <xdr:row>17</xdr:row>
      <xdr:rowOff>612000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14247813" y="33766125"/>
          <a:ext cx="918000" cy="61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894448</xdr:colOff>
      <xdr:row>22</xdr:row>
      <xdr:rowOff>612000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14247813" y="40274875"/>
          <a:ext cx="918000" cy="61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894448</xdr:colOff>
      <xdr:row>29</xdr:row>
      <xdr:rowOff>612000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14247813" y="49593500"/>
          <a:ext cx="918000" cy="61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114300</xdr:colOff>
      <xdr:row>853</xdr:row>
      <xdr:rowOff>0</xdr:rowOff>
    </xdr:from>
    <xdr:to>
      <xdr:col>1</xdr:col>
      <xdr:colOff>1234440</xdr:colOff>
      <xdr:row>853</xdr:row>
      <xdr:rowOff>1402080</xdr:rowOff>
    </xdr:to>
    <xdr:pic>
      <xdr:nvPicPr>
        <xdr:cNvPr id="447701" name="Рисунок 700" descr="9785912823428.jpg"/>
        <xdr:cNvPicPr>
          <a:picLocks noChangeAspect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91016360"/>
          <a:ext cx="11201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884</xdr:row>
      <xdr:rowOff>15240</xdr:rowOff>
    </xdr:from>
    <xdr:to>
      <xdr:col>1</xdr:col>
      <xdr:colOff>1287780</xdr:colOff>
      <xdr:row>884</xdr:row>
      <xdr:rowOff>1386840</xdr:rowOff>
    </xdr:to>
    <xdr:pic>
      <xdr:nvPicPr>
        <xdr:cNvPr id="447702" name="Рисунок 590" descr="9785000335482.jpg"/>
        <xdr:cNvPicPr>
          <a:picLocks noChangeAspect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31684300"/>
          <a:ext cx="118872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885</xdr:row>
      <xdr:rowOff>38100</xdr:rowOff>
    </xdr:from>
    <xdr:to>
      <xdr:col>1</xdr:col>
      <xdr:colOff>1264920</xdr:colOff>
      <xdr:row>885</xdr:row>
      <xdr:rowOff>1402080</xdr:rowOff>
    </xdr:to>
    <xdr:pic>
      <xdr:nvPicPr>
        <xdr:cNvPr id="447703" name="Рисунок 591" descr="9785912825378.jpg"/>
        <xdr:cNvPicPr>
          <a:picLocks noChangeAspect="1"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133124480"/>
          <a:ext cx="116586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891</xdr:row>
      <xdr:rowOff>7620</xdr:rowOff>
    </xdr:from>
    <xdr:to>
      <xdr:col>1</xdr:col>
      <xdr:colOff>1272540</xdr:colOff>
      <xdr:row>891</xdr:row>
      <xdr:rowOff>1409700</xdr:rowOff>
    </xdr:to>
    <xdr:pic>
      <xdr:nvPicPr>
        <xdr:cNvPr id="447704" name="Рисунок 598" descr="9785000336120.jpg"/>
        <xdr:cNvPicPr>
          <a:picLocks noChangeAspect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141597920"/>
          <a:ext cx="1196340" cy="14020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900</xdr:row>
      <xdr:rowOff>15240</xdr:rowOff>
    </xdr:from>
    <xdr:to>
      <xdr:col>1</xdr:col>
      <xdr:colOff>1303020</xdr:colOff>
      <xdr:row>900</xdr:row>
      <xdr:rowOff>1386840</xdr:rowOff>
    </xdr:to>
    <xdr:pic>
      <xdr:nvPicPr>
        <xdr:cNvPr id="447705" name="Рисунок 607" descr="9785000336168.jpg"/>
        <xdr:cNvPicPr>
          <a:picLocks noChangeAspect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154361420"/>
          <a:ext cx="119634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445</xdr:row>
      <xdr:rowOff>53340</xdr:rowOff>
    </xdr:from>
    <xdr:to>
      <xdr:col>1</xdr:col>
      <xdr:colOff>1287780</xdr:colOff>
      <xdr:row>445</xdr:row>
      <xdr:rowOff>1379220</xdr:rowOff>
    </xdr:to>
    <xdr:pic>
      <xdr:nvPicPr>
        <xdr:cNvPr id="447706" name="Рисунок 2"/>
        <xdr:cNvPicPr>
          <a:picLocks noChangeAspect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562790340"/>
          <a:ext cx="1074420" cy="132588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480</xdr:row>
      <xdr:rowOff>38100</xdr:rowOff>
    </xdr:from>
    <xdr:to>
      <xdr:col>1</xdr:col>
      <xdr:colOff>1257300</xdr:colOff>
      <xdr:row>480</xdr:row>
      <xdr:rowOff>1402080</xdr:rowOff>
    </xdr:to>
    <xdr:pic>
      <xdr:nvPicPr>
        <xdr:cNvPr id="447707" name="Рисунок 2"/>
        <xdr:cNvPicPr>
          <a:picLocks noChangeAspect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611200200"/>
          <a:ext cx="990600" cy="13639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505</xdr:row>
      <xdr:rowOff>38100</xdr:rowOff>
    </xdr:from>
    <xdr:to>
      <xdr:col>1</xdr:col>
      <xdr:colOff>1181100</xdr:colOff>
      <xdr:row>505</xdr:row>
      <xdr:rowOff>1379220</xdr:rowOff>
    </xdr:to>
    <xdr:pic>
      <xdr:nvPicPr>
        <xdr:cNvPr id="447708" name="Рисунок 27" descr="9785000337158.jpg"/>
        <xdr:cNvPicPr>
          <a:picLocks noChangeAspect="1"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44461500"/>
          <a:ext cx="1120140" cy="13411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484</xdr:row>
      <xdr:rowOff>45720</xdr:rowOff>
    </xdr:from>
    <xdr:to>
      <xdr:col>1</xdr:col>
      <xdr:colOff>1165860</xdr:colOff>
      <xdr:row>484</xdr:row>
      <xdr:rowOff>1409700</xdr:rowOff>
    </xdr:to>
    <xdr:pic>
      <xdr:nvPicPr>
        <xdr:cNvPr id="447709" name="Рисунок 521" descr="9785000336939.jpg"/>
        <xdr:cNvPicPr>
          <a:picLocks noChangeAspect="1"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616877100"/>
          <a:ext cx="982980" cy="136398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236</xdr:row>
      <xdr:rowOff>83820</xdr:rowOff>
    </xdr:from>
    <xdr:to>
      <xdr:col>2</xdr:col>
      <xdr:colOff>0</xdr:colOff>
      <xdr:row>236</xdr:row>
      <xdr:rowOff>1341120</xdr:rowOff>
    </xdr:to>
    <xdr:pic>
      <xdr:nvPicPr>
        <xdr:cNvPr id="447710" name="Рисунок 296" descr="9785000336793.jpg"/>
        <xdr:cNvPicPr>
          <a:picLocks noChangeAspect="1"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88729420"/>
          <a:ext cx="128778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1019</xdr:row>
      <xdr:rowOff>0</xdr:rowOff>
    </xdr:from>
    <xdr:to>
      <xdr:col>1</xdr:col>
      <xdr:colOff>1264920</xdr:colOff>
      <xdr:row>1019</xdr:row>
      <xdr:rowOff>1379220</xdr:rowOff>
    </xdr:to>
    <xdr:pic>
      <xdr:nvPicPr>
        <xdr:cNvPr id="447711" name="Рисунок 794" descr="9785912823558.jpg"/>
        <xdr:cNvPicPr>
          <a:picLocks noChangeAspect="1"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17901860"/>
          <a:ext cx="1120140" cy="137922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1021</xdr:row>
      <xdr:rowOff>60960</xdr:rowOff>
    </xdr:from>
    <xdr:to>
      <xdr:col>1</xdr:col>
      <xdr:colOff>1234440</xdr:colOff>
      <xdr:row>1021</xdr:row>
      <xdr:rowOff>1394460</xdr:rowOff>
    </xdr:to>
    <xdr:pic>
      <xdr:nvPicPr>
        <xdr:cNvPr id="447712" name="Рисунок 2"/>
        <xdr:cNvPicPr>
          <a:picLocks noChangeAspect="1"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320797460"/>
          <a:ext cx="1082040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1022</xdr:row>
      <xdr:rowOff>30480</xdr:rowOff>
    </xdr:from>
    <xdr:to>
      <xdr:col>1</xdr:col>
      <xdr:colOff>1219200</xdr:colOff>
      <xdr:row>1022</xdr:row>
      <xdr:rowOff>1394460</xdr:rowOff>
    </xdr:to>
    <xdr:pic>
      <xdr:nvPicPr>
        <xdr:cNvPr id="447713" name="Рисунок 6"/>
        <xdr:cNvPicPr>
          <a:picLocks noChangeAspect="1"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22184300"/>
          <a:ext cx="1074420" cy="13639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1024</xdr:row>
      <xdr:rowOff>30480</xdr:rowOff>
    </xdr:from>
    <xdr:to>
      <xdr:col>1</xdr:col>
      <xdr:colOff>1203960</xdr:colOff>
      <xdr:row>1024</xdr:row>
      <xdr:rowOff>1379220</xdr:rowOff>
    </xdr:to>
    <xdr:pic>
      <xdr:nvPicPr>
        <xdr:cNvPr id="447714" name="Рисунок 7"/>
        <xdr:cNvPicPr>
          <a:picLocks noChangeAspect="1"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25018940"/>
          <a:ext cx="1059180" cy="13487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1013</xdr:row>
      <xdr:rowOff>38100</xdr:rowOff>
    </xdr:from>
    <xdr:to>
      <xdr:col>1</xdr:col>
      <xdr:colOff>1219200</xdr:colOff>
      <xdr:row>1013</xdr:row>
      <xdr:rowOff>1371600</xdr:rowOff>
    </xdr:to>
    <xdr:pic>
      <xdr:nvPicPr>
        <xdr:cNvPr id="447715" name="Рисунок 8"/>
        <xdr:cNvPicPr>
          <a:picLocks noChangeAspect="1"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09436040"/>
          <a:ext cx="1074420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1014</xdr:row>
      <xdr:rowOff>7620</xdr:rowOff>
    </xdr:from>
    <xdr:to>
      <xdr:col>1</xdr:col>
      <xdr:colOff>1203960</xdr:colOff>
      <xdr:row>1014</xdr:row>
      <xdr:rowOff>1386840</xdr:rowOff>
    </xdr:to>
    <xdr:pic>
      <xdr:nvPicPr>
        <xdr:cNvPr id="447716" name="Рисунок 9"/>
        <xdr:cNvPicPr>
          <a:picLocks noChangeAspect="1"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310822880"/>
          <a:ext cx="1051560" cy="137922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1017</xdr:row>
      <xdr:rowOff>30480</xdr:rowOff>
    </xdr:from>
    <xdr:to>
      <xdr:col>1</xdr:col>
      <xdr:colOff>1249680</xdr:colOff>
      <xdr:row>1017</xdr:row>
      <xdr:rowOff>1356360</xdr:rowOff>
    </xdr:to>
    <xdr:pic>
      <xdr:nvPicPr>
        <xdr:cNvPr id="447717" name="Рисунок 10"/>
        <xdr:cNvPicPr>
          <a:picLocks noChangeAspect="1"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315097700"/>
          <a:ext cx="1066800" cy="13258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1018</xdr:row>
      <xdr:rowOff>45720</xdr:rowOff>
    </xdr:from>
    <xdr:to>
      <xdr:col>1</xdr:col>
      <xdr:colOff>1211580</xdr:colOff>
      <xdr:row>1018</xdr:row>
      <xdr:rowOff>1371600</xdr:rowOff>
    </xdr:to>
    <xdr:pic>
      <xdr:nvPicPr>
        <xdr:cNvPr id="447718" name="Рисунок 11"/>
        <xdr:cNvPicPr>
          <a:picLocks noChangeAspect="1"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16530260"/>
          <a:ext cx="1066800" cy="132588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1020</xdr:row>
      <xdr:rowOff>38100</xdr:rowOff>
    </xdr:from>
    <xdr:to>
      <xdr:col>1</xdr:col>
      <xdr:colOff>1203960</xdr:colOff>
      <xdr:row>1020</xdr:row>
      <xdr:rowOff>1363980</xdr:rowOff>
    </xdr:to>
    <xdr:pic>
      <xdr:nvPicPr>
        <xdr:cNvPr id="447719" name="Рисунок 12"/>
        <xdr:cNvPicPr>
          <a:picLocks noChangeAspect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19357280"/>
          <a:ext cx="1059180" cy="13258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1025</xdr:row>
      <xdr:rowOff>45720</xdr:rowOff>
    </xdr:from>
    <xdr:to>
      <xdr:col>1</xdr:col>
      <xdr:colOff>1249680</xdr:colOff>
      <xdr:row>1025</xdr:row>
      <xdr:rowOff>1386840</xdr:rowOff>
    </xdr:to>
    <xdr:pic>
      <xdr:nvPicPr>
        <xdr:cNvPr id="447720" name="Рисунок 2"/>
        <xdr:cNvPicPr>
          <a:picLocks noChangeAspect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326451500"/>
          <a:ext cx="1089660" cy="1341120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1026</xdr:row>
      <xdr:rowOff>38100</xdr:rowOff>
    </xdr:from>
    <xdr:to>
      <xdr:col>1</xdr:col>
      <xdr:colOff>1242060</xdr:colOff>
      <xdr:row>1026</xdr:row>
      <xdr:rowOff>1363980</xdr:rowOff>
    </xdr:to>
    <xdr:pic>
      <xdr:nvPicPr>
        <xdr:cNvPr id="447721" name="Рисунок 6"/>
        <xdr:cNvPicPr>
          <a:picLocks noChangeAspect="1"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27861200"/>
          <a:ext cx="1104900" cy="1325880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1027</xdr:row>
      <xdr:rowOff>30480</xdr:rowOff>
    </xdr:from>
    <xdr:to>
      <xdr:col>1</xdr:col>
      <xdr:colOff>1242060</xdr:colOff>
      <xdr:row>1027</xdr:row>
      <xdr:rowOff>1386840</xdr:rowOff>
    </xdr:to>
    <xdr:pic>
      <xdr:nvPicPr>
        <xdr:cNvPr id="447722" name="Рисунок 7"/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329270900"/>
          <a:ext cx="1127760" cy="1356360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57</xdr:row>
      <xdr:rowOff>45720</xdr:rowOff>
    </xdr:from>
    <xdr:to>
      <xdr:col>1</xdr:col>
      <xdr:colOff>1249680</xdr:colOff>
      <xdr:row>57</xdr:row>
      <xdr:rowOff>1348740</xdr:rowOff>
    </xdr:to>
    <xdr:pic>
      <xdr:nvPicPr>
        <xdr:cNvPr id="447723" name="Рисунок 2"/>
        <xdr:cNvPicPr>
          <a:picLocks noChangeAspect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5029080"/>
          <a:ext cx="1188720" cy="130302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58</xdr:row>
      <xdr:rowOff>30480</xdr:rowOff>
    </xdr:from>
    <xdr:to>
      <xdr:col>1</xdr:col>
      <xdr:colOff>1226820</xdr:colOff>
      <xdr:row>58</xdr:row>
      <xdr:rowOff>1341120</xdr:rowOff>
    </xdr:to>
    <xdr:pic>
      <xdr:nvPicPr>
        <xdr:cNvPr id="447724" name="Рисунок 6"/>
        <xdr:cNvPicPr>
          <a:picLocks noChangeAspect="1"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6393060"/>
          <a:ext cx="1165860" cy="13106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59</xdr:row>
      <xdr:rowOff>60960</xdr:rowOff>
    </xdr:from>
    <xdr:to>
      <xdr:col>1</xdr:col>
      <xdr:colOff>1203960</xdr:colOff>
      <xdr:row>59</xdr:row>
      <xdr:rowOff>1325880</xdr:rowOff>
    </xdr:to>
    <xdr:pic>
      <xdr:nvPicPr>
        <xdr:cNvPr id="447725" name="Рисунок 7"/>
        <xdr:cNvPicPr>
          <a:picLocks noChangeAspect="1"/>
        </xdr:cNvPicPr>
      </xdr:nvPicPr>
      <xdr:blipFill>
        <a:blip xmlns:r="http://schemas.openxmlformats.org/officeDocument/2006/relationships" r:embed="rId9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7802760"/>
          <a:ext cx="1143000" cy="126492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</xdr:row>
      <xdr:rowOff>30480</xdr:rowOff>
    </xdr:from>
    <xdr:to>
      <xdr:col>1</xdr:col>
      <xdr:colOff>1188720</xdr:colOff>
      <xdr:row>60</xdr:row>
      <xdr:rowOff>1341120</xdr:rowOff>
    </xdr:to>
    <xdr:pic>
      <xdr:nvPicPr>
        <xdr:cNvPr id="447726" name="Рисунок 8"/>
        <xdr:cNvPicPr>
          <a:picLocks noChangeAspect="1"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9151500"/>
          <a:ext cx="1188720" cy="131064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111</xdr:row>
      <xdr:rowOff>38100</xdr:rowOff>
    </xdr:from>
    <xdr:to>
      <xdr:col>1</xdr:col>
      <xdr:colOff>1234440</xdr:colOff>
      <xdr:row>111</xdr:row>
      <xdr:rowOff>1409700</xdr:rowOff>
    </xdr:to>
    <xdr:pic>
      <xdr:nvPicPr>
        <xdr:cNvPr id="447727" name="Рисунок 3"/>
        <xdr:cNvPicPr>
          <a:picLocks noChangeAspect="1"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32709920"/>
          <a:ext cx="105918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8</xdr:col>
      <xdr:colOff>838200</xdr:colOff>
      <xdr:row>2</xdr:row>
      <xdr:rowOff>845820</xdr:rowOff>
    </xdr:to>
    <xdr:pic>
      <xdr:nvPicPr>
        <xdr:cNvPr id="447728" name="Рисунок 1"/>
        <xdr:cNvPicPr>
          <a:picLocks noChangeAspect="1"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0"/>
          <a:ext cx="1149858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lovo-book.ru/cover/9785912826146.jpg" TargetMode="External"/><Relationship Id="rId671" Type="http://schemas.openxmlformats.org/officeDocument/2006/relationships/hyperlink" Target="https://www.slovo-book.ru/cover/9785912825477.jpg" TargetMode="External"/><Relationship Id="rId769" Type="http://schemas.openxmlformats.org/officeDocument/2006/relationships/hyperlink" Target="https://www.slovo-book.ru/cover/9785000338131.jpg" TargetMode="External"/><Relationship Id="rId21" Type="http://schemas.openxmlformats.org/officeDocument/2006/relationships/hyperlink" Target="http://www.slovo-book.ru/cover/9785912824609.jpg" TargetMode="External"/><Relationship Id="rId324" Type="http://schemas.openxmlformats.org/officeDocument/2006/relationships/hyperlink" Target="http://www.slovo-book.ru/cover/9785912821714.png" TargetMode="External"/><Relationship Id="rId531" Type="http://schemas.openxmlformats.org/officeDocument/2006/relationships/hyperlink" Target="https://www.slovo-book.ru/cover/9785912827394.jpg" TargetMode="External"/><Relationship Id="rId629" Type="http://schemas.openxmlformats.org/officeDocument/2006/relationships/hyperlink" Target="https://www.slovo-book.ru/cover/9785912822315.jpg" TargetMode="External"/><Relationship Id="rId170" Type="http://schemas.openxmlformats.org/officeDocument/2006/relationships/hyperlink" Target="http://www.slovo-book.ru/cover/9785000335277.jpg" TargetMode="External"/><Relationship Id="rId836" Type="http://schemas.openxmlformats.org/officeDocument/2006/relationships/hyperlink" Target="http://www.slovo-book.ru/cover/9785912828683.jpg" TargetMode="External"/><Relationship Id="rId268" Type="http://schemas.openxmlformats.org/officeDocument/2006/relationships/hyperlink" Target="http://www.slovo-book.ru/cover/9785912821738.png" TargetMode="External"/><Relationship Id="rId475" Type="http://schemas.openxmlformats.org/officeDocument/2006/relationships/hyperlink" Target="http://www.slovo-book.ru/cover/a/5a/9785000337165.jpg" TargetMode="External"/><Relationship Id="rId682" Type="http://schemas.openxmlformats.org/officeDocument/2006/relationships/hyperlink" Target="http://www.slovo-book.ru/cover/9785912826795.jpg" TargetMode="External"/><Relationship Id="rId903" Type="http://schemas.openxmlformats.org/officeDocument/2006/relationships/hyperlink" Target="https://slovo-book.ru/cover/9785912822414.jpg" TargetMode="External"/><Relationship Id="rId32" Type="http://schemas.openxmlformats.org/officeDocument/2006/relationships/hyperlink" Target="http://www.slovo-book.ru/cover/9785912823947.jpg" TargetMode="External"/><Relationship Id="rId128" Type="http://schemas.openxmlformats.org/officeDocument/2006/relationships/hyperlink" Target="http://slovo-book.ru/index.shtml?books/cardstool.shtml" TargetMode="External"/><Relationship Id="rId335" Type="http://schemas.openxmlformats.org/officeDocument/2006/relationships/hyperlink" Target="http://www.slovo-book.ru/cover/9785000334492.jpg" TargetMode="External"/><Relationship Id="rId542" Type="http://schemas.openxmlformats.org/officeDocument/2006/relationships/hyperlink" Target="http://www.slovo-book.ru/cover/9785912821394.jpg" TargetMode="External"/><Relationship Id="rId181" Type="http://schemas.openxmlformats.org/officeDocument/2006/relationships/hyperlink" Target="http://www.slovo-book.ru/cover/9785000335581.jpg" TargetMode="External"/><Relationship Id="rId402" Type="http://schemas.openxmlformats.org/officeDocument/2006/relationships/hyperlink" Target="http://www.slovo-book.ru/cover/a/c/9785912826733.jpg" TargetMode="External"/><Relationship Id="rId847" Type="http://schemas.openxmlformats.org/officeDocument/2006/relationships/hyperlink" Target="https://www.slovo-book.ru/cover/9785000337387.png" TargetMode="External"/><Relationship Id="rId279" Type="http://schemas.openxmlformats.org/officeDocument/2006/relationships/hyperlink" Target="http://www.slovo-book.ru/cover/9785000336502.png" TargetMode="External"/><Relationship Id="rId486" Type="http://schemas.openxmlformats.org/officeDocument/2006/relationships/hyperlink" Target="http://www.slovo-book.ru/cover/a/422/9785912827655.jpg" TargetMode="External"/><Relationship Id="rId693" Type="http://schemas.openxmlformats.org/officeDocument/2006/relationships/hyperlink" Target="https://www.wildberries.ru/catalog/75145178/detail.aspx?targetUrl=XS" TargetMode="External"/><Relationship Id="rId707" Type="http://schemas.openxmlformats.org/officeDocument/2006/relationships/hyperlink" Target="https://www.wildberries.ru/catalog/19103569/detail.aspx?targetUrl=XS" TargetMode="External"/><Relationship Id="rId914" Type="http://schemas.openxmlformats.org/officeDocument/2006/relationships/hyperlink" Target="https://slovo-book.ru/cover/9785912825231.jpg" TargetMode="External"/><Relationship Id="rId43" Type="http://schemas.openxmlformats.org/officeDocument/2006/relationships/hyperlink" Target="http://www.slovo-book.ru/cover/9785912821431.jpg" TargetMode="External"/><Relationship Id="rId139" Type="http://schemas.openxmlformats.org/officeDocument/2006/relationships/hyperlink" Target="http://www.slovo-book.ru/cover/9785912823435.jpg" TargetMode="External"/><Relationship Id="rId346" Type="http://schemas.openxmlformats.org/officeDocument/2006/relationships/hyperlink" Target="http://www.slovo-book.ru/cover/9785000336472.png" TargetMode="External"/><Relationship Id="rId553" Type="http://schemas.openxmlformats.org/officeDocument/2006/relationships/hyperlink" Target="https://www.slovo-book.ru/cover/9785000337431.jpg" TargetMode="External"/><Relationship Id="rId760" Type="http://schemas.openxmlformats.org/officeDocument/2006/relationships/hyperlink" Target="https://www.wildberries.ru/catalog/109519557/detail.aspx?targetUrl=XS" TargetMode="External"/><Relationship Id="rId192" Type="http://schemas.openxmlformats.org/officeDocument/2006/relationships/hyperlink" Target="http://www.slovo-book.ru/coveran/9785912829000.jpg" TargetMode="External"/><Relationship Id="rId206" Type="http://schemas.openxmlformats.org/officeDocument/2006/relationships/hyperlink" Target="http://www.slovo-book.ru/coveran/9785000335857.jpg" TargetMode="External"/><Relationship Id="rId413" Type="http://schemas.openxmlformats.org/officeDocument/2006/relationships/hyperlink" Target="http://www.slovo-book.ru/cover/9785912828379.jpg" TargetMode="External"/><Relationship Id="rId858" Type="http://schemas.openxmlformats.org/officeDocument/2006/relationships/hyperlink" Target="http://slovo-book.ru/cover/9785000338582.jpg" TargetMode="External"/><Relationship Id="rId497" Type="http://schemas.openxmlformats.org/officeDocument/2006/relationships/hyperlink" Target="http://www.slovo-book.ru/cover/a/2/9785912827303.png" TargetMode="External"/><Relationship Id="rId620" Type="http://schemas.openxmlformats.org/officeDocument/2006/relationships/hyperlink" Target="https://www.slovo-book.ru/cover/9785912823312.jpg" TargetMode="External"/><Relationship Id="rId718" Type="http://schemas.openxmlformats.org/officeDocument/2006/relationships/hyperlink" Target="https://www.wildberries.ru/catalog/28751050/detail.aspx?targetUrl=XS" TargetMode="External"/><Relationship Id="rId925" Type="http://schemas.openxmlformats.org/officeDocument/2006/relationships/printerSettings" Target="../printerSettings/printerSettings1.bin"/><Relationship Id="rId357" Type="http://schemas.openxmlformats.org/officeDocument/2006/relationships/hyperlink" Target="http://www.slovo-book.ru/cover/9785000337028.png" TargetMode="External"/><Relationship Id="rId54" Type="http://schemas.openxmlformats.org/officeDocument/2006/relationships/hyperlink" Target="http://www.slovo-book.ru/cov/post/abc03i.jpg" TargetMode="External"/><Relationship Id="rId217" Type="http://schemas.openxmlformats.org/officeDocument/2006/relationships/hyperlink" Target="http://www.slovo-book.ru/coveran/978500033999200042.jpg" TargetMode="External"/><Relationship Id="rId564" Type="http://schemas.openxmlformats.org/officeDocument/2006/relationships/hyperlink" Target="https://www.slovo-book.ru/cover/9785000337646.png" TargetMode="External"/><Relationship Id="rId771" Type="http://schemas.openxmlformats.org/officeDocument/2006/relationships/hyperlink" Target="https://www.slovo-book.ru/cover/9785000338155.jpg" TargetMode="External"/><Relationship Id="rId869" Type="http://schemas.openxmlformats.org/officeDocument/2006/relationships/hyperlink" Target="http://slovo-book.ru/cover/9785912822797.jpg" TargetMode="External"/><Relationship Id="rId424" Type="http://schemas.openxmlformats.org/officeDocument/2006/relationships/hyperlink" Target="http://www.slovo-book.ru/cover/9785000334614.jpg" TargetMode="External"/><Relationship Id="rId631" Type="http://schemas.openxmlformats.org/officeDocument/2006/relationships/hyperlink" Target="https://www.slovo-book.ru/cover/9785000335048.jpg" TargetMode="External"/><Relationship Id="rId729" Type="http://schemas.openxmlformats.org/officeDocument/2006/relationships/hyperlink" Target="http://www.slovo-book.ru/cover/9785912825897.jpg" TargetMode="External"/><Relationship Id="rId270" Type="http://schemas.openxmlformats.org/officeDocument/2006/relationships/hyperlink" Target="http://www.slovo-book.ru/cover/9785000336373.png" TargetMode="External"/><Relationship Id="rId65" Type="http://schemas.openxmlformats.org/officeDocument/2006/relationships/hyperlink" Target="http://www.slovo-book.ru/cover/9785912826856.jpg" TargetMode="External"/><Relationship Id="rId130" Type="http://schemas.openxmlformats.org/officeDocument/2006/relationships/hyperlink" Target="http://www.slovo-book.ru/cover/9785912828881.jpg" TargetMode="External"/><Relationship Id="rId368" Type="http://schemas.openxmlformats.org/officeDocument/2006/relationships/hyperlink" Target="http://www.slovo-book.ru/cover/9785912822889.jpg" TargetMode="External"/><Relationship Id="rId575" Type="http://schemas.openxmlformats.org/officeDocument/2006/relationships/hyperlink" Target="https://www.slovo-book.ru/cover/9785000337530.jpg" TargetMode="External"/><Relationship Id="rId782" Type="http://schemas.openxmlformats.org/officeDocument/2006/relationships/hyperlink" Target="https://www.slovo-book.ru/cover/4673738097v03.jpg" TargetMode="External"/><Relationship Id="rId228" Type="http://schemas.openxmlformats.org/officeDocument/2006/relationships/hyperlink" Target="http://www.slovo-book.ru/coveran/978500033999200038.jpg" TargetMode="External"/><Relationship Id="rId435" Type="http://schemas.openxmlformats.org/officeDocument/2006/relationships/hyperlink" Target="http://www.slovo-book.ru/coveran/9785912824661.jpg" TargetMode="External"/><Relationship Id="rId642" Type="http://schemas.openxmlformats.org/officeDocument/2006/relationships/hyperlink" Target="https://www.slovo-book.ru/cover/9785000335444.jpg" TargetMode="External"/><Relationship Id="rId281" Type="http://schemas.openxmlformats.org/officeDocument/2006/relationships/hyperlink" Target="http://www.slovo-book.ru/cover/9785912825088.png" TargetMode="External"/><Relationship Id="rId502" Type="http://schemas.openxmlformats.org/officeDocument/2006/relationships/hyperlink" Target="http://www.slovo-book.ru/cover/9785000337233.png" TargetMode="External"/><Relationship Id="rId76" Type="http://schemas.openxmlformats.org/officeDocument/2006/relationships/hyperlink" Target="http://www.slovo-book.ru/cover/9785912828003.jpg" TargetMode="External"/><Relationship Id="rId141" Type="http://schemas.openxmlformats.org/officeDocument/2006/relationships/hyperlink" Target="http://www.slovo-book.ru/cover/978500033999200016.jpg" TargetMode="External"/><Relationship Id="rId379" Type="http://schemas.openxmlformats.org/officeDocument/2006/relationships/hyperlink" Target="http://www.slovo-book.ru/cover/9785912825811.jpg" TargetMode="External"/><Relationship Id="rId586" Type="http://schemas.openxmlformats.org/officeDocument/2006/relationships/hyperlink" Target="https://www.slovo-book.ru/cover/9785000337776.jpg" TargetMode="External"/><Relationship Id="rId793" Type="http://schemas.openxmlformats.org/officeDocument/2006/relationships/hyperlink" Target="http://www.slovo-book.ru/" TargetMode="External"/><Relationship Id="rId807" Type="http://schemas.openxmlformats.org/officeDocument/2006/relationships/hyperlink" Target="http://slovo-book.ru/cover/9785000338353.jpg" TargetMode="External"/><Relationship Id="rId7" Type="http://schemas.openxmlformats.org/officeDocument/2006/relationships/hyperlink" Target="http://www.slovo-book.ru/cover/9785912820687.jpg" TargetMode="External"/><Relationship Id="rId239" Type="http://schemas.openxmlformats.org/officeDocument/2006/relationships/hyperlink" Target="http://www.slovo-book.ru/cover/9785000335017.jpg" TargetMode="External"/><Relationship Id="rId446" Type="http://schemas.openxmlformats.org/officeDocument/2006/relationships/hyperlink" Target="http://www.slovo-book.ru/cover/9785912820465.jpg" TargetMode="External"/><Relationship Id="rId653" Type="http://schemas.openxmlformats.org/officeDocument/2006/relationships/hyperlink" Target="https://www.slovo-book.ru/cover/9785912822766.jpg" TargetMode="External"/><Relationship Id="rId292" Type="http://schemas.openxmlformats.org/officeDocument/2006/relationships/hyperlink" Target="http://www.slovo-book.ru/cover/9785912822681.jpg" TargetMode="External"/><Relationship Id="rId306" Type="http://schemas.openxmlformats.org/officeDocument/2006/relationships/hyperlink" Target="http://slovo-book.ru/cover/a/9785000336908.png" TargetMode="External"/><Relationship Id="rId860" Type="http://schemas.openxmlformats.org/officeDocument/2006/relationships/hyperlink" Target="http://www.slovo-book.ru/coveran/9785000335895.jpg" TargetMode="External"/><Relationship Id="rId87" Type="http://schemas.openxmlformats.org/officeDocument/2006/relationships/hyperlink" Target="http://www.slovo-book.ru/cover/9785912828058.jpg" TargetMode="External"/><Relationship Id="rId513" Type="http://schemas.openxmlformats.org/officeDocument/2006/relationships/hyperlink" Target="http://www.slovo-book.ru/cover/978500033999200010.jpg" TargetMode="External"/><Relationship Id="rId597" Type="http://schemas.openxmlformats.org/officeDocument/2006/relationships/hyperlink" Target="http://www.slovo-book.ru/coveran/9785000336205.jpg" TargetMode="External"/><Relationship Id="rId720" Type="http://schemas.openxmlformats.org/officeDocument/2006/relationships/hyperlink" Target="https://www.wildberries.ru/catalog/78749148/detail.aspx?targetUrl=XS" TargetMode="External"/><Relationship Id="rId818" Type="http://schemas.openxmlformats.org/officeDocument/2006/relationships/hyperlink" Target="http://slovo-book.ru/cover/9785000338483.jpg" TargetMode="External"/><Relationship Id="rId152" Type="http://schemas.openxmlformats.org/officeDocument/2006/relationships/hyperlink" Target="http://slovo-book.ru/index.shtml?books/cardsshoe.shtml" TargetMode="External"/><Relationship Id="rId457" Type="http://schemas.openxmlformats.org/officeDocument/2006/relationships/hyperlink" Target="http://www.slovo-book.ru/cover/9785912826238.jpg" TargetMode="External"/><Relationship Id="rId664" Type="http://schemas.openxmlformats.org/officeDocument/2006/relationships/hyperlink" Target="https://www.slovo-book.ru/cover/4673738097985.jpg" TargetMode="External"/><Relationship Id="rId871" Type="http://schemas.openxmlformats.org/officeDocument/2006/relationships/hyperlink" Target="http://slovo-book.ru/cover/9785912826542.jpg" TargetMode="External"/><Relationship Id="rId14" Type="http://schemas.openxmlformats.org/officeDocument/2006/relationships/hyperlink" Target="http://www.slovo-book.ru/cover/9785912821493.jpg" TargetMode="External"/><Relationship Id="rId317" Type="http://schemas.openxmlformats.org/officeDocument/2006/relationships/hyperlink" Target="http://www.slovo-book.ru/cover/9785912822650.png" TargetMode="External"/><Relationship Id="rId524" Type="http://schemas.openxmlformats.org/officeDocument/2006/relationships/hyperlink" Target="https://www.slovo-book.ru/cover/9785000337356.png" TargetMode="External"/><Relationship Id="rId731" Type="http://schemas.openxmlformats.org/officeDocument/2006/relationships/hyperlink" Target="http://www.slovo-book.ru/cover/9785912825958.jpg" TargetMode="External"/><Relationship Id="rId98" Type="http://schemas.openxmlformats.org/officeDocument/2006/relationships/hyperlink" Target="http://www.slovo-book.ru/cover/9785912828461.jpg" TargetMode="External"/><Relationship Id="rId163" Type="http://schemas.openxmlformats.org/officeDocument/2006/relationships/hyperlink" Target="http://www.slovo-book.ru/cover/9785912825668.jpg" TargetMode="External"/><Relationship Id="rId370" Type="http://schemas.openxmlformats.org/officeDocument/2006/relationships/hyperlink" Target="http://www.slovo-book.ru/cover/9785000337059.jpg" TargetMode="External"/><Relationship Id="rId829" Type="http://schemas.openxmlformats.org/officeDocument/2006/relationships/hyperlink" Target="https://www.wildberries.ru/catalog/149397528/detail.aspx?targetUrl=GP" TargetMode="External"/><Relationship Id="rId230" Type="http://schemas.openxmlformats.org/officeDocument/2006/relationships/hyperlink" Target="http://www.slovo-book.ru/coveran/978500033999200035.jpg" TargetMode="External"/><Relationship Id="rId468" Type="http://schemas.openxmlformats.org/officeDocument/2006/relationships/hyperlink" Target="http://slovo-book.ru/cov/prst/prst003i.jpg" TargetMode="External"/><Relationship Id="rId675" Type="http://schemas.openxmlformats.org/officeDocument/2006/relationships/hyperlink" Target="https://www.slovo-book.ru/cover/9785000337875.jpg" TargetMode="External"/><Relationship Id="rId882" Type="http://schemas.openxmlformats.org/officeDocument/2006/relationships/hyperlink" Target="http://slovo-book.ru/cover/9785000335130.jpg" TargetMode="External"/><Relationship Id="rId25" Type="http://schemas.openxmlformats.org/officeDocument/2006/relationships/hyperlink" Target="http://www.slovo-book.ru/cover/9785912826573.jpg" TargetMode="External"/><Relationship Id="rId328" Type="http://schemas.openxmlformats.org/officeDocument/2006/relationships/hyperlink" Target="http://www.slovo-book.ru/cover/9785000333181.jpg" TargetMode="External"/><Relationship Id="rId535" Type="http://schemas.openxmlformats.org/officeDocument/2006/relationships/hyperlink" Target="http://www.slovo-book.ru/cover/9785912826924.jpg" TargetMode="External"/><Relationship Id="rId742" Type="http://schemas.openxmlformats.org/officeDocument/2006/relationships/hyperlink" Target="http://www.slovo-book.ru/cover/9785912825286.jpg" TargetMode="External"/><Relationship Id="rId174" Type="http://schemas.openxmlformats.org/officeDocument/2006/relationships/hyperlink" Target="http://www.slovo-book.ru/cover/978500033999200019.jpg" TargetMode="External"/><Relationship Id="rId381" Type="http://schemas.openxmlformats.org/officeDocument/2006/relationships/hyperlink" Target="http://www.slovo-book.ru/cover/a/9785912825804.jpg" TargetMode="External"/><Relationship Id="rId602" Type="http://schemas.openxmlformats.org/officeDocument/2006/relationships/hyperlink" Target="http://www.slovo-book.ru/cover/9785000335420.png" TargetMode="External"/><Relationship Id="rId241" Type="http://schemas.openxmlformats.org/officeDocument/2006/relationships/hyperlink" Target="http://www.slovo-book.ru/cover/9785912825965.jpg" TargetMode="External"/><Relationship Id="rId479" Type="http://schemas.openxmlformats.org/officeDocument/2006/relationships/hyperlink" Target="http://www.slovo-book.ru/cover/a/5a/9785912820175.jpg" TargetMode="External"/><Relationship Id="rId686" Type="http://schemas.openxmlformats.org/officeDocument/2006/relationships/hyperlink" Target="http://www.slovo-book.ru/cover/9785000335000.jpg" TargetMode="External"/><Relationship Id="rId893" Type="http://schemas.openxmlformats.org/officeDocument/2006/relationships/hyperlink" Target="https://slovo-book.ru/cover/4673738097664.jpg" TargetMode="External"/><Relationship Id="rId907" Type="http://schemas.openxmlformats.org/officeDocument/2006/relationships/hyperlink" Target="http://www.slovo-book.ru/cover/9785000336795.jpg" TargetMode="External"/><Relationship Id="rId36" Type="http://schemas.openxmlformats.org/officeDocument/2006/relationships/hyperlink" Target="http://www.slovo-book.ru/cover/9785912822773.jpg" TargetMode="External"/><Relationship Id="rId339" Type="http://schemas.openxmlformats.org/officeDocument/2006/relationships/hyperlink" Target="http://www.slovo-book.ru/coveran/9785000332474.jpg" TargetMode="External"/><Relationship Id="rId546" Type="http://schemas.openxmlformats.org/officeDocument/2006/relationships/hyperlink" Target="http://www.slovo-book.ru/cover/9785912821370.jpg" TargetMode="External"/><Relationship Id="rId753" Type="http://schemas.openxmlformats.org/officeDocument/2006/relationships/hyperlink" Target="https://www.slovo-book.ru/cover/9785000338063.jpg" TargetMode="External"/><Relationship Id="rId101" Type="http://schemas.openxmlformats.org/officeDocument/2006/relationships/hyperlink" Target="http://www.slovo-book.ru/cover/9785912828751.jpg" TargetMode="External"/><Relationship Id="rId185" Type="http://schemas.openxmlformats.org/officeDocument/2006/relationships/hyperlink" Target="http://www.slovo-book.ru/coveran/9785912828942.jpg" TargetMode="External"/><Relationship Id="rId406" Type="http://schemas.openxmlformats.org/officeDocument/2006/relationships/hyperlink" Target="http://www.slovo-book.ru/cover/9785912824463.jpg" TargetMode="External"/><Relationship Id="rId392" Type="http://schemas.openxmlformats.org/officeDocument/2006/relationships/hyperlink" Target="http://www.slovo-book.ru/cover/9785912828263.jpg" TargetMode="External"/><Relationship Id="rId613" Type="http://schemas.openxmlformats.org/officeDocument/2006/relationships/hyperlink" Target="https://www.slovo-book.ru/cover/9785000337837.jpg" TargetMode="External"/><Relationship Id="rId697" Type="http://schemas.openxmlformats.org/officeDocument/2006/relationships/hyperlink" Target="https://www.wildberries.ru/catalog/18935153/detail.aspx?targetUrl=XS" TargetMode="External"/><Relationship Id="rId820" Type="http://schemas.openxmlformats.org/officeDocument/2006/relationships/hyperlink" Target="http://slovo-book.ru/cover/9785000338513.jpg" TargetMode="External"/><Relationship Id="rId918" Type="http://schemas.openxmlformats.org/officeDocument/2006/relationships/hyperlink" Target="https://slovo-book.ru/cover/9785912826450.jpg" TargetMode="External"/><Relationship Id="rId252" Type="http://schemas.openxmlformats.org/officeDocument/2006/relationships/hyperlink" Target="http://www.slovo-book.ru/cover/9785912828096.jpg" TargetMode="External"/><Relationship Id="rId47" Type="http://schemas.openxmlformats.org/officeDocument/2006/relationships/hyperlink" Target="http://www.slovo-book.ru/cover/9785912827686.jpg" TargetMode="External"/><Relationship Id="rId112" Type="http://schemas.openxmlformats.org/officeDocument/2006/relationships/hyperlink" Target="http://www.slovo-book.ru/cover/9785912825170.jpg" TargetMode="External"/><Relationship Id="rId557" Type="http://schemas.openxmlformats.org/officeDocument/2006/relationships/hyperlink" Target="https://www.slovo-book.ru/cover/9785912828485.jpg" TargetMode="External"/><Relationship Id="rId764" Type="http://schemas.openxmlformats.org/officeDocument/2006/relationships/hyperlink" Target="https://www.slovo-book.ru/cover/9785000337905.jpg" TargetMode="External"/><Relationship Id="rId196" Type="http://schemas.openxmlformats.org/officeDocument/2006/relationships/hyperlink" Target="http://www.slovo-book.ru/coveran/9785912826740.jpg" TargetMode="External"/><Relationship Id="rId417" Type="http://schemas.openxmlformats.org/officeDocument/2006/relationships/hyperlink" Target="http://www.slovo-book.ru/cover/9785912827068.jpg" TargetMode="External"/><Relationship Id="rId624" Type="http://schemas.openxmlformats.org/officeDocument/2006/relationships/hyperlink" Target="https://www.slovo-book.ru/cover/9785912826603.jpg" TargetMode="External"/><Relationship Id="rId831" Type="http://schemas.openxmlformats.org/officeDocument/2006/relationships/hyperlink" Target="https://www.wildberries.ru/catalog/142907123/detail.aspx?targetUrl=GP" TargetMode="External"/><Relationship Id="rId263" Type="http://schemas.openxmlformats.org/officeDocument/2006/relationships/hyperlink" Target="http://www.slovo-book.ru/cover/9785912821769.png" TargetMode="External"/><Relationship Id="rId470" Type="http://schemas.openxmlformats.org/officeDocument/2006/relationships/hyperlink" Target="http://www.slovo-book.ru/cover/9785000337127.png" TargetMode="External"/><Relationship Id="rId58" Type="http://schemas.openxmlformats.org/officeDocument/2006/relationships/hyperlink" Target="http://www.slovo-book.ru/cover/9785912822353.jpg" TargetMode="External"/><Relationship Id="rId123" Type="http://schemas.openxmlformats.org/officeDocument/2006/relationships/hyperlink" Target="http://www.slovo-book.ru/cover/978500033999200007.jpg" TargetMode="External"/><Relationship Id="rId330" Type="http://schemas.openxmlformats.org/officeDocument/2006/relationships/hyperlink" Target="http://www.slovo-book.ru/cover/9785912821745.jpg" TargetMode="External"/><Relationship Id="rId568" Type="http://schemas.openxmlformats.org/officeDocument/2006/relationships/hyperlink" Target="https://www.slovo-book.ru/cover/9785000337486.jpg" TargetMode="External"/><Relationship Id="rId775" Type="http://schemas.openxmlformats.org/officeDocument/2006/relationships/hyperlink" Target="https://www.slovo-book.ru/cover/9785000338018.jpg" TargetMode="External"/><Relationship Id="rId428" Type="http://schemas.openxmlformats.org/officeDocument/2006/relationships/hyperlink" Target="http://www.slovo-book.ru/cover/9785912826993.jpg" TargetMode="External"/><Relationship Id="rId635" Type="http://schemas.openxmlformats.org/officeDocument/2006/relationships/hyperlink" Target="https://www.slovo-book.ru/cover/9785000335888.jpg" TargetMode="External"/><Relationship Id="rId842" Type="http://schemas.openxmlformats.org/officeDocument/2006/relationships/hyperlink" Target="http://www.slovo-book.ru/cover/9785000338193.jpg" TargetMode="External"/><Relationship Id="rId274" Type="http://schemas.openxmlformats.org/officeDocument/2006/relationships/hyperlink" Target="http://www.slovo-book.ru/cover/9785912823763.png" TargetMode="External"/><Relationship Id="rId481" Type="http://schemas.openxmlformats.org/officeDocument/2006/relationships/hyperlink" Target="http://www.slovo-book.ru/cover/a/5a/9785912825507.jpg" TargetMode="External"/><Relationship Id="rId702" Type="http://schemas.openxmlformats.org/officeDocument/2006/relationships/hyperlink" Target="https://www.wildberries.ru/catalog/17296640/detail.aspx?targetUrl=XS" TargetMode="External"/><Relationship Id="rId69" Type="http://schemas.openxmlformats.org/officeDocument/2006/relationships/hyperlink" Target="http://www.slovo-book.ru/cover/9785912823619.jpg" TargetMode="External"/><Relationship Id="rId134" Type="http://schemas.openxmlformats.org/officeDocument/2006/relationships/hyperlink" Target="http://www.slovo-book.ru/cover/978500033999200006.jpg" TargetMode="External"/><Relationship Id="rId579" Type="http://schemas.openxmlformats.org/officeDocument/2006/relationships/hyperlink" Target="https://www.slovo-book.ru/cover/9785000337653.jpg" TargetMode="External"/><Relationship Id="rId786" Type="http://schemas.openxmlformats.org/officeDocument/2006/relationships/hyperlink" Target="https://www.slovo-book.ru/cover/4673738097v07.jpg" TargetMode="External"/><Relationship Id="rId341" Type="http://schemas.openxmlformats.org/officeDocument/2006/relationships/hyperlink" Target="http://www.slovo-book.ru/coveran/9785000333549.jpg" TargetMode="External"/><Relationship Id="rId439" Type="http://schemas.openxmlformats.org/officeDocument/2006/relationships/hyperlink" Target="http://www.slovo-book.ru/coveran/9785000336175.jpg" TargetMode="External"/><Relationship Id="rId646" Type="http://schemas.openxmlformats.org/officeDocument/2006/relationships/hyperlink" Target="https://www.slovo-book.ru/cover/9785000336588.png" TargetMode="External"/><Relationship Id="rId201" Type="http://schemas.openxmlformats.org/officeDocument/2006/relationships/hyperlink" Target="http://www.slovo-book.ru/coveran/9785912829093.jpg" TargetMode="External"/><Relationship Id="rId285" Type="http://schemas.openxmlformats.org/officeDocument/2006/relationships/hyperlink" Target="http://www.slovo-book.ru/cover/9785000336571.png" TargetMode="External"/><Relationship Id="rId506" Type="http://schemas.openxmlformats.org/officeDocument/2006/relationships/hyperlink" Target="http://www.slovo-book.ru/cover/9785000337257.png" TargetMode="External"/><Relationship Id="rId853" Type="http://schemas.openxmlformats.org/officeDocument/2006/relationships/hyperlink" Target="http://slovo-book.ru/cover/9785912828454.jpg" TargetMode="External"/><Relationship Id="rId492" Type="http://schemas.openxmlformats.org/officeDocument/2006/relationships/hyperlink" Target="http://www.slovo-book.ru/cover/a/18p/9785912822100.jpg" TargetMode="External"/><Relationship Id="rId713" Type="http://schemas.openxmlformats.org/officeDocument/2006/relationships/hyperlink" Target="https://www.wildberries.ru/catalog/28758973/detail.aspx?targetUrl=XS" TargetMode="External"/><Relationship Id="rId797" Type="http://schemas.openxmlformats.org/officeDocument/2006/relationships/hyperlink" Target="https://slovo-book.ru/cover/9785000338216.jpg" TargetMode="External"/><Relationship Id="rId920" Type="http://schemas.openxmlformats.org/officeDocument/2006/relationships/hyperlink" Target="https://slovo-book.ru/cover/9785000338629.jpg" TargetMode="External"/><Relationship Id="rId145" Type="http://schemas.openxmlformats.org/officeDocument/2006/relationships/hyperlink" Target="http://www.slovo-book.ru/cover/9785912826337.jpg" TargetMode="External"/><Relationship Id="rId352" Type="http://schemas.openxmlformats.org/officeDocument/2006/relationships/hyperlink" Target="http://www.slovo-book.ru/cover/9785000336601.png" TargetMode="External"/><Relationship Id="rId212" Type="http://schemas.openxmlformats.org/officeDocument/2006/relationships/hyperlink" Target="http://www.slovo-book.ru/coveran/9785912826979.jpg" TargetMode="External"/><Relationship Id="rId657" Type="http://schemas.openxmlformats.org/officeDocument/2006/relationships/hyperlink" Target="https://www.slovo-book.ru/cover/4673738097923.jpg" TargetMode="External"/><Relationship Id="rId864" Type="http://schemas.openxmlformats.org/officeDocument/2006/relationships/hyperlink" Target="http://slovo-book.ru/cover/9785912827204.jpg" TargetMode="External"/><Relationship Id="rId296" Type="http://schemas.openxmlformats.org/officeDocument/2006/relationships/hyperlink" Target="http://www.slovo-book.ru/cover/978500033999200059.jpg" TargetMode="External"/><Relationship Id="rId517" Type="http://schemas.openxmlformats.org/officeDocument/2006/relationships/hyperlink" Target="http://slovo-book.ru/cover/9785912828560.png" TargetMode="External"/><Relationship Id="rId724" Type="http://schemas.openxmlformats.org/officeDocument/2006/relationships/hyperlink" Target="https://www.wildberries.ru/catalog/18879042/detail.aspx?targetUrl=XS" TargetMode="External"/><Relationship Id="rId60" Type="http://schemas.openxmlformats.org/officeDocument/2006/relationships/hyperlink" Target="http://www.slovo-book.ru/cover/9785912828041.jpg" TargetMode="External"/><Relationship Id="rId156" Type="http://schemas.openxmlformats.org/officeDocument/2006/relationships/hyperlink" Target="http://slovo-book.ru/cover/9785912826566.jpg" TargetMode="External"/><Relationship Id="rId363" Type="http://schemas.openxmlformats.org/officeDocument/2006/relationships/hyperlink" Target="http://www.slovo-book.ru/cover/9785912827150.jpg" TargetMode="External"/><Relationship Id="rId570" Type="http://schemas.openxmlformats.org/officeDocument/2006/relationships/hyperlink" Target="https://www.slovo-book.ru/cover/9785000337523.jpg" TargetMode="External"/><Relationship Id="rId223" Type="http://schemas.openxmlformats.org/officeDocument/2006/relationships/hyperlink" Target="http://www.slovo-book.ru/coveran/978500033999200047.jpg" TargetMode="External"/><Relationship Id="rId430" Type="http://schemas.openxmlformats.org/officeDocument/2006/relationships/hyperlink" Target="http://www.slovo-book.ru/cover/9785912828614.jpg" TargetMode="External"/><Relationship Id="rId668" Type="http://schemas.openxmlformats.org/officeDocument/2006/relationships/hyperlink" Target="https://www.slovo-book.ru/cover/9785912825446.jpg" TargetMode="External"/><Relationship Id="rId875" Type="http://schemas.openxmlformats.org/officeDocument/2006/relationships/hyperlink" Target="http://slovo-book.ru/cover/9785000335413.jpg" TargetMode="External"/><Relationship Id="rId18" Type="http://schemas.openxmlformats.org/officeDocument/2006/relationships/hyperlink" Target="http://www.slovo-book.ru/cover/9785912824814.jpg" TargetMode="External"/><Relationship Id="rId528" Type="http://schemas.openxmlformats.org/officeDocument/2006/relationships/hyperlink" Target="https://www.slovo-book.ru/cover/9785000337417.jpg" TargetMode="External"/><Relationship Id="rId735" Type="http://schemas.openxmlformats.org/officeDocument/2006/relationships/hyperlink" Target="http://www.slovo-book.ru/cover/9785912821998.jpg" TargetMode="External"/><Relationship Id="rId167" Type="http://schemas.openxmlformats.org/officeDocument/2006/relationships/hyperlink" Target="http://www.slovo-book.ru/cover/9785000335260.jpg" TargetMode="External"/><Relationship Id="rId374" Type="http://schemas.openxmlformats.org/officeDocument/2006/relationships/hyperlink" Target="http://www.slovo-book.ru/cover/9785912821189.jpg" TargetMode="External"/><Relationship Id="rId581" Type="http://schemas.openxmlformats.org/officeDocument/2006/relationships/hyperlink" Target="https://www.slovo-book.ru/cover/9785000337684.jpg" TargetMode="External"/><Relationship Id="rId71" Type="http://schemas.openxmlformats.org/officeDocument/2006/relationships/hyperlink" Target="http://www.slovo-book.ru/cover/9785912823466.jpg" TargetMode="External"/><Relationship Id="rId234" Type="http://schemas.openxmlformats.org/officeDocument/2006/relationships/hyperlink" Target="http://www.slovo-book.ru/coveran/978500033999200031.jpg" TargetMode="External"/><Relationship Id="rId679" Type="http://schemas.openxmlformats.org/officeDocument/2006/relationships/hyperlink" Target="http://www.slovo-book.ru/cover/9785000337943.jpg" TargetMode="External"/><Relationship Id="rId802" Type="http://schemas.openxmlformats.org/officeDocument/2006/relationships/hyperlink" Target="http://slovo-book.ru/cover/4673738097h01.jpg" TargetMode="External"/><Relationship Id="rId886" Type="http://schemas.openxmlformats.org/officeDocument/2006/relationships/hyperlink" Target="http://slovo-book.ru/cover/9785000333105.jpg" TargetMode="External"/><Relationship Id="rId2" Type="http://schemas.openxmlformats.org/officeDocument/2006/relationships/hyperlink" Target="http://www.slovo-book.ru/cover/9785912821028.jpg" TargetMode="External"/><Relationship Id="rId29" Type="http://schemas.openxmlformats.org/officeDocument/2006/relationships/hyperlink" Target="http://www.slovo-book.ru/cover/9785912824159.jpg" TargetMode="External"/><Relationship Id="rId441" Type="http://schemas.openxmlformats.org/officeDocument/2006/relationships/hyperlink" Target="http://www.slovo-book.ru/cover/9785912826498.jpg" TargetMode="External"/><Relationship Id="rId539" Type="http://schemas.openxmlformats.org/officeDocument/2006/relationships/hyperlink" Target="https://www.slovo-book.ru/cover/9785912828447.jpg" TargetMode="External"/><Relationship Id="rId746" Type="http://schemas.openxmlformats.org/officeDocument/2006/relationships/hyperlink" Target="http://www.slovo-book.ru/cover/9785912825361.jpg" TargetMode="External"/><Relationship Id="rId178" Type="http://schemas.openxmlformats.org/officeDocument/2006/relationships/hyperlink" Target="http://www.slovo-book.ru/coveran/9785912822476.jpg" TargetMode="External"/><Relationship Id="rId301" Type="http://schemas.openxmlformats.org/officeDocument/2006/relationships/hyperlink" Target="http://slovo-book.ru/cov/chps/chps008i.jpg" TargetMode="External"/><Relationship Id="rId82" Type="http://schemas.openxmlformats.org/officeDocument/2006/relationships/hyperlink" Target="http://www.slovo-book.ru/cover/9785912827600.jpg" TargetMode="External"/><Relationship Id="rId385" Type="http://schemas.openxmlformats.org/officeDocument/2006/relationships/hyperlink" Target="http://www.slovo-book.ru/coveran/9785912827594.jpg" TargetMode="External"/><Relationship Id="rId592" Type="http://schemas.openxmlformats.org/officeDocument/2006/relationships/hyperlink" Target="http://www.slovo-book.ru/cover/9785000336663.png" TargetMode="External"/><Relationship Id="rId606" Type="http://schemas.openxmlformats.org/officeDocument/2006/relationships/hyperlink" Target="https://www.slovo-book.ru/cover/9785000337691.jpg" TargetMode="External"/><Relationship Id="rId813" Type="http://schemas.openxmlformats.org/officeDocument/2006/relationships/hyperlink" Target="http://slovo-book.ru/cover/9785000338445.jpg" TargetMode="External"/><Relationship Id="rId245" Type="http://schemas.openxmlformats.org/officeDocument/2006/relationships/hyperlink" Target="http://www.slovo-book.ru/cover/9785000335154.jpg" TargetMode="External"/><Relationship Id="rId452" Type="http://schemas.openxmlformats.org/officeDocument/2006/relationships/hyperlink" Target="http://www.slovo-book.ru/coveran/9785912823527.jpg" TargetMode="External"/><Relationship Id="rId897" Type="http://schemas.openxmlformats.org/officeDocument/2006/relationships/hyperlink" Target="https://slovo-book.ru/cover/9785912827143.jpg" TargetMode="External"/><Relationship Id="rId105" Type="http://schemas.openxmlformats.org/officeDocument/2006/relationships/hyperlink" Target="http://www.slovo-book.ru/cover/9785912828843.jpg" TargetMode="External"/><Relationship Id="rId312" Type="http://schemas.openxmlformats.org/officeDocument/2006/relationships/hyperlink" Target="http://www.slovo-book.ru/cover/9785912821400.jpg" TargetMode="External"/><Relationship Id="rId757" Type="http://schemas.openxmlformats.org/officeDocument/2006/relationships/hyperlink" Target="https://www.slovo-book.ru/cover/9785000338100.jpg" TargetMode="External"/><Relationship Id="rId93" Type="http://schemas.openxmlformats.org/officeDocument/2006/relationships/hyperlink" Target="http://www.slovo-book.ru/cover/978500033999200053.jpg" TargetMode="External"/><Relationship Id="rId189" Type="http://schemas.openxmlformats.org/officeDocument/2006/relationships/hyperlink" Target="http://www.slovo-book.ru/coveran/9785912829031.jpg" TargetMode="External"/><Relationship Id="rId396" Type="http://schemas.openxmlformats.org/officeDocument/2006/relationships/hyperlink" Target="http://www.slovo-book.ru/cover/9785000337110.png" TargetMode="External"/><Relationship Id="rId617" Type="http://schemas.openxmlformats.org/officeDocument/2006/relationships/hyperlink" Target="https://www.slovo-book.ru/cover/9785912826368.jpg" TargetMode="External"/><Relationship Id="rId824" Type="http://schemas.openxmlformats.org/officeDocument/2006/relationships/hyperlink" Target="https://clck.ru/33ufnX" TargetMode="External"/><Relationship Id="rId256" Type="http://schemas.openxmlformats.org/officeDocument/2006/relationships/hyperlink" Target="http://www.slovo-book.ru/cover/9785000336298.png" TargetMode="External"/><Relationship Id="rId463" Type="http://schemas.openxmlformats.org/officeDocument/2006/relationships/hyperlink" Target="http://www.slovo-book.ru/coveran/9785912823138.jpg" TargetMode="External"/><Relationship Id="rId670" Type="http://schemas.openxmlformats.org/officeDocument/2006/relationships/hyperlink" Target="https://www.slovo-book.ru/cover/9785912826702.jpg" TargetMode="External"/><Relationship Id="rId116" Type="http://schemas.openxmlformats.org/officeDocument/2006/relationships/hyperlink" Target="http://www.slovo-book.ru/cover/9785912821424.jpg" TargetMode="External"/><Relationship Id="rId323" Type="http://schemas.openxmlformats.org/officeDocument/2006/relationships/hyperlink" Target="http://www.slovo-book.ru/cover/9785912821776.png" TargetMode="External"/><Relationship Id="rId530" Type="http://schemas.openxmlformats.org/officeDocument/2006/relationships/hyperlink" Target="https://www.slovo-book.ru/cover/9785000337424.jpg" TargetMode="External"/><Relationship Id="rId768" Type="http://schemas.openxmlformats.org/officeDocument/2006/relationships/hyperlink" Target="https://www.slovo-book.ru/cover/9785000338162.jpg" TargetMode="External"/><Relationship Id="rId20" Type="http://schemas.openxmlformats.org/officeDocument/2006/relationships/hyperlink" Target="http://www.slovo-book.ru/cover/9785912821455.jpg" TargetMode="External"/><Relationship Id="rId628" Type="http://schemas.openxmlformats.org/officeDocument/2006/relationships/hyperlink" Target="https://www.slovo-book.ru/cover/9785912821172.jpg" TargetMode="External"/><Relationship Id="rId835" Type="http://schemas.openxmlformats.org/officeDocument/2006/relationships/hyperlink" Target="http://www.slovo-book.ru/coveran/9785000336250.jpg" TargetMode="External"/><Relationship Id="rId267" Type="http://schemas.openxmlformats.org/officeDocument/2006/relationships/hyperlink" Target="http://www.slovo-book.ru/cover/9785912821752.png" TargetMode="External"/><Relationship Id="rId474" Type="http://schemas.openxmlformats.org/officeDocument/2006/relationships/hyperlink" Target="http://www.slovo-book.ru/coveran/9785912828997.jpg" TargetMode="External"/><Relationship Id="rId127" Type="http://schemas.openxmlformats.org/officeDocument/2006/relationships/hyperlink" Target="http://www.slovo-book.ru/cover/978500033999200009.jpg" TargetMode="External"/><Relationship Id="rId681" Type="http://schemas.openxmlformats.org/officeDocument/2006/relationships/hyperlink" Target="http://www.slovo-book.ru/cover/9785000338032.jpg" TargetMode="External"/><Relationship Id="rId779" Type="http://schemas.openxmlformats.org/officeDocument/2006/relationships/hyperlink" Target="https://www.slovo-book.ru/cover/9785000337981.jpg" TargetMode="External"/><Relationship Id="rId902" Type="http://schemas.openxmlformats.org/officeDocument/2006/relationships/hyperlink" Target="http://www.slovo-book.ru/coveran/9785000336168.jpg" TargetMode="External"/><Relationship Id="rId31" Type="http://schemas.openxmlformats.org/officeDocument/2006/relationships/hyperlink" Target="http://www.slovo-book.ru/cover/9785912824616.jpg" TargetMode="External"/><Relationship Id="rId334" Type="http://schemas.openxmlformats.org/officeDocument/2006/relationships/hyperlink" Target="http://www.slovo-book.ru/cover/9785000334270.jpg" TargetMode="External"/><Relationship Id="rId541" Type="http://schemas.openxmlformats.org/officeDocument/2006/relationships/hyperlink" Target="http://www.slovo-book.ru/coveran/9785000335833.jpg" TargetMode="External"/><Relationship Id="rId639" Type="http://schemas.openxmlformats.org/officeDocument/2006/relationships/hyperlink" Target="https://www.slovo-book.ru/cover/9785000335406.jpg" TargetMode="External"/><Relationship Id="rId180" Type="http://schemas.openxmlformats.org/officeDocument/2006/relationships/hyperlink" Target="http://www.slovo-book.ru/cover/9785000335550.jpg" TargetMode="External"/><Relationship Id="rId278" Type="http://schemas.openxmlformats.org/officeDocument/2006/relationships/hyperlink" Target="http://www.slovo-book.ru/cover/9785912825095.png" TargetMode="External"/><Relationship Id="rId401" Type="http://schemas.openxmlformats.org/officeDocument/2006/relationships/hyperlink" Target="http://www.slovo-book.ru/cover/a/c/9785912827549.jpg" TargetMode="External"/><Relationship Id="rId846" Type="http://schemas.openxmlformats.org/officeDocument/2006/relationships/hyperlink" Target="https://www.slovo-book.ru/cover/9785000337318.png" TargetMode="External"/><Relationship Id="rId485" Type="http://schemas.openxmlformats.org/officeDocument/2006/relationships/hyperlink" Target="http://slovo-book.ru/cover/9785912828584.jpg" TargetMode="External"/><Relationship Id="rId692" Type="http://schemas.openxmlformats.org/officeDocument/2006/relationships/hyperlink" Target="https://www.wildberries.ru/catalog/74807097/detail.aspx?targetUrl=XS" TargetMode="External"/><Relationship Id="rId706" Type="http://schemas.openxmlformats.org/officeDocument/2006/relationships/hyperlink" Target="https://www.wildberries.ru/catalog/17102291/detail.aspx?targetUrl=XS" TargetMode="External"/><Relationship Id="rId913" Type="http://schemas.openxmlformats.org/officeDocument/2006/relationships/hyperlink" Target="https://slovo-book.ru/cover/9785912821080.jpg" TargetMode="External"/><Relationship Id="rId42" Type="http://schemas.openxmlformats.org/officeDocument/2006/relationships/hyperlink" Target="http://www.slovo-book.ru/cover/9785912827532.jpg" TargetMode="External"/><Relationship Id="rId138" Type="http://schemas.openxmlformats.org/officeDocument/2006/relationships/hyperlink" Target="http://www.slovo-book.ru/cover/9785000334997.jpg" TargetMode="External"/><Relationship Id="rId345" Type="http://schemas.openxmlformats.org/officeDocument/2006/relationships/hyperlink" Target="http://www.slovo-book.ru/cover/9785000336465.png" TargetMode="External"/><Relationship Id="rId552" Type="http://schemas.openxmlformats.org/officeDocument/2006/relationships/hyperlink" Target="https://www.slovo-book.ru/cover/9785912820182.jpg" TargetMode="External"/><Relationship Id="rId191" Type="http://schemas.openxmlformats.org/officeDocument/2006/relationships/hyperlink" Target="http://www.slovo-book.ru/coveran/9785912829048.jpg" TargetMode="External"/><Relationship Id="rId205" Type="http://schemas.openxmlformats.org/officeDocument/2006/relationships/hyperlink" Target="http://www.slovo-book.ru/coveran/9785000335819b.jpg" TargetMode="External"/><Relationship Id="rId412" Type="http://schemas.openxmlformats.org/officeDocument/2006/relationships/hyperlink" Target="http://www.slovo-book.ru/coveran/9785912828386.jpg" TargetMode="External"/><Relationship Id="rId857" Type="http://schemas.openxmlformats.org/officeDocument/2006/relationships/hyperlink" Target="http://slovo-book.ru/cover/9785000338575.jpg" TargetMode="External"/><Relationship Id="rId289" Type="http://schemas.openxmlformats.org/officeDocument/2006/relationships/hyperlink" Target="http://www.slovo-book.ru/cover/978500033999200058.jpg" TargetMode="External"/><Relationship Id="rId496" Type="http://schemas.openxmlformats.org/officeDocument/2006/relationships/hyperlink" Target="http://www.slovo-book.ru/cover/978500033999200057.jpg" TargetMode="External"/><Relationship Id="rId717" Type="http://schemas.openxmlformats.org/officeDocument/2006/relationships/hyperlink" Target="https://www.wildberries.ru/catalog/18931594/detail.aspx?targetUrl=XS" TargetMode="External"/><Relationship Id="rId924" Type="http://schemas.openxmlformats.org/officeDocument/2006/relationships/hyperlink" Target="http://www.slovo-book.ru/cover/9785000337967.jpg" TargetMode="External"/><Relationship Id="rId53" Type="http://schemas.openxmlformats.org/officeDocument/2006/relationships/hyperlink" Target="http://www.slovo-book.ru/cover/9785912827488.jpg" TargetMode="External"/><Relationship Id="rId149" Type="http://schemas.openxmlformats.org/officeDocument/2006/relationships/hyperlink" Target="http://www.slovo-book.ru/cover/9785000335079.jpg" TargetMode="External"/><Relationship Id="rId356" Type="http://schemas.openxmlformats.org/officeDocument/2006/relationships/hyperlink" Target="http://www.slovo-book.ru/cover/9785912828133.jpg" TargetMode="External"/><Relationship Id="rId563" Type="http://schemas.openxmlformats.org/officeDocument/2006/relationships/hyperlink" Target="https://www.slovo-book.ru/cover/9785000337639.png" TargetMode="External"/><Relationship Id="rId770" Type="http://schemas.openxmlformats.org/officeDocument/2006/relationships/hyperlink" Target="https://www.slovo-book.ru/cover/9785000338148.jpg" TargetMode="External"/><Relationship Id="rId216" Type="http://schemas.openxmlformats.org/officeDocument/2006/relationships/hyperlink" Target="http://www.slovo-book.ru/coveran/978500033999200045.jpg" TargetMode="External"/><Relationship Id="rId423" Type="http://schemas.openxmlformats.org/officeDocument/2006/relationships/hyperlink" Target="http://www.slovo-book.ru/cover/9785912824494.jpg" TargetMode="External"/><Relationship Id="rId868" Type="http://schemas.openxmlformats.org/officeDocument/2006/relationships/hyperlink" Target="http://slovo-book.ru/cover/9785912826559.jpg" TargetMode="External"/><Relationship Id="rId630" Type="http://schemas.openxmlformats.org/officeDocument/2006/relationships/hyperlink" Target="https://www.slovo-book.ru/cover/9785912828706.jpg" TargetMode="External"/><Relationship Id="rId728" Type="http://schemas.openxmlformats.org/officeDocument/2006/relationships/hyperlink" Target="http://www.slovo-book.ru/cover/9785912825941.jpg" TargetMode="External"/><Relationship Id="rId64" Type="http://schemas.openxmlformats.org/officeDocument/2006/relationships/hyperlink" Target="http://www.slovo-book.ru/cover/9785912825873.jpg" TargetMode="External"/><Relationship Id="rId367" Type="http://schemas.openxmlformats.org/officeDocument/2006/relationships/hyperlink" Target="http://www.slovo-book.ru/cover/9785912827341.jpg" TargetMode="External"/><Relationship Id="rId574" Type="http://schemas.openxmlformats.org/officeDocument/2006/relationships/hyperlink" Target="https://www.slovo-book.ru/cover/9785000337585.jpg" TargetMode="External"/><Relationship Id="rId227" Type="http://schemas.openxmlformats.org/officeDocument/2006/relationships/hyperlink" Target="http://www.slovo-book.ru/cover/978500033999200036.jpg" TargetMode="External"/><Relationship Id="rId781" Type="http://schemas.openxmlformats.org/officeDocument/2006/relationships/hyperlink" Target="https://www.slovo-book.ru/cover/4673738097v01.jpg" TargetMode="External"/><Relationship Id="rId879" Type="http://schemas.openxmlformats.org/officeDocument/2006/relationships/hyperlink" Target="http://slovo-book.ru/cover/9785912827433.jpg" TargetMode="External"/><Relationship Id="rId434" Type="http://schemas.openxmlformats.org/officeDocument/2006/relationships/hyperlink" Target="http://www.slovo-book.ru/cover/9785912824654.jpg" TargetMode="External"/><Relationship Id="rId641" Type="http://schemas.openxmlformats.org/officeDocument/2006/relationships/hyperlink" Target="https://www.slovo-book.ru/cover/9785000336076.jpg" TargetMode="External"/><Relationship Id="rId739" Type="http://schemas.openxmlformats.org/officeDocument/2006/relationships/hyperlink" Target="http://www.slovo-book.ru/cover/9785912827198.jpg" TargetMode="External"/><Relationship Id="rId280" Type="http://schemas.openxmlformats.org/officeDocument/2006/relationships/hyperlink" Target="http://www.slovo-book.ru/cover/9785000336526.png" TargetMode="External"/><Relationship Id="rId501" Type="http://schemas.openxmlformats.org/officeDocument/2006/relationships/hyperlink" Target="http://www.slovo-book.ru/cover/a/2/9785912825569.png" TargetMode="External"/><Relationship Id="rId75" Type="http://schemas.openxmlformats.org/officeDocument/2006/relationships/hyperlink" Target="http://www.slovo-book.ru/cover/9785912827709.jpg" TargetMode="External"/><Relationship Id="rId140" Type="http://schemas.openxmlformats.org/officeDocument/2006/relationships/hyperlink" Target="http://www.slovo-book.ru/cover/9785000334973.jpg" TargetMode="External"/><Relationship Id="rId378" Type="http://schemas.openxmlformats.org/officeDocument/2006/relationships/hyperlink" Target="http://www.slovo-book.ru/cover/9785912822445.jpg" TargetMode="External"/><Relationship Id="rId585" Type="http://schemas.openxmlformats.org/officeDocument/2006/relationships/hyperlink" Target="https://www.slovo-book.ru/cover/9785000337752.jpg" TargetMode="External"/><Relationship Id="rId792" Type="http://schemas.openxmlformats.org/officeDocument/2006/relationships/hyperlink" Target="https://www.slovo-book.ru/cover/9785000338261.jpg" TargetMode="External"/><Relationship Id="rId806" Type="http://schemas.openxmlformats.org/officeDocument/2006/relationships/hyperlink" Target="http://slovo-book.ru/cover/9785000338360.jpg" TargetMode="External"/><Relationship Id="rId6" Type="http://schemas.openxmlformats.org/officeDocument/2006/relationships/hyperlink" Target="http://www.slovo-book.ru/cover/9785912823640.jpg" TargetMode="External"/><Relationship Id="rId238" Type="http://schemas.openxmlformats.org/officeDocument/2006/relationships/hyperlink" Target="http://www.slovo-book.ru/cover/9785912828720.jpg" TargetMode="External"/><Relationship Id="rId445" Type="http://schemas.openxmlformats.org/officeDocument/2006/relationships/hyperlink" Target="http://www.slovo-book.ru/cover/9785912823121.jpg" TargetMode="External"/><Relationship Id="rId652" Type="http://schemas.openxmlformats.org/officeDocument/2006/relationships/hyperlink" Target="https://www.slovo-book.ru/cover/9785912822636.jpg" TargetMode="External"/><Relationship Id="rId291" Type="http://schemas.openxmlformats.org/officeDocument/2006/relationships/hyperlink" Target="http://www.slovo-book.ru/cover/978500033999200056.jpg" TargetMode="External"/><Relationship Id="rId305" Type="http://schemas.openxmlformats.org/officeDocument/2006/relationships/hyperlink" Target="http://slovo-book.ru/cover/a/9785000334854.png" TargetMode="External"/><Relationship Id="rId512" Type="http://schemas.openxmlformats.org/officeDocument/2006/relationships/hyperlink" Target="http://www.slovo-book.ru/cover/9785912822896.jpg" TargetMode="External"/><Relationship Id="rId86" Type="http://schemas.openxmlformats.org/officeDocument/2006/relationships/hyperlink" Target="http://www.slovo-book.ru/cover/9785912828065.jpg" TargetMode="External"/><Relationship Id="rId151" Type="http://schemas.openxmlformats.org/officeDocument/2006/relationships/hyperlink" Target="http://www.slovo-book.ru/cover/9785912824777.jpg" TargetMode="External"/><Relationship Id="rId389" Type="http://schemas.openxmlformats.org/officeDocument/2006/relationships/hyperlink" Target="http://www.slovo-book.ru/coveran/9785912826641.jpg" TargetMode="External"/><Relationship Id="rId596" Type="http://schemas.openxmlformats.org/officeDocument/2006/relationships/hyperlink" Target="http://www.slovo-book.ru/coveran/9785000336212.jpg" TargetMode="External"/><Relationship Id="rId817" Type="http://schemas.openxmlformats.org/officeDocument/2006/relationships/hyperlink" Target="http://slovo-book.ru/cover/9785000338551.jpg" TargetMode="External"/><Relationship Id="rId249" Type="http://schemas.openxmlformats.org/officeDocument/2006/relationships/hyperlink" Target="http://www.slovo-book.ru/cover/9785000335505.jpg" TargetMode="External"/><Relationship Id="rId456" Type="http://schemas.openxmlformats.org/officeDocument/2006/relationships/hyperlink" Target="http://www.slovo-book.ru/cover/9785912827785.jpg" TargetMode="External"/><Relationship Id="rId663" Type="http://schemas.openxmlformats.org/officeDocument/2006/relationships/hyperlink" Target="https://www.slovo-book.ru/cover/4673738097947.jpg3" TargetMode="External"/><Relationship Id="rId870" Type="http://schemas.openxmlformats.org/officeDocument/2006/relationships/hyperlink" Target="http://slovo-book.ru/cover/9785912822704.jpg" TargetMode="External"/><Relationship Id="rId13" Type="http://schemas.openxmlformats.org/officeDocument/2006/relationships/hyperlink" Target="http://www.slovo-book.ru/cover/9785912821585.jpg" TargetMode="External"/><Relationship Id="rId109" Type="http://schemas.openxmlformats.org/officeDocument/2006/relationships/hyperlink" Target="http://www.slovo-book.ru/cover/9785912825200.jpg" TargetMode="External"/><Relationship Id="rId316" Type="http://schemas.openxmlformats.org/officeDocument/2006/relationships/hyperlink" Target="http://www.slovo-book.ru/cover/9785912823404.png" TargetMode="External"/><Relationship Id="rId523" Type="http://schemas.openxmlformats.org/officeDocument/2006/relationships/hyperlink" Target="https://www.slovo-book.ru/cover/9785000337363.png" TargetMode="External"/><Relationship Id="rId97" Type="http://schemas.openxmlformats.org/officeDocument/2006/relationships/hyperlink" Target="http://www.slovo-book.ru/cover/9785912828416.jpg" TargetMode="External"/><Relationship Id="rId730" Type="http://schemas.openxmlformats.org/officeDocument/2006/relationships/hyperlink" Target="http://www.slovo-book.ru/cover/9785912825927.jpg" TargetMode="External"/><Relationship Id="rId828" Type="http://schemas.openxmlformats.org/officeDocument/2006/relationships/hyperlink" Target="https://www.wildberries.ru/catalog/145653861/detail.aspx?targetUrl=GP" TargetMode="External"/><Relationship Id="rId162" Type="http://schemas.openxmlformats.org/officeDocument/2006/relationships/hyperlink" Target="http://www.slovo-book.ru/cover/9785912825750.jpg" TargetMode="External"/><Relationship Id="rId467" Type="http://schemas.openxmlformats.org/officeDocument/2006/relationships/hyperlink" Target="http://www.slovo-book.ru/coveran/9785912824944.jpg" TargetMode="External"/><Relationship Id="rId674" Type="http://schemas.openxmlformats.org/officeDocument/2006/relationships/hyperlink" Target="https://www.slovo-book.ru/cover/9785000337868.jpg" TargetMode="External"/><Relationship Id="rId881" Type="http://schemas.openxmlformats.org/officeDocument/2006/relationships/hyperlink" Target="http://slovo-book.ru/cover/9785912820236.jpg" TargetMode="External"/><Relationship Id="rId24" Type="http://schemas.openxmlformats.org/officeDocument/2006/relationships/hyperlink" Target="http://www.slovo-book.ru/cover/9785912826580.jpg" TargetMode="External"/><Relationship Id="rId327" Type="http://schemas.openxmlformats.org/officeDocument/2006/relationships/hyperlink" Target="http://www.slovo-book.ru/cover/9785000333174.jpg" TargetMode="External"/><Relationship Id="rId534" Type="http://schemas.openxmlformats.org/officeDocument/2006/relationships/hyperlink" Target="https://www.slovo-book.ru/cover/9785912823633.jpg" TargetMode="External"/><Relationship Id="rId741" Type="http://schemas.openxmlformats.org/officeDocument/2006/relationships/hyperlink" Target="http://www.slovo-book.ru/cover/9785912827280.jpg" TargetMode="External"/><Relationship Id="rId839" Type="http://schemas.openxmlformats.org/officeDocument/2006/relationships/hyperlink" Target="http://www.slovo-book.ru/cover/9785912824418.jpg" TargetMode="External"/><Relationship Id="rId173" Type="http://schemas.openxmlformats.org/officeDocument/2006/relationships/hyperlink" Target="http://www.slovo-book.ru/cover/978500033999200020.jpg" TargetMode="External"/><Relationship Id="rId380" Type="http://schemas.openxmlformats.org/officeDocument/2006/relationships/hyperlink" Target="http://www.slovo-book.ru/cover/9785912825156.jpg" TargetMode="External"/><Relationship Id="rId601" Type="http://schemas.openxmlformats.org/officeDocument/2006/relationships/hyperlink" Target="http://www.slovo-book.ru/cover/9785000335390.jpg" TargetMode="External"/><Relationship Id="rId240" Type="http://schemas.openxmlformats.org/officeDocument/2006/relationships/hyperlink" Target="http://www.slovo-book.ru/coveran/9785912822599.jpg" TargetMode="External"/><Relationship Id="rId478" Type="http://schemas.openxmlformats.org/officeDocument/2006/relationships/hyperlink" Target="http://www.slovo-book.ru/cover/a/5a/9785000337196.jpg" TargetMode="External"/><Relationship Id="rId685" Type="http://schemas.openxmlformats.org/officeDocument/2006/relationships/hyperlink" Target="https://www.slovo-book.ru/cover/978500033999200002.jpg" TargetMode="External"/><Relationship Id="rId892" Type="http://schemas.openxmlformats.org/officeDocument/2006/relationships/hyperlink" Target="https://slovo-book.ru/cover/4673738097671.jpg" TargetMode="External"/><Relationship Id="rId906" Type="http://schemas.openxmlformats.org/officeDocument/2006/relationships/hyperlink" Target="http://www.slovo-book.ru/cover/9785000336939.jpg" TargetMode="External"/><Relationship Id="rId35" Type="http://schemas.openxmlformats.org/officeDocument/2006/relationships/hyperlink" Target="http://www.slovo-book.ru/cover/9785912827112.jpg" TargetMode="External"/><Relationship Id="rId100" Type="http://schemas.openxmlformats.org/officeDocument/2006/relationships/hyperlink" Target="http://www.slovo-book.ru/cover/9785912828508.jpg" TargetMode="External"/><Relationship Id="rId338" Type="http://schemas.openxmlformats.org/officeDocument/2006/relationships/hyperlink" Target="http://www.slovo-book.ru/cover/9785000335178.jpg" TargetMode="External"/><Relationship Id="rId545" Type="http://schemas.openxmlformats.org/officeDocument/2006/relationships/hyperlink" Target="http://www.slovo-book.ru/coveran/9785912820700.jpg" TargetMode="External"/><Relationship Id="rId752" Type="http://schemas.openxmlformats.org/officeDocument/2006/relationships/hyperlink" Target="https://www.slovo-book.ru/cover/9785000338094.jpg" TargetMode="External"/><Relationship Id="rId184" Type="http://schemas.openxmlformats.org/officeDocument/2006/relationships/hyperlink" Target="http://www.slovo-book.ru/cover/9785912822971.jpg" TargetMode="External"/><Relationship Id="rId391" Type="http://schemas.openxmlformats.org/officeDocument/2006/relationships/hyperlink" Target="http://www.slovo-book.ru/cover/9785912828287.jpg" TargetMode="External"/><Relationship Id="rId405" Type="http://schemas.openxmlformats.org/officeDocument/2006/relationships/hyperlink" Target="http://www.slovo-book.ru/cover/9785912826405.jpg" TargetMode="External"/><Relationship Id="rId612" Type="http://schemas.openxmlformats.org/officeDocument/2006/relationships/hyperlink" Target="https://www.slovo-book.ru/cover/9785000337820.jpg" TargetMode="External"/><Relationship Id="rId251" Type="http://schemas.openxmlformats.org/officeDocument/2006/relationships/hyperlink" Target="http://www.slovo-book.ru/cover/9785912829161.jpg" TargetMode="External"/><Relationship Id="rId489" Type="http://schemas.openxmlformats.org/officeDocument/2006/relationships/hyperlink" Target="http://www.slovo-book.ru/cover/a/18/9785912827372.jpg" TargetMode="External"/><Relationship Id="rId696" Type="http://schemas.openxmlformats.org/officeDocument/2006/relationships/hyperlink" Target="https://www.wildberries.ru/catalog/45893233/detail.aspx?targetUrl=XS" TargetMode="External"/><Relationship Id="rId917" Type="http://schemas.openxmlformats.org/officeDocument/2006/relationships/hyperlink" Target="https://slovo-book.ru/cover/9785912823855.jpg" TargetMode="External"/><Relationship Id="rId46" Type="http://schemas.openxmlformats.org/officeDocument/2006/relationships/hyperlink" Target="http://www.slovo-book.ru/cover/9785912827457.jpg" TargetMode="External"/><Relationship Id="rId349" Type="http://schemas.openxmlformats.org/officeDocument/2006/relationships/hyperlink" Target="http://www.slovo-book.ru/cover/9785000336441.png" TargetMode="External"/><Relationship Id="rId556" Type="http://schemas.openxmlformats.org/officeDocument/2006/relationships/hyperlink" Target="https://www.slovo-book.ru/cover/9785000337462.jpg" TargetMode="External"/><Relationship Id="rId763" Type="http://schemas.openxmlformats.org/officeDocument/2006/relationships/hyperlink" Target="https://www.wildberries.ru/catalog/108595289/detail.aspx?targetUrl=XS" TargetMode="External"/><Relationship Id="rId111" Type="http://schemas.openxmlformats.org/officeDocument/2006/relationships/hyperlink" Target="http://www.slovo-book.ru/cover/9785912821615.jpg" TargetMode="External"/><Relationship Id="rId195" Type="http://schemas.openxmlformats.org/officeDocument/2006/relationships/hyperlink" Target="http://www.slovo-book.ru/coveran/9785912829086.jpg" TargetMode="External"/><Relationship Id="rId209" Type="http://schemas.openxmlformats.org/officeDocument/2006/relationships/hyperlink" Target="http://slovo-book.ru/cover/9785000336687.jpg" TargetMode="External"/><Relationship Id="rId416" Type="http://schemas.openxmlformats.org/officeDocument/2006/relationships/hyperlink" Target="http://www.slovo-book.ru/cover/9785912827037.jpg" TargetMode="External"/><Relationship Id="rId623" Type="http://schemas.openxmlformats.org/officeDocument/2006/relationships/hyperlink" Target="https://www.slovo-book.ru/cover/9785000336533.jpg" TargetMode="External"/><Relationship Id="rId830" Type="http://schemas.openxmlformats.org/officeDocument/2006/relationships/hyperlink" Target="https://www.wildberries.ru/catalog/148519913/detail.aspx?targetUrl=GP" TargetMode="External"/><Relationship Id="rId928" Type="http://schemas.openxmlformats.org/officeDocument/2006/relationships/comments" Target="../comments1.xml"/><Relationship Id="rId57" Type="http://schemas.openxmlformats.org/officeDocument/2006/relationships/hyperlink" Target="http://www.slovo-book.ru/cover/9785912822339.jpg" TargetMode="External"/><Relationship Id="rId262" Type="http://schemas.openxmlformats.org/officeDocument/2006/relationships/hyperlink" Target="http://www.slovo-book.ru/cover/9785912825651.jpg" TargetMode="External"/><Relationship Id="rId567" Type="http://schemas.openxmlformats.org/officeDocument/2006/relationships/hyperlink" Target="https://www.slovo-book.ru/cover/9785000337509.jpg" TargetMode="External"/><Relationship Id="rId122" Type="http://schemas.openxmlformats.org/officeDocument/2006/relationships/hyperlink" Target="http://www.slovo-book.ru/cover/978500033999200004.jpg" TargetMode="External"/><Relationship Id="rId774" Type="http://schemas.openxmlformats.org/officeDocument/2006/relationships/hyperlink" Target="https://www.slovo-book.ru/cover/9785000337998.jpg" TargetMode="External"/><Relationship Id="rId427" Type="http://schemas.openxmlformats.org/officeDocument/2006/relationships/hyperlink" Target="http://www.slovo-book.ru/cover/9785912828546.jpg" TargetMode="External"/><Relationship Id="rId634" Type="http://schemas.openxmlformats.org/officeDocument/2006/relationships/hyperlink" Target="https://www.slovo-book.ru/cover/9785000335864.jpg" TargetMode="External"/><Relationship Id="rId841" Type="http://schemas.openxmlformats.org/officeDocument/2006/relationships/hyperlink" Target="http://slovo-book.ru/cover/9785912826115.jpg" TargetMode="External"/><Relationship Id="rId273" Type="http://schemas.openxmlformats.org/officeDocument/2006/relationships/hyperlink" Target="http://www.slovo-book.ru/cover/9785912828294.png" TargetMode="External"/><Relationship Id="rId480" Type="http://schemas.openxmlformats.org/officeDocument/2006/relationships/hyperlink" Target="http://www.slovo-book.ru/cover/a/5a/9785912823091.jpg" TargetMode="External"/><Relationship Id="rId701" Type="http://schemas.openxmlformats.org/officeDocument/2006/relationships/hyperlink" Target="https://www.wildberries.ru/catalog/35660590/detail.aspx?targetUrl=XS" TargetMode="External"/><Relationship Id="rId68" Type="http://schemas.openxmlformats.org/officeDocument/2006/relationships/hyperlink" Target="http://www.slovo-book.ru/cover/9785912826849.jpg" TargetMode="External"/><Relationship Id="rId133" Type="http://schemas.openxmlformats.org/officeDocument/2006/relationships/hyperlink" Target="http://www.slovo-book.ru/cover/9785912828591.jpg" TargetMode="External"/><Relationship Id="rId340" Type="http://schemas.openxmlformats.org/officeDocument/2006/relationships/hyperlink" Target="http://www.slovo-book.ru/coveran/9785000332351.jpg" TargetMode="External"/><Relationship Id="rId578" Type="http://schemas.openxmlformats.org/officeDocument/2006/relationships/hyperlink" Target="http://www.slovo-book.ru/coveran/9785912825798.jpg" TargetMode="External"/><Relationship Id="rId785" Type="http://schemas.openxmlformats.org/officeDocument/2006/relationships/hyperlink" Target="https://www.slovo-book.ru/cover/4673738097v06.jpg" TargetMode="External"/><Relationship Id="rId200" Type="http://schemas.openxmlformats.org/officeDocument/2006/relationships/hyperlink" Target="http://www.slovo-book.ru/coveran/9785912829123.jpg" TargetMode="External"/><Relationship Id="rId438" Type="http://schemas.openxmlformats.org/officeDocument/2006/relationships/hyperlink" Target="http://www.slovo-book.ru/cover/9785000336113.jpg" TargetMode="External"/><Relationship Id="rId645" Type="http://schemas.openxmlformats.org/officeDocument/2006/relationships/hyperlink" Target="https://www.slovo-book.ru/cover/9785000336489.jpg" TargetMode="External"/><Relationship Id="rId852" Type="http://schemas.openxmlformats.org/officeDocument/2006/relationships/hyperlink" Target="https://www.slovo-book.ru/cover/9785000337325.png" TargetMode="External"/><Relationship Id="rId284" Type="http://schemas.openxmlformats.org/officeDocument/2006/relationships/hyperlink" Target="http://www.slovo-book.ru/cover/9785000336564.png" TargetMode="External"/><Relationship Id="rId491" Type="http://schemas.openxmlformats.org/officeDocument/2006/relationships/hyperlink" Target="http://www.slovo-book.ru/cover/a/18p/9785912826214.jpg" TargetMode="External"/><Relationship Id="rId505" Type="http://schemas.openxmlformats.org/officeDocument/2006/relationships/hyperlink" Target="http://www.slovo-book.ru/cover/9785000337226.png" TargetMode="External"/><Relationship Id="rId712" Type="http://schemas.openxmlformats.org/officeDocument/2006/relationships/hyperlink" Target="https://www.wildberries.ru/catalog/17299938/detail.aspx?targetUrl=XS" TargetMode="External"/><Relationship Id="rId79" Type="http://schemas.openxmlformats.org/officeDocument/2006/relationships/hyperlink" Target="http://www.slovo-book.ru/cover/9785912828157.jpg" TargetMode="External"/><Relationship Id="rId144" Type="http://schemas.openxmlformats.org/officeDocument/2006/relationships/hyperlink" Target="http://www.slovo-book.ru/cover/9785912820410.jpg" TargetMode="External"/><Relationship Id="rId589" Type="http://schemas.openxmlformats.org/officeDocument/2006/relationships/hyperlink" Target="http://www.slovo-book.ru/cover/a/551/9785000337219.jpg" TargetMode="External"/><Relationship Id="rId796" Type="http://schemas.openxmlformats.org/officeDocument/2006/relationships/hyperlink" Target="http://slovo-book.ru/cover/9785000338247.jpg" TargetMode="External"/><Relationship Id="rId351" Type="http://schemas.openxmlformats.org/officeDocument/2006/relationships/hyperlink" Target="http://www.slovo-book.ru/cover/9785000336632.png" TargetMode="External"/><Relationship Id="rId449" Type="http://schemas.openxmlformats.org/officeDocument/2006/relationships/hyperlink" Target="http://www.slovo-book.ru/cover/9785912823671.jpg" TargetMode="External"/><Relationship Id="rId656" Type="http://schemas.openxmlformats.org/officeDocument/2006/relationships/hyperlink" Target="https://www.slovo-book.ru/cover/9785000336786.jpg" TargetMode="External"/><Relationship Id="rId863" Type="http://schemas.openxmlformats.org/officeDocument/2006/relationships/hyperlink" Target="http://slovo-book.ru/cover/9785912825545.jpg" TargetMode="External"/><Relationship Id="rId211" Type="http://schemas.openxmlformats.org/officeDocument/2006/relationships/hyperlink" Target="http://www.slovo-book.ru/cover/9785000336694.png" TargetMode="External"/><Relationship Id="rId295" Type="http://schemas.openxmlformats.org/officeDocument/2006/relationships/hyperlink" Target="http://www.slovo-book.ru/cover/978500033999200051.jpg" TargetMode="External"/><Relationship Id="rId309" Type="http://schemas.openxmlformats.org/officeDocument/2006/relationships/hyperlink" Target="http://slovo-book.ru/cover/a/9785000336885.png" TargetMode="External"/><Relationship Id="rId516" Type="http://schemas.openxmlformats.org/officeDocument/2006/relationships/hyperlink" Target="http://slovo-book.ru/cover/9785912828553.png" TargetMode="External"/><Relationship Id="rId723" Type="http://schemas.openxmlformats.org/officeDocument/2006/relationships/hyperlink" Target="https://www.wildberries.ru/catalog/18877681/detail.aspx?targetUrl=XS" TargetMode="External"/><Relationship Id="rId155" Type="http://schemas.openxmlformats.org/officeDocument/2006/relationships/hyperlink" Target="http://www.slovo-book.ru/cover/9785000336540.png" TargetMode="External"/><Relationship Id="rId197" Type="http://schemas.openxmlformats.org/officeDocument/2006/relationships/hyperlink" Target="http://www.slovo-book.ru/coveran/9785912829130.jpg" TargetMode="External"/><Relationship Id="rId362" Type="http://schemas.openxmlformats.org/officeDocument/2006/relationships/hyperlink" Target="http://www.slovo-book.ru/cover/9785912823473.jpg" TargetMode="External"/><Relationship Id="rId418" Type="http://schemas.openxmlformats.org/officeDocument/2006/relationships/hyperlink" Target="http://www.slovo-book.ru/cover/9785912825385.jpg" TargetMode="External"/><Relationship Id="rId625" Type="http://schemas.openxmlformats.org/officeDocument/2006/relationships/hyperlink" Target="https://www.slovo-book.ru/cover/9785000335024.jpg" TargetMode="External"/><Relationship Id="rId832" Type="http://schemas.openxmlformats.org/officeDocument/2006/relationships/hyperlink" Target="http://www.slovo-book.ru/cover/9785000335246.jpg" TargetMode="External"/><Relationship Id="rId222" Type="http://schemas.openxmlformats.org/officeDocument/2006/relationships/hyperlink" Target="http://www.slovo-book.ru/coveran/978500033999200048.jpg" TargetMode="External"/><Relationship Id="rId264" Type="http://schemas.openxmlformats.org/officeDocument/2006/relationships/hyperlink" Target="http://www.slovo-book.ru/cover/9785912826948.png" TargetMode="External"/><Relationship Id="rId471" Type="http://schemas.openxmlformats.org/officeDocument/2006/relationships/hyperlink" Target="http://www.slovo-book.ru/cover/9785000337141.png" TargetMode="External"/><Relationship Id="rId667" Type="http://schemas.openxmlformats.org/officeDocument/2006/relationships/hyperlink" Target="https://www.slovo-book.ru/cover/9785912824456.jpg" TargetMode="External"/><Relationship Id="rId874" Type="http://schemas.openxmlformats.org/officeDocument/2006/relationships/hyperlink" Target="http://slovo-book.ru/cover/9785000335376.jpg" TargetMode="External"/><Relationship Id="rId17" Type="http://schemas.openxmlformats.org/officeDocument/2006/relationships/hyperlink" Target="http://www.slovo-book.ru/cover/9785912824395.png" TargetMode="External"/><Relationship Id="rId59" Type="http://schemas.openxmlformats.org/officeDocument/2006/relationships/hyperlink" Target="http://www.slovo-book.ru/cover/9785912825552.jpg" TargetMode="External"/><Relationship Id="rId124" Type="http://schemas.openxmlformats.org/officeDocument/2006/relationships/hyperlink" Target="http://www.slovo-book.ru/cover/978500033999200012.jpg" TargetMode="External"/><Relationship Id="rId527" Type="http://schemas.openxmlformats.org/officeDocument/2006/relationships/hyperlink" Target="https://www.slovo-book.ru/cover/9785000335222.jpg" TargetMode="External"/><Relationship Id="rId569" Type="http://schemas.openxmlformats.org/officeDocument/2006/relationships/hyperlink" Target="https://www.slovo-book.ru/cover/9785000337516.jpg" TargetMode="External"/><Relationship Id="rId734" Type="http://schemas.openxmlformats.org/officeDocument/2006/relationships/hyperlink" Target="http://www.slovo-book.ru/cover/9785912824586.jpg" TargetMode="External"/><Relationship Id="rId776" Type="http://schemas.openxmlformats.org/officeDocument/2006/relationships/hyperlink" Target="https://www.slovo-book.ru/cover/9785000338001.jpg" TargetMode="External"/><Relationship Id="rId70" Type="http://schemas.openxmlformats.org/officeDocument/2006/relationships/hyperlink" Target="http://www.slovo-book.ru/cover/9785912823626.jpg" TargetMode="External"/><Relationship Id="rId166" Type="http://schemas.openxmlformats.org/officeDocument/2006/relationships/hyperlink" Target="http://www.slovo-book.ru/cover/9785000335239.jpg" TargetMode="External"/><Relationship Id="rId331" Type="http://schemas.openxmlformats.org/officeDocument/2006/relationships/hyperlink" Target="http://slovo-book.ru/cover/9785912825774.jpg" TargetMode="External"/><Relationship Id="rId373" Type="http://schemas.openxmlformats.org/officeDocument/2006/relationships/hyperlink" Target="http://www.slovo-book.ru/cover/9785912823046.jpg" TargetMode="External"/><Relationship Id="rId429" Type="http://schemas.openxmlformats.org/officeDocument/2006/relationships/hyperlink" Target="http://www.slovo-book.ru/cover/9785912827013.jpg" TargetMode="External"/><Relationship Id="rId580" Type="http://schemas.openxmlformats.org/officeDocument/2006/relationships/hyperlink" Target="https://www.slovo-book.ru/cover/9785000337677.jpg" TargetMode="External"/><Relationship Id="rId636" Type="http://schemas.openxmlformats.org/officeDocument/2006/relationships/hyperlink" Target="https://www.slovo-book.ru/cover/9785000335901.jpg" TargetMode="External"/><Relationship Id="rId801" Type="http://schemas.openxmlformats.org/officeDocument/2006/relationships/hyperlink" Target="http://slovo-book.ru/cover/9785000338346.jpg" TargetMode="External"/><Relationship Id="rId1" Type="http://schemas.openxmlformats.org/officeDocument/2006/relationships/hyperlink" Target="http://www.slovo-book.ru/cover/9785912820403.jpg" TargetMode="External"/><Relationship Id="rId233" Type="http://schemas.openxmlformats.org/officeDocument/2006/relationships/hyperlink" Target="http://www.slovo-book.ru/coveran/978500033999200032.jpg" TargetMode="External"/><Relationship Id="rId440" Type="http://schemas.openxmlformats.org/officeDocument/2006/relationships/hyperlink" Target="http://www.slovo-book.ru/coveran/9785000336151.jpg" TargetMode="External"/><Relationship Id="rId678" Type="http://schemas.openxmlformats.org/officeDocument/2006/relationships/hyperlink" Target="http://www.slovo-book.ru/cover/9785000337950.jpg" TargetMode="External"/><Relationship Id="rId843" Type="http://schemas.openxmlformats.org/officeDocument/2006/relationships/hyperlink" Target="http://slovo-book.ru/cover/9785000338605.jpg" TargetMode="External"/><Relationship Id="rId885" Type="http://schemas.openxmlformats.org/officeDocument/2006/relationships/hyperlink" Target="http://slovo-book.ru/cover/9785912827402.jpg" TargetMode="External"/><Relationship Id="rId28" Type="http://schemas.openxmlformats.org/officeDocument/2006/relationships/hyperlink" Target="http://www.slovo-book.ru/cover/9785912825019.jpg" TargetMode="External"/><Relationship Id="rId275" Type="http://schemas.openxmlformats.org/officeDocument/2006/relationships/hyperlink" Target="http://www.slovo-book.ru/cover/9785912823770.png" TargetMode="External"/><Relationship Id="rId300" Type="http://schemas.openxmlformats.org/officeDocument/2006/relationships/hyperlink" Target="http://www.slovo-book.ru/cover/978500033999200039.jpg" TargetMode="External"/><Relationship Id="rId482" Type="http://schemas.openxmlformats.org/officeDocument/2006/relationships/hyperlink" Target="http://www.slovo-book.ru/cover/a/51/9785912828645.jpg" TargetMode="External"/><Relationship Id="rId538" Type="http://schemas.openxmlformats.org/officeDocument/2006/relationships/hyperlink" Target="http://www.slovo-book.ru/cover/9785000336801.jpg" TargetMode="External"/><Relationship Id="rId703" Type="http://schemas.openxmlformats.org/officeDocument/2006/relationships/hyperlink" Target="https://www.wildberries.ru/catalog/24799340/detail.aspx?targetUrl=XS" TargetMode="External"/><Relationship Id="rId745" Type="http://schemas.openxmlformats.org/officeDocument/2006/relationships/hyperlink" Target="http://www.slovo-book.ru/cover/9785912827907.jpg" TargetMode="External"/><Relationship Id="rId910" Type="http://schemas.openxmlformats.org/officeDocument/2006/relationships/hyperlink" Target="https://slovo-book.ru/cover/9785912821790.jpg" TargetMode="External"/><Relationship Id="rId81" Type="http://schemas.openxmlformats.org/officeDocument/2006/relationships/hyperlink" Target="http://www.slovo-book.ru/cover/9785912828010.jpg" TargetMode="External"/><Relationship Id="rId135" Type="http://schemas.openxmlformats.org/officeDocument/2006/relationships/hyperlink" Target="http://www.slovo-book.ru/cover/978500033999200013.jpg" TargetMode="External"/><Relationship Id="rId177" Type="http://schemas.openxmlformats.org/officeDocument/2006/relationships/hyperlink" Target="http://www.slovo-book.ru/coveran/9785912822568.jpg" TargetMode="External"/><Relationship Id="rId342" Type="http://schemas.openxmlformats.org/officeDocument/2006/relationships/hyperlink" Target="http://www.slovo-book.ru/coveran/9785000333068.jpg" TargetMode="External"/><Relationship Id="rId384" Type="http://schemas.openxmlformats.org/officeDocument/2006/relationships/hyperlink" Target="http://www.slovo-book.ru/cover/9785912824937.jpg" TargetMode="External"/><Relationship Id="rId591" Type="http://schemas.openxmlformats.org/officeDocument/2006/relationships/hyperlink" Target="http://www.slovo-book.ru/cover/9785000336656.png" TargetMode="External"/><Relationship Id="rId605" Type="http://schemas.openxmlformats.org/officeDocument/2006/relationships/hyperlink" Target="https://www.slovo-book.ru/cover/9785000337769.jpg" TargetMode="External"/><Relationship Id="rId787" Type="http://schemas.openxmlformats.org/officeDocument/2006/relationships/hyperlink" Target="https://www.slovo-book.ru/cover/4673738097v04.jpg" TargetMode="External"/><Relationship Id="rId812" Type="http://schemas.openxmlformats.org/officeDocument/2006/relationships/hyperlink" Target="http://slovo-book.ru/cover/9785000338438.jpg" TargetMode="External"/><Relationship Id="rId202" Type="http://schemas.openxmlformats.org/officeDocument/2006/relationships/hyperlink" Target="http://www.slovo-book.ru/coveran/9785912829116.jpg" TargetMode="External"/><Relationship Id="rId244" Type="http://schemas.openxmlformats.org/officeDocument/2006/relationships/hyperlink" Target="http://www.slovo-book.ru/cover/9785912822063.jpg" TargetMode="External"/><Relationship Id="rId647" Type="http://schemas.openxmlformats.org/officeDocument/2006/relationships/hyperlink" Target="https://www.slovo-book.ru/cover/9785000335345.jpg" TargetMode="External"/><Relationship Id="rId689" Type="http://schemas.openxmlformats.org/officeDocument/2006/relationships/hyperlink" Target="http://www.slovo-book.ru/cover/9785912828744.jpg" TargetMode="External"/><Relationship Id="rId854" Type="http://schemas.openxmlformats.org/officeDocument/2006/relationships/hyperlink" Target="http://slovo-book.ru/cover/9785912822469.jpg" TargetMode="External"/><Relationship Id="rId896" Type="http://schemas.openxmlformats.org/officeDocument/2006/relationships/hyperlink" Target="https://slovo-book.ru/cover/9785912825538.jpg" TargetMode="External"/><Relationship Id="rId39" Type="http://schemas.openxmlformats.org/officeDocument/2006/relationships/hyperlink" Target="http://www.slovo-book.ru/cover/9785912823077.jpg" TargetMode="External"/><Relationship Id="rId286" Type="http://schemas.openxmlformats.org/officeDocument/2006/relationships/hyperlink" Target="http://www.slovo-book.ru/cover/9785000336557.png" TargetMode="External"/><Relationship Id="rId451" Type="http://schemas.openxmlformats.org/officeDocument/2006/relationships/hyperlink" Target="http://www.slovo-book.ru/coveran/9785912825255.jpg" TargetMode="External"/><Relationship Id="rId493" Type="http://schemas.openxmlformats.org/officeDocument/2006/relationships/hyperlink" Target="http://www.slovo-book.ru/cover/a/18p/9785912822094.jpg" TargetMode="External"/><Relationship Id="rId507" Type="http://schemas.openxmlformats.org/officeDocument/2006/relationships/hyperlink" Target="http://www.slovo-book.ru/cover/9785000337264.png" TargetMode="External"/><Relationship Id="rId549" Type="http://schemas.openxmlformats.org/officeDocument/2006/relationships/hyperlink" Target="http://www.slovo-book.ru/cover/9785912824111.jpg" TargetMode="External"/><Relationship Id="rId714" Type="http://schemas.openxmlformats.org/officeDocument/2006/relationships/hyperlink" Target="https://www.wildberries.ru/catalog/27120723/detail.aspx?targetUrl=XS" TargetMode="External"/><Relationship Id="rId756" Type="http://schemas.openxmlformats.org/officeDocument/2006/relationships/hyperlink" Target="https://www.slovo-book.ru/cover/9785000338117.jpg" TargetMode="External"/><Relationship Id="rId921" Type="http://schemas.openxmlformats.org/officeDocument/2006/relationships/hyperlink" Target="https://slovo-book.ru/cover/9785000338612.jpg" TargetMode="External"/><Relationship Id="rId50" Type="http://schemas.openxmlformats.org/officeDocument/2006/relationships/hyperlink" Target="http://www.slovo-book.ru/coveran/9785912824388.jpg" TargetMode="External"/><Relationship Id="rId104" Type="http://schemas.openxmlformats.org/officeDocument/2006/relationships/hyperlink" Target="http://www.slovo-book.ru/cover/9785912828812.jpg" TargetMode="External"/><Relationship Id="rId146" Type="http://schemas.openxmlformats.org/officeDocument/2006/relationships/hyperlink" Target="http://www.slovo-book.ru/cover/9785912826535.jpg" TargetMode="External"/><Relationship Id="rId188" Type="http://schemas.openxmlformats.org/officeDocument/2006/relationships/hyperlink" Target="http://www.slovo-book.ru/coveran/9785912829062.jpg" TargetMode="External"/><Relationship Id="rId311" Type="http://schemas.openxmlformats.org/officeDocument/2006/relationships/hyperlink" Target="http://www.slovo-book.ru/cover/9785912827136.jpg" TargetMode="External"/><Relationship Id="rId353" Type="http://schemas.openxmlformats.org/officeDocument/2006/relationships/hyperlink" Target="http://www.slovo-book.ru/cover/9785000336618.png" TargetMode="External"/><Relationship Id="rId395" Type="http://schemas.openxmlformats.org/officeDocument/2006/relationships/hyperlink" Target="http://www.slovo-book.ru/cover/9785000337097.png" TargetMode="External"/><Relationship Id="rId409" Type="http://schemas.openxmlformats.org/officeDocument/2006/relationships/hyperlink" Target="http://www.slovo-book.ru/coveran/9785912825453.jpg" TargetMode="External"/><Relationship Id="rId560" Type="http://schemas.openxmlformats.org/officeDocument/2006/relationships/hyperlink" Target="https://www.slovo-book.ru/cover/9785000337608.png" TargetMode="External"/><Relationship Id="rId798" Type="http://schemas.openxmlformats.org/officeDocument/2006/relationships/hyperlink" Target="http://slovo-book.ru/cover/9785000338339.jpg" TargetMode="External"/><Relationship Id="rId92" Type="http://schemas.openxmlformats.org/officeDocument/2006/relationships/hyperlink" Target="http://www.slovo-book.ru/cover/9785912828355.jpg" TargetMode="External"/><Relationship Id="rId213" Type="http://schemas.openxmlformats.org/officeDocument/2006/relationships/hyperlink" Target="http://www.slovo-book.ru/coveran/978500033999200024.jpg" TargetMode="External"/><Relationship Id="rId420" Type="http://schemas.openxmlformats.org/officeDocument/2006/relationships/hyperlink" Target="http://www.slovo-book.ru/cover/9785912827044.jpg" TargetMode="External"/><Relationship Id="rId616" Type="http://schemas.openxmlformats.org/officeDocument/2006/relationships/hyperlink" Target="https://www.slovo-book.ru/cover/9785912824784.jpg" TargetMode="External"/><Relationship Id="rId658" Type="http://schemas.openxmlformats.org/officeDocument/2006/relationships/hyperlink" Target="https://www.slovo-book.ru/cover/4673738097978.jpg" TargetMode="External"/><Relationship Id="rId823" Type="http://schemas.openxmlformats.org/officeDocument/2006/relationships/hyperlink" Target="http://slovo-book.ru/cover/9785000338490.jpg" TargetMode="External"/><Relationship Id="rId865" Type="http://schemas.openxmlformats.org/officeDocument/2006/relationships/hyperlink" Target="http://slovo-book.ru/index.shtml?decl/decllist.shtml" TargetMode="External"/><Relationship Id="rId255" Type="http://schemas.openxmlformats.org/officeDocument/2006/relationships/hyperlink" Target="http://www.slovo-book.ru/cover/9785000336960.png" TargetMode="External"/><Relationship Id="rId297" Type="http://schemas.openxmlformats.org/officeDocument/2006/relationships/hyperlink" Target="http://www.slovo-book.ru/cover/978500033999200052.jpg" TargetMode="External"/><Relationship Id="rId462" Type="http://schemas.openxmlformats.org/officeDocument/2006/relationships/hyperlink" Target="http://www.slovo-book.ru/coveran/9785912825224.jpg" TargetMode="External"/><Relationship Id="rId518" Type="http://schemas.openxmlformats.org/officeDocument/2006/relationships/hyperlink" Target="http://slovo-book.ru/cover/9785912828577.png" TargetMode="External"/><Relationship Id="rId725" Type="http://schemas.openxmlformats.org/officeDocument/2006/relationships/hyperlink" Target="https://www.wildberries.ru/catalog/94570160/detail.aspx?targetUrl=XS" TargetMode="External"/><Relationship Id="rId115" Type="http://schemas.openxmlformats.org/officeDocument/2006/relationships/hyperlink" Target="http://www.slovo-book.ru/cover/9785912821561.jpg" TargetMode="External"/><Relationship Id="rId157" Type="http://schemas.openxmlformats.org/officeDocument/2006/relationships/hyperlink" Target="http://www.slovo-book.ru/cover/9785912828898.jpg" TargetMode="External"/><Relationship Id="rId322" Type="http://schemas.openxmlformats.org/officeDocument/2006/relationships/hyperlink" Target="http://slovo-book.ru/cov/dprs/dprs007i.jpg" TargetMode="External"/><Relationship Id="rId364" Type="http://schemas.openxmlformats.org/officeDocument/2006/relationships/hyperlink" Target="http://www.slovo-book.ru/cover/9785912822728.jpg" TargetMode="External"/><Relationship Id="rId767" Type="http://schemas.openxmlformats.org/officeDocument/2006/relationships/hyperlink" Target="https://www.slovo-book.ru/cover/9785000337929.jpg" TargetMode="External"/><Relationship Id="rId61" Type="http://schemas.openxmlformats.org/officeDocument/2006/relationships/hyperlink" Target="http://www.slovo-book.ru/cover/9785912828034.jpg" TargetMode="External"/><Relationship Id="rId199" Type="http://schemas.openxmlformats.org/officeDocument/2006/relationships/hyperlink" Target="http://www.slovo-book.ru/coveran/9785912826689.jpg" TargetMode="External"/><Relationship Id="rId571" Type="http://schemas.openxmlformats.org/officeDocument/2006/relationships/hyperlink" Target="https://www.slovo-book.ru/cover/9785000337547.jpg" TargetMode="External"/><Relationship Id="rId627" Type="http://schemas.openxmlformats.org/officeDocument/2006/relationships/hyperlink" Target="https://www.slovo-book.ru/cover/9785912826825.jpg" TargetMode="External"/><Relationship Id="rId669" Type="http://schemas.openxmlformats.org/officeDocument/2006/relationships/hyperlink" Target="https://www.slovo-book.ru/cover/9785912824487.jpg" TargetMode="External"/><Relationship Id="rId834" Type="http://schemas.openxmlformats.org/officeDocument/2006/relationships/hyperlink" Target="http://www.slovo-book.ru/cover/9785000335031.jpg" TargetMode="External"/><Relationship Id="rId876" Type="http://schemas.openxmlformats.org/officeDocument/2006/relationships/hyperlink" Target="http://slovo-book.ru/cover/9785000336199.jpg" TargetMode="External"/><Relationship Id="rId19" Type="http://schemas.openxmlformats.org/officeDocument/2006/relationships/hyperlink" Target="http://www.slovo-book.ru/cover/9785912823183.jpg" TargetMode="External"/><Relationship Id="rId224" Type="http://schemas.openxmlformats.org/officeDocument/2006/relationships/hyperlink" Target="http://www.slovo-book.ru/coveran/978500033999200029.jpg" TargetMode="External"/><Relationship Id="rId266" Type="http://schemas.openxmlformats.org/officeDocument/2006/relationships/hyperlink" Target="http://www.slovo-book.ru/cover/9785000336380.png" TargetMode="External"/><Relationship Id="rId431" Type="http://schemas.openxmlformats.org/officeDocument/2006/relationships/hyperlink" Target="http://www.slovo-book.ru/cover/9785912828621.jpg" TargetMode="External"/><Relationship Id="rId473" Type="http://schemas.openxmlformats.org/officeDocument/2006/relationships/hyperlink" Target="http://www.slovo-book.ru/cover/9785912826382.jpg" TargetMode="External"/><Relationship Id="rId529" Type="http://schemas.openxmlformats.org/officeDocument/2006/relationships/hyperlink" Target="https://www.slovo-book.ru/cover/9785000337400.jpg" TargetMode="External"/><Relationship Id="rId680" Type="http://schemas.openxmlformats.org/officeDocument/2006/relationships/hyperlink" Target="http://www.slovo-book.ru/cover/9785000338049.jpg" TargetMode="External"/><Relationship Id="rId736" Type="http://schemas.openxmlformats.org/officeDocument/2006/relationships/hyperlink" Target="http://www.slovo-book.ru/cover/9785912821226.jpg" TargetMode="External"/><Relationship Id="rId901" Type="http://schemas.openxmlformats.org/officeDocument/2006/relationships/hyperlink" Target="http://www.slovo-book.ru/coveran/9785000336120.jpg" TargetMode="External"/><Relationship Id="rId30" Type="http://schemas.openxmlformats.org/officeDocument/2006/relationships/hyperlink" Target="http://www.slovo-book.ru/cover/9785912826986.jpg" TargetMode="External"/><Relationship Id="rId126" Type="http://schemas.openxmlformats.org/officeDocument/2006/relationships/hyperlink" Target="http://www.slovo-book.ru/cover/978500033999200011.jpg" TargetMode="External"/><Relationship Id="rId168" Type="http://schemas.openxmlformats.org/officeDocument/2006/relationships/hyperlink" Target="http://www.slovo-book.ru/cover/9785912822711.jpg" TargetMode="External"/><Relationship Id="rId333" Type="http://schemas.openxmlformats.org/officeDocument/2006/relationships/hyperlink" Target="http://www.slovo-book.ru/cover/9785000334256.jpg" TargetMode="External"/><Relationship Id="rId540" Type="http://schemas.openxmlformats.org/officeDocument/2006/relationships/hyperlink" Target="https://www.slovo-book.ru/cover/9785912827570.jpg" TargetMode="External"/><Relationship Id="rId778" Type="http://schemas.openxmlformats.org/officeDocument/2006/relationships/hyperlink" Target="https://www.slovo-book.ru/cover/9785000337974.jpg" TargetMode="External"/><Relationship Id="rId72" Type="http://schemas.openxmlformats.org/officeDocument/2006/relationships/hyperlink" Target="http://www.slovo-book.ru/cover/9785912823602.jpg" TargetMode="External"/><Relationship Id="rId375" Type="http://schemas.openxmlformats.org/officeDocument/2006/relationships/hyperlink" Target="http://www.slovo-book.ru/cover/9785912822759.jpg" TargetMode="External"/><Relationship Id="rId582" Type="http://schemas.openxmlformats.org/officeDocument/2006/relationships/hyperlink" Target="https://www.slovo-book.ru/cover/9785000337660.jpg" TargetMode="External"/><Relationship Id="rId638" Type="http://schemas.openxmlformats.org/officeDocument/2006/relationships/hyperlink" Target="https://www.slovo-book.ru/cover/9785000336236.jpg" TargetMode="External"/><Relationship Id="rId803" Type="http://schemas.openxmlformats.org/officeDocument/2006/relationships/hyperlink" Target="http://slovo-book.ru/cover/4673738097v02.jpg" TargetMode="External"/><Relationship Id="rId845" Type="http://schemas.openxmlformats.org/officeDocument/2006/relationships/hyperlink" Target="https://www.slovo-book.ru/cover/9785000337349.png" TargetMode="External"/><Relationship Id="rId3" Type="http://schemas.openxmlformats.org/officeDocument/2006/relationships/hyperlink" Target="http://www.slovo-book.ru/cover/9785912823831.jpg" TargetMode="External"/><Relationship Id="rId235" Type="http://schemas.openxmlformats.org/officeDocument/2006/relationships/hyperlink" Target="http://www.slovo-book.ru/coveran/978500033999200026.jpg" TargetMode="External"/><Relationship Id="rId277" Type="http://schemas.openxmlformats.org/officeDocument/2006/relationships/hyperlink" Target="http://www.slovo-book.ru/cover/9785912824432.png" TargetMode="External"/><Relationship Id="rId400" Type="http://schemas.openxmlformats.org/officeDocument/2006/relationships/hyperlink" Target="http://www.slovo-book.ru/cover/9785912826610.jpg" TargetMode="External"/><Relationship Id="rId442" Type="http://schemas.openxmlformats.org/officeDocument/2006/relationships/hyperlink" Target="http://www.slovo-book.ru/cover/9785912820991.jpg" TargetMode="External"/><Relationship Id="rId484" Type="http://schemas.openxmlformats.org/officeDocument/2006/relationships/hyperlink" Target="http://www.slovo-book.ru/cover/a/51/9785912828638.jpg" TargetMode="External"/><Relationship Id="rId705" Type="http://schemas.openxmlformats.org/officeDocument/2006/relationships/hyperlink" Target="https://www.wildberries.ru/catalog/18930327/detail.aspx?targetUrl=XS" TargetMode="External"/><Relationship Id="rId887" Type="http://schemas.openxmlformats.org/officeDocument/2006/relationships/hyperlink" Target="https://slovo-book.ru/cover/4673738097718.jpg" TargetMode="External"/><Relationship Id="rId137" Type="http://schemas.openxmlformats.org/officeDocument/2006/relationships/hyperlink" Target="http://www.slovo-book.ru/coveran/9785000336243.jpg" TargetMode="External"/><Relationship Id="rId302" Type="http://schemas.openxmlformats.org/officeDocument/2006/relationships/hyperlink" Target="http://slovo-book.ru/cover/a/9785000336922.png" TargetMode="External"/><Relationship Id="rId344" Type="http://schemas.openxmlformats.org/officeDocument/2006/relationships/hyperlink" Target="http://www.slovo-book.ru/cover/9785000336434.png" TargetMode="External"/><Relationship Id="rId691" Type="http://schemas.openxmlformats.org/officeDocument/2006/relationships/hyperlink" Target="https://www.wildberries.ru/catalog/91309406/detail.aspx?targetUrl=XS" TargetMode="External"/><Relationship Id="rId747" Type="http://schemas.openxmlformats.org/officeDocument/2006/relationships/hyperlink" Target="http://www.slovo-book.ru/cover/9785912825705.jpg" TargetMode="External"/><Relationship Id="rId789" Type="http://schemas.openxmlformats.org/officeDocument/2006/relationships/hyperlink" Target="https://www.slovo-book.ru/cover/9785000338254.jpg" TargetMode="External"/><Relationship Id="rId912" Type="http://schemas.openxmlformats.org/officeDocument/2006/relationships/hyperlink" Target="https://slovo-book.ru/cover/9785912825101.jpg" TargetMode="External"/><Relationship Id="rId41" Type="http://schemas.openxmlformats.org/officeDocument/2006/relationships/hyperlink" Target="http://www.slovo-book.ru/cover/9785912823305.jpg" TargetMode="External"/><Relationship Id="rId83" Type="http://schemas.openxmlformats.org/officeDocument/2006/relationships/hyperlink" Target="http://www.slovo-book.ru/cover/9785912828089.jpg" TargetMode="External"/><Relationship Id="rId179" Type="http://schemas.openxmlformats.org/officeDocument/2006/relationships/hyperlink" Target="http://www.slovo-book.ru/cover/9785000335567.jpg" TargetMode="External"/><Relationship Id="rId386" Type="http://schemas.openxmlformats.org/officeDocument/2006/relationships/hyperlink" Target="http://www.slovo-book.ru/coveran/9785912826665.jpg" TargetMode="External"/><Relationship Id="rId551" Type="http://schemas.openxmlformats.org/officeDocument/2006/relationships/hyperlink" Target="http://www.slovo-book.ru/cover/9785000336731.png" TargetMode="External"/><Relationship Id="rId593" Type="http://schemas.openxmlformats.org/officeDocument/2006/relationships/hyperlink" Target="http://www.slovo-book.ru/coveran/9785000336083.jpg" TargetMode="External"/><Relationship Id="rId607" Type="http://schemas.openxmlformats.org/officeDocument/2006/relationships/hyperlink" Target="https://www.slovo-book.ru/cover/9785000337714.jpg" TargetMode="External"/><Relationship Id="rId649" Type="http://schemas.openxmlformats.org/officeDocument/2006/relationships/hyperlink" Target="https://www.slovo-book.ru/cover/9785000335369.jpg" TargetMode="External"/><Relationship Id="rId814" Type="http://schemas.openxmlformats.org/officeDocument/2006/relationships/hyperlink" Target="http://slovo-book.ru/cover/9785000338452.jpg" TargetMode="External"/><Relationship Id="rId856" Type="http://schemas.openxmlformats.org/officeDocument/2006/relationships/hyperlink" Target="http://slovo-book.ru/cover/9785000338568.jpg" TargetMode="External"/><Relationship Id="rId190" Type="http://schemas.openxmlformats.org/officeDocument/2006/relationships/hyperlink" Target="http://www.slovo-book.ru/coveran/9785912829017.jpg" TargetMode="External"/><Relationship Id="rId204" Type="http://schemas.openxmlformats.org/officeDocument/2006/relationships/hyperlink" Target="http://www.slovo-book.ru/coveran/9785000335819a.jpg" TargetMode="External"/><Relationship Id="rId246" Type="http://schemas.openxmlformats.org/officeDocument/2006/relationships/hyperlink" Target="http://www.slovo-book.ru/cover/9785000335147.jpg" TargetMode="External"/><Relationship Id="rId288" Type="http://schemas.openxmlformats.org/officeDocument/2006/relationships/hyperlink" Target="http://www.slovo-book.ru/cover/9785000336304.png" TargetMode="External"/><Relationship Id="rId411" Type="http://schemas.openxmlformats.org/officeDocument/2006/relationships/hyperlink" Target="http://www.slovo-book.ru/cover/9785000334881.jpg" TargetMode="External"/><Relationship Id="rId453" Type="http://schemas.openxmlformats.org/officeDocument/2006/relationships/hyperlink" Target="http://www.slovo-book.ru/coveran/9785912823053.jpg" TargetMode="External"/><Relationship Id="rId509" Type="http://schemas.openxmlformats.org/officeDocument/2006/relationships/hyperlink" Target="http://www.slovo-book.ru/cover/9785000337288.png" TargetMode="External"/><Relationship Id="rId660" Type="http://schemas.openxmlformats.org/officeDocument/2006/relationships/hyperlink" Target="https://www.slovo-book.ru/cover/4673738097961.jpg" TargetMode="External"/><Relationship Id="rId898" Type="http://schemas.openxmlformats.org/officeDocument/2006/relationships/hyperlink" Target="http://www.slovo-book.ru/cover/9785912823428.jpg" TargetMode="External"/><Relationship Id="rId106" Type="http://schemas.openxmlformats.org/officeDocument/2006/relationships/hyperlink" Target="http://www.slovo-book.ru/cover/9785912828836.jpg" TargetMode="External"/><Relationship Id="rId313" Type="http://schemas.openxmlformats.org/officeDocument/2006/relationships/hyperlink" Target="http://www.slovo-book.ru/cover/9785000336847.jpg" TargetMode="External"/><Relationship Id="rId495" Type="http://schemas.openxmlformats.org/officeDocument/2006/relationships/hyperlink" Target="http://www.slovo-book.ru/cover/9785912825972.jpg" TargetMode="External"/><Relationship Id="rId716" Type="http://schemas.openxmlformats.org/officeDocument/2006/relationships/hyperlink" Target="https://www.wildberries.ru/catalog/18936582/detail.aspx?targetUrl=XS" TargetMode="External"/><Relationship Id="rId758" Type="http://schemas.openxmlformats.org/officeDocument/2006/relationships/hyperlink" Target="https://www.slovo-book.ru/cover/9785000338056.jpg" TargetMode="External"/><Relationship Id="rId923" Type="http://schemas.openxmlformats.org/officeDocument/2006/relationships/hyperlink" Target="https://slovo-book.ru/cover/9785000338636.jpg" TargetMode="External"/><Relationship Id="rId10" Type="http://schemas.openxmlformats.org/officeDocument/2006/relationships/hyperlink" Target="http://www.slovo-book.ru/coveran/9785912821899.jpg" TargetMode="External"/><Relationship Id="rId52" Type="http://schemas.openxmlformats.org/officeDocument/2006/relationships/hyperlink" Target="http://www.slovo-book.ru/cover/9785912822322.jpg" TargetMode="External"/><Relationship Id="rId94" Type="http://schemas.openxmlformats.org/officeDocument/2006/relationships/hyperlink" Target="http://www.slovo-book.ru/cover/9785912828348.jpg" TargetMode="External"/><Relationship Id="rId148" Type="http://schemas.openxmlformats.org/officeDocument/2006/relationships/hyperlink" Target="http://www.slovo-book.ru/cover/9785000335093.jpg" TargetMode="External"/><Relationship Id="rId355" Type="http://schemas.openxmlformats.org/officeDocument/2006/relationships/hyperlink" Target="http://www.slovo-book.ru/cover/9785000337004.png" TargetMode="External"/><Relationship Id="rId397" Type="http://schemas.openxmlformats.org/officeDocument/2006/relationships/hyperlink" Target="http://www.slovo-book.ru/cover/9785000337073.jpg" TargetMode="External"/><Relationship Id="rId520" Type="http://schemas.openxmlformats.org/officeDocument/2006/relationships/hyperlink" Target="http://www.slovo-book.ru/cov/doll/doll024i.jpg" TargetMode="External"/><Relationship Id="rId562" Type="http://schemas.openxmlformats.org/officeDocument/2006/relationships/hyperlink" Target="https://www.slovo-book.ru/cover/9785000337622.png" TargetMode="External"/><Relationship Id="rId618" Type="http://schemas.openxmlformats.org/officeDocument/2006/relationships/hyperlink" Target="https://www.slovo-book.ru/cover/9785912824753.jpg" TargetMode="External"/><Relationship Id="rId825" Type="http://schemas.openxmlformats.org/officeDocument/2006/relationships/hyperlink" Target="https://www.wildberries.ru/catalog/145649760/detail.aspx?targetUrl=GP" TargetMode="External"/><Relationship Id="rId215" Type="http://schemas.openxmlformats.org/officeDocument/2006/relationships/hyperlink" Target="http://www.slovo-book.ru/coveran/978500033999200023.jpg" TargetMode="External"/><Relationship Id="rId257" Type="http://schemas.openxmlformats.org/officeDocument/2006/relationships/hyperlink" Target="http://www.slovo-book.ru/cover/9785000336335.png" TargetMode="External"/><Relationship Id="rId422" Type="http://schemas.openxmlformats.org/officeDocument/2006/relationships/hyperlink" Target="http://www.slovo-book.ru/cover/9785912823381.jpg" TargetMode="External"/><Relationship Id="rId464" Type="http://schemas.openxmlformats.org/officeDocument/2006/relationships/hyperlink" Target="http://www.slovo-book.ru/coveran/9785912824890.jpg" TargetMode="External"/><Relationship Id="rId867" Type="http://schemas.openxmlformats.org/officeDocument/2006/relationships/hyperlink" Target="http://slovo-book.ru/cover/9785912823794.jpg" TargetMode="External"/><Relationship Id="rId299" Type="http://schemas.openxmlformats.org/officeDocument/2006/relationships/hyperlink" Target="http://www.slovo-book.ru/cover/9785000336953.png" TargetMode="External"/><Relationship Id="rId727" Type="http://schemas.openxmlformats.org/officeDocument/2006/relationships/hyperlink" Target="http://www.slovo-book.ru/cover/9785912826764.jpg" TargetMode="External"/><Relationship Id="rId63" Type="http://schemas.openxmlformats.org/officeDocument/2006/relationships/hyperlink" Target="http://www.slovo-book.ru/cover/9785912826832.jpg" TargetMode="External"/><Relationship Id="rId159" Type="http://schemas.openxmlformats.org/officeDocument/2006/relationships/hyperlink" Target="http://www.slovo-book.ru/cover/9785912825835.jpg" TargetMode="External"/><Relationship Id="rId366" Type="http://schemas.openxmlformats.org/officeDocument/2006/relationships/hyperlink" Target="http://www.slovo-book.ru/cover/9785912826108.jpg" TargetMode="External"/><Relationship Id="rId573" Type="http://schemas.openxmlformats.org/officeDocument/2006/relationships/hyperlink" Target="https://www.slovo-book.ru/cover/9785000337578.jpg" TargetMode="External"/><Relationship Id="rId780" Type="http://schemas.openxmlformats.org/officeDocument/2006/relationships/hyperlink" Target="http://www.slovo-book.ru/coveran/9785912820069.jpg" TargetMode="External"/><Relationship Id="rId226" Type="http://schemas.openxmlformats.org/officeDocument/2006/relationships/hyperlink" Target="http://www.slovo-book.ru/coveran/978500033999200044.jpg" TargetMode="External"/><Relationship Id="rId433" Type="http://schemas.openxmlformats.org/officeDocument/2006/relationships/hyperlink" Target="http://www.slovo-book.ru/cover/9785912828362.jpg" TargetMode="External"/><Relationship Id="rId878" Type="http://schemas.openxmlformats.org/officeDocument/2006/relationships/hyperlink" Target="http://http/slovo-book.ru/cover/9785912822032.jpg" TargetMode="External"/><Relationship Id="rId640" Type="http://schemas.openxmlformats.org/officeDocument/2006/relationships/hyperlink" Target="https://www.slovo-book.ru/cover/9785000336090.jpg" TargetMode="External"/><Relationship Id="rId738" Type="http://schemas.openxmlformats.org/officeDocument/2006/relationships/hyperlink" Target="http://www.slovo-book.ru/cover/9785912825330.jpg" TargetMode="External"/><Relationship Id="rId74" Type="http://schemas.openxmlformats.org/officeDocument/2006/relationships/hyperlink" Target="http://www.slovo-book.ru/cover/9785912825491.jpg" TargetMode="External"/><Relationship Id="rId377" Type="http://schemas.openxmlformats.org/officeDocument/2006/relationships/hyperlink" Target="http://www.slovo-book.ru/cover/9785912825125.jpg" TargetMode="External"/><Relationship Id="rId500" Type="http://schemas.openxmlformats.org/officeDocument/2006/relationships/hyperlink" Target="http://www.slovo-book.ru/cover/a/2/9785912826122.jpg" TargetMode="External"/><Relationship Id="rId584" Type="http://schemas.openxmlformats.org/officeDocument/2006/relationships/hyperlink" Target="https://www.slovo-book.ru/cover/9785000337783.jpg" TargetMode="External"/><Relationship Id="rId805" Type="http://schemas.openxmlformats.org/officeDocument/2006/relationships/hyperlink" Target="http://slovo-book.ru/cover/4673738097v08.jpg" TargetMode="External"/><Relationship Id="rId5" Type="http://schemas.openxmlformats.org/officeDocument/2006/relationships/hyperlink" Target="http://www.slovo-book.ru/coveran/9785912823442.jpg" TargetMode="External"/><Relationship Id="rId237" Type="http://schemas.openxmlformats.org/officeDocument/2006/relationships/hyperlink" Target="http://www.slovo-book.ru/coveran/978500033999200028.jpg" TargetMode="External"/><Relationship Id="rId791" Type="http://schemas.openxmlformats.org/officeDocument/2006/relationships/hyperlink" Target="https://www.slovo-book.ru/cover/9785000338278.jpg" TargetMode="External"/><Relationship Id="rId889" Type="http://schemas.openxmlformats.org/officeDocument/2006/relationships/hyperlink" Target="https://slovo-book.ru/cover/4673738097701.jpg" TargetMode="External"/><Relationship Id="rId444" Type="http://schemas.openxmlformats.org/officeDocument/2006/relationships/hyperlink" Target="http://www.slovo-book.ru/cover/9785912827730.jpg" TargetMode="External"/><Relationship Id="rId651" Type="http://schemas.openxmlformats.org/officeDocument/2006/relationships/hyperlink" Target="https://www.slovo-book.ru/cover/9785912826504.jpg" TargetMode="External"/><Relationship Id="rId749" Type="http://schemas.openxmlformats.org/officeDocument/2006/relationships/hyperlink" Target="http://www.slovo-book.ru/cover/9785912825712.jpg" TargetMode="External"/><Relationship Id="rId290" Type="http://schemas.openxmlformats.org/officeDocument/2006/relationships/hyperlink" Target="http://www.slovo-book.ru/cover/978500033999200055.jpg" TargetMode="External"/><Relationship Id="rId304" Type="http://schemas.openxmlformats.org/officeDocument/2006/relationships/hyperlink" Target="http://slovo-book.ru/cover/a/9785000336861.png" TargetMode="External"/><Relationship Id="rId388" Type="http://schemas.openxmlformats.org/officeDocument/2006/relationships/hyperlink" Target="http://www.slovo-book.ru/cover/9785912828430.jpg" TargetMode="External"/><Relationship Id="rId511" Type="http://schemas.openxmlformats.org/officeDocument/2006/relationships/hyperlink" Target="http://slovo-book.ru/cover/9785912827792.jpg" TargetMode="External"/><Relationship Id="rId609" Type="http://schemas.openxmlformats.org/officeDocument/2006/relationships/hyperlink" Target="https://www.slovo-book.ru/cover/9785000337721.jpg" TargetMode="External"/><Relationship Id="rId85" Type="http://schemas.openxmlformats.org/officeDocument/2006/relationships/hyperlink" Target="http://www.slovo-book.ru/cover/9785912826597.jpg" TargetMode="External"/><Relationship Id="rId150" Type="http://schemas.openxmlformats.org/officeDocument/2006/relationships/hyperlink" Target="http://www.slovo-book.ru/cover/9785000335116.jpg" TargetMode="External"/><Relationship Id="rId595" Type="http://schemas.openxmlformats.org/officeDocument/2006/relationships/hyperlink" Target="http://www.slovo-book.ru/coveran/9785000336229.jpg" TargetMode="External"/><Relationship Id="rId816" Type="http://schemas.openxmlformats.org/officeDocument/2006/relationships/hyperlink" Target="http://slovo-book.ru/cover/9785000338506.jpg" TargetMode="External"/><Relationship Id="rId248" Type="http://schemas.openxmlformats.org/officeDocument/2006/relationships/hyperlink" Target="http://www.slovo-book.ru/cover/9785000335512.jpg" TargetMode="External"/><Relationship Id="rId455" Type="http://schemas.openxmlformats.org/officeDocument/2006/relationships/hyperlink" Target="http://www.slovo-book.ru/coveran/9785912824975.jpg" TargetMode="External"/><Relationship Id="rId662" Type="http://schemas.openxmlformats.org/officeDocument/2006/relationships/hyperlink" Target="https://www.slovo-book.ru/cover/4673738097930.jpg" TargetMode="External"/><Relationship Id="rId12" Type="http://schemas.openxmlformats.org/officeDocument/2006/relationships/hyperlink" Target="http://www.slovo-book.ru/cover/9785912827617.jpg" TargetMode="External"/><Relationship Id="rId108" Type="http://schemas.openxmlformats.org/officeDocument/2006/relationships/hyperlink" Target="http://www.slovo-book.ru/cover/9785912821622.jpg" TargetMode="External"/><Relationship Id="rId315" Type="http://schemas.openxmlformats.org/officeDocument/2006/relationships/hyperlink" Target="http://www.slovo-book.ru/cover/9785912826511.png" TargetMode="External"/><Relationship Id="rId522" Type="http://schemas.openxmlformats.org/officeDocument/2006/relationships/hyperlink" Target="http://www.slovo-book.ru/cover/9785912826467.jpg" TargetMode="External"/><Relationship Id="rId96" Type="http://schemas.openxmlformats.org/officeDocument/2006/relationships/hyperlink" Target="http://www.slovo-book.ru/cover/9785912828225.jpg" TargetMode="External"/><Relationship Id="rId161" Type="http://schemas.openxmlformats.org/officeDocument/2006/relationships/hyperlink" Target="http://www.slovo-book.ru/cover/9785912825781.jpg" TargetMode="External"/><Relationship Id="rId399" Type="http://schemas.openxmlformats.org/officeDocument/2006/relationships/hyperlink" Target="http://www.slovo-book.ru/cover/9785912826672.jpg" TargetMode="External"/><Relationship Id="rId827" Type="http://schemas.openxmlformats.org/officeDocument/2006/relationships/hyperlink" Target="https://www.wildberries.ru/catalog/150775270/detail.aspx?targetUrl=GP" TargetMode="External"/><Relationship Id="rId259" Type="http://schemas.openxmlformats.org/officeDocument/2006/relationships/hyperlink" Target="http://www.slovo-book.ru/cover/9785000336281.png" TargetMode="External"/><Relationship Id="rId466" Type="http://schemas.openxmlformats.org/officeDocument/2006/relationships/hyperlink" Target="http://www.slovo-book.ru/coveran/9785912825248.jpg" TargetMode="External"/><Relationship Id="rId673" Type="http://schemas.openxmlformats.org/officeDocument/2006/relationships/hyperlink" Target="https://www.slovo-book.ru/cover/9785000337882.jpg" TargetMode="External"/><Relationship Id="rId880" Type="http://schemas.openxmlformats.org/officeDocument/2006/relationships/hyperlink" Target="http://slovo-book.ru/cover/9785912822049.jpg" TargetMode="External"/><Relationship Id="rId23" Type="http://schemas.openxmlformats.org/officeDocument/2006/relationships/hyperlink" Target="http://www.slovo-book.ru/cover/9785912820083.jpg" TargetMode="External"/><Relationship Id="rId119" Type="http://schemas.openxmlformats.org/officeDocument/2006/relationships/hyperlink" Target="http://www.slovo-book.ru/cover/9785912828690.jpg" TargetMode="External"/><Relationship Id="rId326" Type="http://schemas.openxmlformats.org/officeDocument/2006/relationships/hyperlink" Target="http://www.slovo-book.ru/cover/9785912821783.png" TargetMode="External"/><Relationship Id="rId533" Type="http://schemas.openxmlformats.org/officeDocument/2006/relationships/hyperlink" Target="https://www.slovo-book.ru/cover/9785912828119.jpg" TargetMode="External"/><Relationship Id="rId740" Type="http://schemas.openxmlformats.org/officeDocument/2006/relationships/hyperlink" Target="http://www.slovo-book.ru/cover/9785912827235.jpg" TargetMode="External"/><Relationship Id="rId838" Type="http://schemas.openxmlformats.org/officeDocument/2006/relationships/hyperlink" Target="http://www.slovo-book.ru/cover/9785912826818.jpg" TargetMode="External"/><Relationship Id="rId172" Type="http://schemas.openxmlformats.org/officeDocument/2006/relationships/hyperlink" Target="http://www.slovo-book.ru/cover/9785000335451.jpg" TargetMode="External"/><Relationship Id="rId477" Type="http://schemas.openxmlformats.org/officeDocument/2006/relationships/hyperlink" Target="http://www.slovo-book.ru/cover/a/5a/9785000337189.jpg" TargetMode="External"/><Relationship Id="rId600" Type="http://schemas.openxmlformats.org/officeDocument/2006/relationships/hyperlink" Target="http://www.slovo-book.ru/cover/9785000335383.jpg" TargetMode="External"/><Relationship Id="rId684" Type="http://schemas.openxmlformats.org/officeDocument/2006/relationships/hyperlink" Target="https://www.slovo-book.ru/cover/9785912820038.jpg" TargetMode="External"/><Relationship Id="rId337" Type="http://schemas.openxmlformats.org/officeDocument/2006/relationships/hyperlink" Target="http://www.slovo-book.ru/cover/9785000335161.jpg" TargetMode="External"/><Relationship Id="rId891" Type="http://schemas.openxmlformats.org/officeDocument/2006/relationships/hyperlink" Target="https://slovo-book.ru/cover/4673738097688.jpg" TargetMode="External"/><Relationship Id="rId905" Type="http://schemas.openxmlformats.org/officeDocument/2006/relationships/hyperlink" Target="http://www.slovo-book.ru/cover/9785000337158.png" TargetMode="External"/><Relationship Id="rId34" Type="http://schemas.openxmlformats.org/officeDocument/2006/relationships/hyperlink" Target="http://www.slovo-book.ru/cover/9785912824012.jpg" TargetMode="External"/><Relationship Id="rId544" Type="http://schemas.openxmlformats.org/officeDocument/2006/relationships/hyperlink" Target="http://www.slovo-book.ru/cover/9785912824906.jpg" TargetMode="External"/><Relationship Id="rId751" Type="http://schemas.openxmlformats.org/officeDocument/2006/relationships/hyperlink" Target="http://www.slovo-book.ru/cover/9785912827853.jpg" TargetMode="External"/><Relationship Id="rId849" Type="http://schemas.openxmlformats.org/officeDocument/2006/relationships/hyperlink" Target="http://www.slovo-book.ru/cover/9785000336825.jpg" TargetMode="External"/><Relationship Id="rId183" Type="http://schemas.openxmlformats.org/officeDocument/2006/relationships/hyperlink" Target="http://www.slovo-book.ru/cover/9785000335543.jpg" TargetMode="External"/><Relationship Id="rId390" Type="http://schemas.openxmlformats.org/officeDocument/2006/relationships/hyperlink" Target="http://www.slovo-book.ru/cover/9785912828256.jpg" TargetMode="External"/><Relationship Id="rId404" Type="http://schemas.openxmlformats.org/officeDocument/2006/relationships/hyperlink" Target="http://www.slovo-book.ru/cover/a/c/9785912827563.jpg" TargetMode="External"/><Relationship Id="rId611" Type="http://schemas.openxmlformats.org/officeDocument/2006/relationships/hyperlink" Target="https://www.slovo-book.ru/cover/9785000337813.jpg" TargetMode="External"/><Relationship Id="rId250" Type="http://schemas.openxmlformats.org/officeDocument/2006/relationships/hyperlink" Target="http://www.slovo-book.ru/cover/9785000335529.jpg" TargetMode="External"/><Relationship Id="rId488" Type="http://schemas.openxmlformats.org/officeDocument/2006/relationships/hyperlink" Target="http://www.slovo-book.ru/cover/a/18/9785912827396.jpg" TargetMode="External"/><Relationship Id="rId695" Type="http://schemas.openxmlformats.org/officeDocument/2006/relationships/hyperlink" Target="https://www.wildberries.ru/catalog/54007368/detail.aspx?targetUrl=XS" TargetMode="External"/><Relationship Id="rId709" Type="http://schemas.openxmlformats.org/officeDocument/2006/relationships/hyperlink" Target="https://www.wildberries.ru/catalog/36621935/detail.aspx?targetUrl=XS" TargetMode="External"/><Relationship Id="rId916" Type="http://schemas.openxmlformats.org/officeDocument/2006/relationships/hyperlink" Target="https://slovo-book.ru/cover/9785912824920.jpg" TargetMode="External"/><Relationship Id="rId45" Type="http://schemas.openxmlformats.org/officeDocument/2006/relationships/hyperlink" Target="http://www.slovo-book.ru/cover/9785912821851.jpg" TargetMode="External"/><Relationship Id="rId110" Type="http://schemas.openxmlformats.org/officeDocument/2006/relationships/hyperlink" Target="http://www.slovo-book.ru/cover/9785912821516.jpg" TargetMode="External"/><Relationship Id="rId348" Type="http://schemas.openxmlformats.org/officeDocument/2006/relationships/hyperlink" Target="http://www.slovo-book.ru/cover/9685000336427.png" TargetMode="External"/><Relationship Id="rId555" Type="http://schemas.openxmlformats.org/officeDocument/2006/relationships/hyperlink" Target="https://www.slovo-book.ru/cover/9785000337455.jpg" TargetMode="External"/><Relationship Id="rId762" Type="http://schemas.openxmlformats.org/officeDocument/2006/relationships/hyperlink" Target="https://www.wildberries.ru/catalog/109535426/detail.aspx?targetUrl=XS" TargetMode="External"/><Relationship Id="rId194" Type="http://schemas.openxmlformats.org/officeDocument/2006/relationships/hyperlink" Target="http://www.slovo-book.ru/coveran/9785912827556.jpg" TargetMode="External"/><Relationship Id="rId208" Type="http://schemas.openxmlformats.org/officeDocument/2006/relationships/hyperlink" Target="http://www.slovo-book.ru/coveran/9785000335789.jpg" TargetMode="External"/><Relationship Id="rId415" Type="http://schemas.openxmlformats.org/officeDocument/2006/relationships/hyperlink" Target="http://www.slovo-book.ru/cover/9785912828607.jpg" TargetMode="External"/><Relationship Id="rId622" Type="http://schemas.openxmlformats.org/officeDocument/2006/relationships/hyperlink" Target="https://www.slovo-book.ru/cover/9785912826627.jpg" TargetMode="External"/><Relationship Id="rId261" Type="http://schemas.openxmlformats.org/officeDocument/2006/relationships/hyperlink" Target="http://www.slovo-book.ru/cover/9785000336311.png" TargetMode="External"/><Relationship Id="rId499" Type="http://schemas.openxmlformats.org/officeDocument/2006/relationships/hyperlink" Target="http://www.slovo-book.ru/cover/a/2/9785912827327.png" TargetMode="External"/><Relationship Id="rId927" Type="http://schemas.openxmlformats.org/officeDocument/2006/relationships/vmlDrawing" Target="../drawings/vmlDrawing1.vml"/><Relationship Id="rId56" Type="http://schemas.openxmlformats.org/officeDocument/2006/relationships/hyperlink" Target="http://www.slovo-book.ru/cover/9785912827976.jpg" TargetMode="External"/><Relationship Id="rId359" Type="http://schemas.openxmlformats.org/officeDocument/2006/relationships/hyperlink" Target="http://www.slovo-book.ru/cover/9785000337011.png" TargetMode="External"/><Relationship Id="rId566" Type="http://schemas.openxmlformats.org/officeDocument/2006/relationships/hyperlink" Target="https://www.slovo-book.ru/cover/9785000337479.jpg" TargetMode="External"/><Relationship Id="rId773" Type="http://schemas.openxmlformats.org/officeDocument/2006/relationships/hyperlink" Target="http://www.slovo-book.ru/cover/9785000337103.png" TargetMode="External"/><Relationship Id="rId121" Type="http://schemas.openxmlformats.org/officeDocument/2006/relationships/hyperlink" Target="http://www.slovo-book.ru/cover/9785912828676.jpg" TargetMode="External"/><Relationship Id="rId219" Type="http://schemas.openxmlformats.org/officeDocument/2006/relationships/hyperlink" Target="http://www.slovo-book.ru/coveran/978500033999200033.jpg" TargetMode="External"/><Relationship Id="rId426" Type="http://schemas.openxmlformats.org/officeDocument/2006/relationships/hyperlink" Target="http://www.slovo-book.ru/cover/9785912828539.jpg" TargetMode="External"/><Relationship Id="rId633" Type="http://schemas.openxmlformats.org/officeDocument/2006/relationships/hyperlink" Target="https://www.slovo-book.ru/cover/9785912826160.jpg" TargetMode="External"/><Relationship Id="rId840" Type="http://schemas.openxmlformats.org/officeDocument/2006/relationships/hyperlink" Target="http://www.slovo-book.ru/cover/9785912822742.jpg" TargetMode="External"/><Relationship Id="rId67" Type="http://schemas.openxmlformats.org/officeDocument/2006/relationships/hyperlink" Target="http://www.slovo-book.ru/cover/9785912825866.jpg" TargetMode="External"/><Relationship Id="rId272" Type="http://schemas.openxmlformats.org/officeDocument/2006/relationships/hyperlink" Target="http://www.slovo-book.ru/cover/9785000336519.png" TargetMode="External"/><Relationship Id="rId577" Type="http://schemas.openxmlformats.org/officeDocument/2006/relationships/hyperlink" Target="http://www.slovo-book.ru/coveran/9785912825828.jpg" TargetMode="External"/><Relationship Id="rId700" Type="http://schemas.openxmlformats.org/officeDocument/2006/relationships/hyperlink" Target="https://www.wildberries.ru/catalog/17296638/detail.aspx?targetUrl=XS" TargetMode="External"/><Relationship Id="rId132" Type="http://schemas.openxmlformats.org/officeDocument/2006/relationships/hyperlink" Target="http://www.slovo-book.ru/cover/9785912828867.jpg" TargetMode="External"/><Relationship Id="rId784" Type="http://schemas.openxmlformats.org/officeDocument/2006/relationships/hyperlink" Target="https://www.slovo-book.ru/cover/4673738097h04.jpg" TargetMode="External"/><Relationship Id="rId437" Type="http://schemas.openxmlformats.org/officeDocument/2006/relationships/hyperlink" Target="http://www.slovo-book.ru/coveran/9785000336144.jpg" TargetMode="External"/><Relationship Id="rId644" Type="http://schemas.openxmlformats.org/officeDocument/2006/relationships/hyperlink" Target="https://www.slovo-book.ru/cover/9785000336458.jpg" TargetMode="External"/><Relationship Id="rId851" Type="http://schemas.openxmlformats.org/officeDocument/2006/relationships/hyperlink" Target="https://www.slovo-book.ru/cover/9785000337332.png" TargetMode="External"/><Relationship Id="rId283" Type="http://schemas.openxmlformats.org/officeDocument/2006/relationships/hyperlink" Target="http://www.slovo-book.ru/cover/9785912825071.png" TargetMode="External"/><Relationship Id="rId490" Type="http://schemas.openxmlformats.org/officeDocument/2006/relationships/hyperlink" Target="http://www.slovo-book.ru/cover/a/18/9785912827419.jpg" TargetMode="External"/><Relationship Id="rId504" Type="http://schemas.openxmlformats.org/officeDocument/2006/relationships/hyperlink" Target="http://www.slovo-book.ru/cover/9785000337271.png" TargetMode="External"/><Relationship Id="rId711" Type="http://schemas.openxmlformats.org/officeDocument/2006/relationships/hyperlink" Target="https://www.wildberries.ru/catalog/27128094/detail.aspx?targetUrl=XS" TargetMode="External"/><Relationship Id="rId78" Type="http://schemas.openxmlformats.org/officeDocument/2006/relationships/hyperlink" Target="http://www.slovo-book.ru/cover/9785912828140.jpg" TargetMode="External"/><Relationship Id="rId143" Type="http://schemas.openxmlformats.org/officeDocument/2006/relationships/hyperlink" Target="http://www.slovo-book.ru/cover/978500033999200014.jpg" TargetMode="External"/><Relationship Id="rId350" Type="http://schemas.openxmlformats.org/officeDocument/2006/relationships/hyperlink" Target="http://www.slovo-book.ru/cover/9785000336625.png" TargetMode="External"/><Relationship Id="rId588" Type="http://schemas.openxmlformats.org/officeDocument/2006/relationships/hyperlink" Target="http://www.slovo-book.ru/cover/a/551/9785000337202.jpg" TargetMode="External"/><Relationship Id="rId795" Type="http://schemas.openxmlformats.org/officeDocument/2006/relationships/hyperlink" Target="http://slovo-book.ru/cover/9785000338223.jpg" TargetMode="External"/><Relationship Id="rId809" Type="http://schemas.openxmlformats.org/officeDocument/2006/relationships/hyperlink" Target="http://slovo-book.ru/cover/9785000338384.jpg" TargetMode="External"/><Relationship Id="rId9" Type="http://schemas.openxmlformats.org/officeDocument/2006/relationships/hyperlink" Target="http://www.slovo-book.ru/cover/9785912824258.jpg" TargetMode="External"/><Relationship Id="rId210" Type="http://schemas.openxmlformats.org/officeDocument/2006/relationships/hyperlink" Target="http://www.slovo-book.ru/cover/9785000336717.png" TargetMode="External"/><Relationship Id="rId448" Type="http://schemas.openxmlformats.org/officeDocument/2006/relationships/hyperlink" Target="http://www.slovo-book.ru/cover/9785912827778.jpg" TargetMode="External"/><Relationship Id="rId655" Type="http://schemas.openxmlformats.org/officeDocument/2006/relationships/hyperlink" Target="https://www.slovo-book.ru/cover/9785000336779.jpg" TargetMode="External"/><Relationship Id="rId862" Type="http://schemas.openxmlformats.org/officeDocument/2006/relationships/hyperlink" Target="http://slovo-book.ru/cov/chps/chps008i.jpg" TargetMode="External"/><Relationship Id="rId294" Type="http://schemas.openxmlformats.org/officeDocument/2006/relationships/hyperlink" Target="http://www.slovo-book.ru/cover/978500033999200050.jpg" TargetMode="External"/><Relationship Id="rId308" Type="http://schemas.openxmlformats.org/officeDocument/2006/relationships/hyperlink" Target="http://slovo-book.ru/cover/a/9785000336915.png" TargetMode="External"/><Relationship Id="rId515" Type="http://schemas.openxmlformats.org/officeDocument/2006/relationships/hyperlink" Target="http://www.slovo-book.ru/cover/9785912824876.jpg" TargetMode="External"/><Relationship Id="rId722" Type="http://schemas.openxmlformats.org/officeDocument/2006/relationships/hyperlink" Target="https://www.wildberries.ru/catalog/18876838/detail.aspx?targetUrl=XS" TargetMode="External"/><Relationship Id="rId89" Type="http://schemas.openxmlformats.org/officeDocument/2006/relationships/hyperlink" Target="http://www.slovo-book.ru/coveran/9785912822858.jpg" TargetMode="External"/><Relationship Id="rId154" Type="http://schemas.openxmlformats.org/officeDocument/2006/relationships/hyperlink" Target="http://www.slovo-book.ru/cover/9785912824241.jpg" TargetMode="External"/><Relationship Id="rId361" Type="http://schemas.openxmlformats.org/officeDocument/2006/relationships/hyperlink" Target="http://www.slovo-book.ru/cover/9785000336328.png" TargetMode="External"/><Relationship Id="rId599" Type="http://schemas.openxmlformats.org/officeDocument/2006/relationships/hyperlink" Target="http://www.slovo-book.ru/cover/9785000335291.png" TargetMode="External"/><Relationship Id="rId459" Type="http://schemas.openxmlformats.org/officeDocument/2006/relationships/hyperlink" Target="http://www.slovo-book.ru/coveran/9785912828966.jpg" TargetMode="External"/><Relationship Id="rId666" Type="http://schemas.openxmlformats.org/officeDocument/2006/relationships/hyperlink" Target="https://www.slovo-book.ru/cover/9785912824470.jpg" TargetMode="External"/><Relationship Id="rId873" Type="http://schemas.openxmlformats.org/officeDocument/2006/relationships/hyperlink" Target="http://slovo-book.ru/cover/9785000335314.jpg" TargetMode="External"/><Relationship Id="rId16" Type="http://schemas.openxmlformats.org/officeDocument/2006/relationships/hyperlink" Target="http://www.slovo-book.ru/cover/9785912824234.jpg" TargetMode="External"/><Relationship Id="rId221" Type="http://schemas.openxmlformats.org/officeDocument/2006/relationships/hyperlink" Target="http://www.slovo-book.ru/coveran/978500033999200046.jpg" TargetMode="External"/><Relationship Id="rId319" Type="http://schemas.openxmlformats.org/officeDocument/2006/relationships/hyperlink" Target="http://www.slovo-book.ru/cover/9785912827174.jpg" TargetMode="External"/><Relationship Id="rId526" Type="http://schemas.openxmlformats.org/officeDocument/2006/relationships/hyperlink" Target="https://www.slovo-book.ru/cover/978500033999200061.png" TargetMode="External"/><Relationship Id="rId733" Type="http://schemas.openxmlformats.org/officeDocument/2006/relationships/hyperlink" Target="http://www.slovo-book.ru/cover/9785912820250.jpg" TargetMode="External"/><Relationship Id="rId165" Type="http://schemas.openxmlformats.org/officeDocument/2006/relationships/hyperlink" Target="http://www.slovo-book.ru/cover/9785912821165.jpg" TargetMode="External"/><Relationship Id="rId372" Type="http://schemas.openxmlformats.org/officeDocument/2006/relationships/hyperlink" Target="http://www.slovo-book.ru/cover/9785912826139.jpg" TargetMode="External"/><Relationship Id="rId677" Type="http://schemas.openxmlformats.org/officeDocument/2006/relationships/hyperlink" Target="http://www.slovo-book.ru/cover/9785000337936.jpg" TargetMode="External"/><Relationship Id="rId800" Type="http://schemas.openxmlformats.org/officeDocument/2006/relationships/hyperlink" Target="http://slovo-book.ru/cover/9785000338322.jpg" TargetMode="External"/><Relationship Id="rId232" Type="http://schemas.openxmlformats.org/officeDocument/2006/relationships/hyperlink" Target="http://www.slovo-book.ru/coveran/978500033999200030.jpg" TargetMode="External"/><Relationship Id="rId884" Type="http://schemas.openxmlformats.org/officeDocument/2006/relationships/hyperlink" Target="http://slovo-book.ru/cover/9785912827440.jpg" TargetMode="External"/><Relationship Id="rId27" Type="http://schemas.openxmlformats.org/officeDocument/2006/relationships/hyperlink" Target="http://www.slovo-book.ru/cover/9785912820106.jpg" TargetMode="External"/><Relationship Id="rId537" Type="http://schemas.openxmlformats.org/officeDocument/2006/relationships/hyperlink" Target="http://www.slovo-book.ru/cover/9785000336818.jpg" TargetMode="External"/><Relationship Id="rId744" Type="http://schemas.openxmlformats.org/officeDocument/2006/relationships/hyperlink" Target="http://www.slovo-book.ru/cover/9785912827969.jpg" TargetMode="External"/><Relationship Id="rId80" Type="http://schemas.openxmlformats.org/officeDocument/2006/relationships/hyperlink" Target="http://www.slovo-book.ru/cover/9785912828027.jpg" TargetMode="External"/><Relationship Id="rId176" Type="http://schemas.openxmlformats.org/officeDocument/2006/relationships/hyperlink" Target="http://www.slovo-book.ru/cover/978500033999200022.jpg" TargetMode="External"/><Relationship Id="rId383" Type="http://schemas.openxmlformats.org/officeDocument/2006/relationships/hyperlink" Target="http://www.slovo-book.ru/cover/9785912822698.jpg" TargetMode="External"/><Relationship Id="rId590" Type="http://schemas.openxmlformats.org/officeDocument/2006/relationships/hyperlink" Target="http://www.slovo-book.ru/cover/9785000336649.png" TargetMode="External"/><Relationship Id="rId604" Type="http://schemas.openxmlformats.org/officeDocument/2006/relationships/hyperlink" Target="http://www.slovo-book.ru/cover/9785000335321.png" TargetMode="External"/><Relationship Id="rId811" Type="http://schemas.openxmlformats.org/officeDocument/2006/relationships/hyperlink" Target="http://slovo-book.ru/cover/9785000338407.jpg" TargetMode="External"/><Relationship Id="rId243" Type="http://schemas.openxmlformats.org/officeDocument/2006/relationships/hyperlink" Target="http://www.slovo-book.ru/cover/9785912822070.jpg" TargetMode="External"/><Relationship Id="rId450" Type="http://schemas.openxmlformats.org/officeDocument/2006/relationships/hyperlink" Target="http://www.slovo-book.ru/cover/9785912822155.jpg" TargetMode="External"/><Relationship Id="rId688" Type="http://schemas.openxmlformats.org/officeDocument/2006/relationships/hyperlink" Target="http://www.slovo-book.ru/cover/9785912826474.jpg" TargetMode="External"/><Relationship Id="rId895" Type="http://schemas.openxmlformats.org/officeDocument/2006/relationships/hyperlink" Target="https://slovo-book.ru/cover/9785912823060.jpg" TargetMode="External"/><Relationship Id="rId909" Type="http://schemas.openxmlformats.org/officeDocument/2006/relationships/hyperlink" Target="https://slovo-book.ru/cover/9785912822018.jpg" TargetMode="External"/><Relationship Id="rId38" Type="http://schemas.openxmlformats.org/officeDocument/2006/relationships/hyperlink" Target="http://www.slovo-book.ru/cover/9785912821509.jpg" TargetMode="External"/><Relationship Id="rId103" Type="http://schemas.openxmlformats.org/officeDocument/2006/relationships/hyperlink" Target="http://www.slovo-book.ru/cover/9785912828782.jpg" TargetMode="External"/><Relationship Id="rId310" Type="http://schemas.openxmlformats.org/officeDocument/2006/relationships/hyperlink" Target="http://www.slovo-book.ru/cover/a/9785912823039.jpg" TargetMode="External"/><Relationship Id="rId548" Type="http://schemas.openxmlformats.org/officeDocument/2006/relationships/hyperlink" Target="https://www.slovo-book.ru/cover/9785912823978.jpg" TargetMode="External"/><Relationship Id="rId755" Type="http://schemas.openxmlformats.org/officeDocument/2006/relationships/hyperlink" Target="https://www.slovo-book.ru/cover/9785000338070.jpg" TargetMode="External"/><Relationship Id="rId91" Type="http://schemas.openxmlformats.org/officeDocument/2006/relationships/hyperlink" Target="http://www.slovo-book.ru/cover/9785912828188.jpg" TargetMode="External"/><Relationship Id="rId187" Type="http://schemas.openxmlformats.org/officeDocument/2006/relationships/hyperlink" Target="http://www.slovo-book.ru/coveran/9785912829055.jpg" TargetMode="External"/><Relationship Id="rId394" Type="http://schemas.openxmlformats.org/officeDocument/2006/relationships/hyperlink" Target="http://www.slovo-book.ru/cover/9785000337080.png" TargetMode="External"/><Relationship Id="rId408" Type="http://schemas.openxmlformats.org/officeDocument/2006/relationships/hyperlink" Target="http://www.slovo-book.ru/cover/9785912826696.jpg" TargetMode="External"/><Relationship Id="rId615" Type="http://schemas.openxmlformats.org/officeDocument/2006/relationships/hyperlink" Target="https://www.slovo-book.ru/cover/9785000337844.jpg" TargetMode="External"/><Relationship Id="rId822" Type="http://schemas.openxmlformats.org/officeDocument/2006/relationships/hyperlink" Target="http://slovo-book.ru/cover/9785000338544.jpg" TargetMode="External"/><Relationship Id="rId254" Type="http://schemas.openxmlformats.org/officeDocument/2006/relationships/hyperlink" Target="http://www.slovo-book.ru/cover/9785912826726.jpg" TargetMode="External"/><Relationship Id="rId699" Type="http://schemas.openxmlformats.org/officeDocument/2006/relationships/hyperlink" Target="https://www.wildberries.ru/catalog/36549516/detail.aspx?targetUrl=XS" TargetMode="External"/><Relationship Id="rId49" Type="http://schemas.openxmlformats.org/officeDocument/2006/relationships/hyperlink" Target="http://www.slovo-book.ru/cover/9785912827716.jpg" TargetMode="External"/><Relationship Id="rId114" Type="http://schemas.openxmlformats.org/officeDocument/2006/relationships/hyperlink" Target="http://www.slovo-book.ru/cover/9785912821530.jpg" TargetMode="External"/><Relationship Id="rId461" Type="http://schemas.openxmlformats.org/officeDocument/2006/relationships/hyperlink" Target="http://www.slovo-book.ru/coveran/9785912826085.jpg" TargetMode="External"/><Relationship Id="rId559" Type="http://schemas.openxmlformats.org/officeDocument/2006/relationships/hyperlink" Target="https://www.slovo-book.ru/cover/9785000337592.png" TargetMode="External"/><Relationship Id="rId766" Type="http://schemas.openxmlformats.org/officeDocument/2006/relationships/hyperlink" Target="https://slovo-book.ru/cover/9785000337912.jpg" TargetMode="External"/><Relationship Id="rId198" Type="http://schemas.openxmlformats.org/officeDocument/2006/relationships/hyperlink" Target="http://www.slovo-book.ru/coveran/9785912829147.jpg" TargetMode="External"/><Relationship Id="rId321" Type="http://schemas.openxmlformats.org/officeDocument/2006/relationships/hyperlink" Target="http://www.slovo-book.ru/cover/9785000336946.jpg" TargetMode="External"/><Relationship Id="rId419" Type="http://schemas.openxmlformats.org/officeDocument/2006/relationships/hyperlink" Target="http://www.slovo-book.ru/cover/9785912827051.jpg" TargetMode="External"/><Relationship Id="rId626" Type="http://schemas.openxmlformats.org/officeDocument/2006/relationships/hyperlink" Target="https://www.slovo-book.ru/cover/9785912828713.jpg" TargetMode="External"/><Relationship Id="rId833" Type="http://schemas.openxmlformats.org/officeDocument/2006/relationships/hyperlink" Target="http://www.slovo-book.ru/cover/9785000334980.png" TargetMode="External"/><Relationship Id="rId265" Type="http://schemas.openxmlformats.org/officeDocument/2006/relationships/hyperlink" Target="http://www.slovo-book.ru/cover/9785912826917.png" TargetMode="External"/><Relationship Id="rId472" Type="http://schemas.openxmlformats.org/officeDocument/2006/relationships/hyperlink" Target="http://www.slovo-book.ru/cover/9785912827662.jpg" TargetMode="External"/><Relationship Id="rId900" Type="http://schemas.openxmlformats.org/officeDocument/2006/relationships/hyperlink" Target="http://www.slovo-book.ru/cover/9785912825378.jpg" TargetMode="External"/><Relationship Id="rId125" Type="http://schemas.openxmlformats.org/officeDocument/2006/relationships/hyperlink" Target="http://www.slovo-book.ru/cover/978500033999200008.jpg" TargetMode="External"/><Relationship Id="rId332" Type="http://schemas.openxmlformats.org/officeDocument/2006/relationships/hyperlink" Target="http://www.slovo-book.ru/cover/9785912828911.jpg" TargetMode="External"/><Relationship Id="rId777" Type="http://schemas.openxmlformats.org/officeDocument/2006/relationships/hyperlink" Target="https://www.slovo-book.ru/cover/9785000338025.jpg" TargetMode="External"/><Relationship Id="rId637" Type="http://schemas.openxmlformats.org/officeDocument/2006/relationships/hyperlink" Target="https://www.slovo-book.ru/cover/9785000335932.jpg" TargetMode="External"/><Relationship Id="rId844" Type="http://schemas.openxmlformats.org/officeDocument/2006/relationships/hyperlink" Target="https://www.slovo-book.ru/cover/9785000336830.jpg" TargetMode="External"/><Relationship Id="rId276" Type="http://schemas.openxmlformats.org/officeDocument/2006/relationships/hyperlink" Target="http://www.slovo-book.ru/cover/9785000336410.png" TargetMode="External"/><Relationship Id="rId483" Type="http://schemas.openxmlformats.org/officeDocument/2006/relationships/hyperlink" Target="http://www.slovo-book.ru/cover/a/51/9785912828652.jpg" TargetMode="External"/><Relationship Id="rId690" Type="http://schemas.openxmlformats.org/officeDocument/2006/relationships/hyperlink" Target="https://www.wildberries.ru/catalog/91306946/detail.aspx?targetUrl=XS" TargetMode="External"/><Relationship Id="rId704" Type="http://schemas.openxmlformats.org/officeDocument/2006/relationships/hyperlink" Target="https://www.wildberries.ru/catalog/18929959/detail.aspx?targetUrl=XS" TargetMode="External"/><Relationship Id="rId911" Type="http://schemas.openxmlformats.org/officeDocument/2006/relationships/hyperlink" Target="https://slovo-book.ru/cover/9785912822001.jpg" TargetMode="External"/><Relationship Id="rId40" Type="http://schemas.openxmlformats.org/officeDocument/2006/relationships/hyperlink" Target="http://www.slovo-book.ru/cover/9785912827334.jpg" TargetMode="External"/><Relationship Id="rId136" Type="http://schemas.openxmlformats.org/officeDocument/2006/relationships/hyperlink" Target="http://www.slovo-book.ru/cover/978500033999200015.jpg" TargetMode="External"/><Relationship Id="rId343" Type="http://schemas.openxmlformats.org/officeDocument/2006/relationships/hyperlink" Target="http://www.slovo-book.ru/coveran/9785000334133.jpg" TargetMode="External"/><Relationship Id="rId550" Type="http://schemas.openxmlformats.org/officeDocument/2006/relationships/hyperlink" Target="https://www.slovo-book.ru/cover/9785912824128.jpg" TargetMode="External"/><Relationship Id="rId788" Type="http://schemas.openxmlformats.org/officeDocument/2006/relationships/hyperlink" Target="https://www.slovo-book.ru/cover/4673738097v05.jpg" TargetMode="External"/><Relationship Id="rId203" Type="http://schemas.openxmlformats.org/officeDocument/2006/relationships/hyperlink" Target="http://www.slovo-book.ru/coveran/9785000335796.jpg" TargetMode="External"/><Relationship Id="rId648" Type="http://schemas.openxmlformats.org/officeDocument/2006/relationships/hyperlink" Target="https://www.slovo-book.ru/cover/9785000336595.png" TargetMode="External"/><Relationship Id="rId855" Type="http://schemas.openxmlformats.org/officeDocument/2006/relationships/hyperlink" Target="http://slovo-book.ru/cover/9785912822575.jpg" TargetMode="External"/><Relationship Id="rId287" Type="http://schemas.openxmlformats.org/officeDocument/2006/relationships/hyperlink" Target="http://www.slovo-book.ru/cover/9785912822803.png" TargetMode="External"/><Relationship Id="rId410" Type="http://schemas.openxmlformats.org/officeDocument/2006/relationships/hyperlink" Target="http://www.slovo-book.ru/cover/9785912827105.jpg" TargetMode="External"/><Relationship Id="rId494" Type="http://schemas.openxmlformats.org/officeDocument/2006/relationships/hyperlink" Target="http://www.slovo-book.ru/cover/9785912826023.jpg" TargetMode="External"/><Relationship Id="rId508" Type="http://schemas.openxmlformats.org/officeDocument/2006/relationships/hyperlink" Target="http://www.slovo-book.ru/cover/9785000337295.png" TargetMode="External"/><Relationship Id="rId715" Type="http://schemas.openxmlformats.org/officeDocument/2006/relationships/hyperlink" Target="https://www.wildberries.ru/catalog/81272658/detail.aspx?targetUrl=XS" TargetMode="External"/><Relationship Id="rId922" Type="http://schemas.openxmlformats.org/officeDocument/2006/relationships/hyperlink" Target="https://slovo-book.ru/cover/9785000338643.jpg" TargetMode="External"/><Relationship Id="rId147" Type="http://schemas.openxmlformats.org/officeDocument/2006/relationships/hyperlink" Target="http://www.slovo-book.ru/cover/9785000335109.jpg" TargetMode="External"/><Relationship Id="rId354" Type="http://schemas.openxmlformats.org/officeDocument/2006/relationships/hyperlink" Target="http://www.slovo-book.ru/cover/9785000336991.png" TargetMode="External"/><Relationship Id="rId799" Type="http://schemas.openxmlformats.org/officeDocument/2006/relationships/hyperlink" Target="http://slovo-book.ru/cover/9785000338315.jpg" TargetMode="External"/><Relationship Id="rId51" Type="http://schemas.openxmlformats.org/officeDocument/2006/relationships/hyperlink" Target="http://www.slovo-book.ru/cover/9785912820816.jpg" TargetMode="External"/><Relationship Id="rId561" Type="http://schemas.openxmlformats.org/officeDocument/2006/relationships/hyperlink" Target="https://www.slovo-book.ru/cover/9785000337615.png" TargetMode="External"/><Relationship Id="rId659" Type="http://schemas.openxmlformats.org/officeDocument/2006/relationships/hyperlink" Target="https://www.slovo-book.ru/cover/4673738097992.jpg" TargetMode="External"/><Relationship Id="rId866" Type="http://schemas.openxmlformats.org/officeDocument/2006/relationships/hyperlink" Target="http://slovo-book.ru/cover/9785912822940.jpg" TargetMode="External"/><Relationship Id="rId214" Type="http://schemas.openxmlformats.org/officeDocument/2006/relationships/hyperlink" Target="http://www.slovo-book.ru/coveran/9785912825583.jpg" TargetMode="External"/><Relationship Id="rId298" Type="http://schemas.openxmlformats.org/officeDocument/2006/relationships/hyperlink" Target="http://www.slovo-book.ru/cover/9785000336977.png" TargetMode="External"/><Relationship Id="rId421" Type="http://schemas.openxmlformats.org/officeDocument/2006/relationships/hyperlink" Target="http://www.slovo-book.ru/cover/9785912824678.jpg" TargetMode="External"/><Relationship Id="rId519" Type="http://schemas.openxmlformats.org/officeDocument/2006/relationships/hyperlink" Target="http://slovo-book.ru/cover/9785000337301.png" TargetMode="External"/><Relationship Id="rId158" Type="http://schemas.openxmlformats.org/officeDocument/2006/relationships/hyperlink" Target="http://www.slovo-book.ru/cover/9785912828904.jpg" TargetMode="External"/><Relationship Id="rId726" Type="http://schemas.openxmlformats.org/officeDocument/2006/relationships/hyperlink" Target="http://www.slovo-book.ru/cover/9785912822612.jpg" TargetMode="External"/><Relationship Id="rId62" Type="http://schemas.openxmlformats.org/officeDocument/2006/relationships/hyperlink" Target="http://www.slovo-book.ru/cover/9785912825859.jpg" TargetMode="External"/><Relationship Id="rId365" Type="http://schemas.openxmlformats.org/officeDocument/2006/relationships/hyperlink" Target="http://www.slovo-book.ru/cover/9785000337066.jpg" TargetMode="External"/><Relationship Id="rId572" Type="http://schemas.openxmlformats.org/officeDocument/2006/relationships/hyperlink" Target="https://www.slovo-book.ru/cover/9785000337561.jpg" TargetMode="External"/><Relationship Id="rId225" Type="http://schemas.openxmlformats.org/officeDocument/2006/relationships/hyperlink" Target="http://www.slovo-book.ru/coveran/978500033999200040.jpg" TargetMode="External"/><Relationship Id="rId432" Type="http://schemas.openxmlformats.org/officeDocument/2006/relationships/hyperlink" Target="http://www.slovo-book.ru/cover/9785912824647.jpg" TargetMode="External"/><Relationship Id="rId877" Type="http://schemas.openxmlformats.org/officeDocument/2006/relationships/hyperlink" Target="http://slovo-book.ru/cover/9785000336670.jpg" TargetMode="External"/><Relationship Id="rId737" Type="http://schemas.openxmlformats.org/officeDocument/2006/relationships/hyperlink" Target="http://www.slovo-book.ru/cover/9785912825323.jpg" TargetMode="External"/><Relationship Id="rId73" Type="http://schemas.openxmlformats.org/officeDocument/2006/relationships/hyperlink" Target="http://www.slovo-book.ru/cover/9785912823954.jpg" TargetMode="External"/><Relationship Id="rId169" Type="http://schemas.openxmlformats.org/officeDocument/2006/relationships/hyperlink" Target="http://www.slovo-book.ru/cover/9785000335468.jpg" TargetMode="External"/><Relationship Id="rId376" Type="http://schemas.openxmlformats.org/officeDocument/2006/relationships/hyperlink" Target="http://www.slovo-book.ru/cover/9785912822452.jpg" TargetMode="External"/><Relationship Id="rId583" Type="http://schemas.openxmlformats.org/officeDocument/2006/relationships/hyperlink" Target="https://www.slovo-book.ru/cover/9785000337738.jpg" TargetMode="External"/><Relationship Id="rId790" Type="http://schemas.openxmlformats.org/officeDocument/2006/relationships/hyperlink" Target="https://www.slovo-book.ru/cover/9785000338285.jpg" TargetMode="External"/><Relationship Id="rId804" Type="http://schemas.openxmlformats.org/officeDocument/2006/relationships/hyperlink" Target="http://slovo-book.ru/cover/4673738097h02.jpg" TargetMode="External"/><Relationship Id="rId4" Type="http://schemas.openxmlformats.org/officeDocument/2006/relationships/hyperlink" Target="http://www.slovo-book.ru/cover/9785912823350.jpg" TargetMode="External"/><Relationship Id="rId236" Type="http://schemas.openxmlformats.org/officeDocument/2006/relationships/hyperlink" Target="http://www.slovo-book.ru/coveran/978500033999200027.jpg" TargetMode="External"/><Relationship Id="rId443" Type="http://schemas.openxmlformats.org/officeDocument/2006/relationships/hyperlink" Target="http://www.slovo-book.ru/cover/9785912822384.jpg" TargetMode="External"/><Relationship Id="rId650" Type="http://schemas.openxmlformats.org/officeDocument/2006/relationships/hyperlink" Target="https://www.slovo-book.ru/cover/9785000335352.jpg" TargetMode="External"/><Relationship Id="rId888" Type="http://schemas.openxmlformats.org/officeDocument/2006/relationships/hyperlink" Target="https://slovo-book.ru/cover/4673738097725.jpg" TargetMode="External"/><Relationship Id="rId303" Type="http://schemas.openxmlformats.org/officeDocument/2006/relationships/hyperlink" Target="http://slovo-book.ru/cover/a/9785000336892.png" TargetMode="External"/><Relationship Id="rId748" Type="http://schemas.openxmlformats.org/officeDocument/2006/relationships/hyperlink" Target="http://www.slovo-book.ru/cover/9785912821820.jpg" TargetMode="External"/><Relationship Id="rId84" Type="http://schemas.openxmlformats.org/officeDocument/2006/relationships/hyperlink" Target="http://www.slovo-book.ru/cover/9785912828072.jpg" TargetMode="External"/><Relationship Id="rId387" Type="http://schemas.openxmlformats.org/officeDocument/2006/relationships/hyperlink" Target="http://www.slovo-book.ru/cover/9785912826719.jpg" TargetMode="External"/><Relationship Id="rId510" Type="http://schemas.openxmlformats.org/officeDocument/2006/relationships/hyperlink" Target="http://slovo-book.ru/cover/9785912823053.jpg" TargetMode="External"/><Relationship Id="rId594" Type="http://schemas.openxmlformats.org/officeDocument/2006/relationships/hyperlink" Target="http://www.slovo-book.ru/coveran/9785000336182.jpg" TargetMode="External"/><Relationship Id="rId608" Type="http://schemas.openxmlformats.org/officeDocument/2006/relationships/hyperlink" Target="https://www.slovo-book.ru/cover/9785000337707.jpg" TargetMode="External"/><Relationship Id="rId815" Type="http://schemas.openxmlformats.org/officeDocument/2006/relationships/hyperlink" Target="http://slovo-book.ru/cover/9785000338469.jpg" TargetMode="External"/><Relationship Id="rId247" Type="http://schemas.openxmlformats.org/officeDocument/2006/relationships/hyperlink" Target="http://www.slovo-book.ru/coveran/9785912821417.jpg" TargetMode="External"/><Relationship Id="rId899" Type="http://schemas.openxmlformats.org/officeDocument/2006/relationships/hyperlink" Target="http://www.slovo-book.ru/cover/9785000335482.jpg" TargetMode="External"/><Relationship Id="rId107" Type="http://schemas.openxmlformats.org/officeDocument/2006/relationships/hyperlink" Target="http://www.slovo-book.ru/cover/9785912828775.png" TargetMode="External"/><Relationship Id="rId454" Type="http://schemas.openxmlformats.org/officeDocument/2006/relationships/hyperlink" Target="http://www.slovo-book.ru/coveran/9785912824968.jpg" TargetMode="External"/><Relationship Id="rId661" Type="http://schemas.openxmlformats.org/officeDocument/2006/relationships/hyperlink" Target="https://www.slovo-book.ru/cover/4673738097954.jpg" TargetMode="External"/><Relationship Id="rId759" Type="http://schemas.openxmlformats.org/officeDocument/2006/relationships/hyperlink" Target="https://www.slovo-book.ru/cover/9785000338124.jpg" TargetMode="External"/><Relationship Id="rId11" Type="http://schemas.openxmlformats.org/officeDocument/2006/relationships/hyperlink" Target="http://www.slovo-book.ru/cover/9785912827624.jpg" TargetMode="External"/><Relationship Id="rId314" Type="http://schemas.openxmlformats.org/officeDocument/2006/relationships/hyperlink" Target="http://slovo-book.ru/cover/9785912825767.jpg" TargetMode="External"/><Relationship Id="rId398" Type="http://schemas.openxmlformats.org/officeDocument/2006/relationships/hyperlink" Target="http://www.slovo-book.ru/cover/9785912827587.jpg" TargetMode="External"/><Relationship Id="rId521" Type="http://schemas.openxmlformats.org/officeDocument/2006/relationships/hyperlink" Target="https://www.slovo-book.ru/cover/9785912822377.jpg" TargetMode="External"/><Relationship Id="rId619" Type="http://schemas.openxmlformats.org/officeDocument/2006/relationships/hyperlink" Target="https://www.slovo-book.ru/cover/9785912822667.jpg" TargetMode="External"/><Relationship Id="rId95" Type="http://schemas.openxmlformats.org/officeDocument/2006/relationships/hyperlink" Target="http://www.slovo-book.ru/cover/9785912828423.jpg" TargetMode="External"/><Relationship Id="rId160" Type="http://schemas.openxmlformats.org/officeDocument/2006/relationships/hyperlink" Target="http://www.slovo-book.ru/cover/9785912825644.jpg" TargetMode="External"/><Relationship Id="rId826" Type="http://schemas.openxmlformats.org/officeDocument/2006/relationships/hyperlink" Target="https://www.wildberries.ru/catalog/151140714/detail.aspx?targetUrl=GP" TargetMode="External"/><Relationship Id="rId258" Type="http://schemas.openxmlformats.org/officeDocument/2006/relationships/hyperlink" Target="http://www.slovo-book.ru/cover/9785000336274.png" TargetMode="External"/><Relationship Id="rId465" Type="http://schemas.openxmlformats.org/officeDocument/2006/relationships/hyperlink" Target="http://www.slovo-book.ru/coveran/9785912829079.jpg" TargetMode="External"/><Relationship Id="rId672" Type="http://schemas.openxmlformats.org/officeDocument/2006/relationships/hyperlink" Target="https://www.slovo-book.ru/cover/9785912825484.jpg" TargetMode="External"/><Relationship Id="rId22" Type="http://schemas.openxmlformats.org/officeDocument/2006/relationships/hyperlink" Target="http://www.slovo-book.ru/cover/9785912820076.jpg" TargetMode="External"/><Relationship Id="rId118" Type="http://schemas.openxmlformats.org/officeDocument/2006/relationships/hyperlink" Target="http://www.slovo-book.ru/cover/9785912828805.jpg" TargetMode="External"/><Relationship Id="rId325" Type="http://schemas.openxmlformats.org/officeDocument/2006/relationships/hyperlink" Target="http://www.slovo-book.ru/cover/9785912821721.png" TargetMode="External"/><Relationship Id="rId532" Type="http://schemas.openxmlformats.org/officeDocument/2006/relationships/hyperlink" Target="http://slovo-book.ru/index.shtml?books/cardsshoe.shtml" TargetMode="External"/><Relationship Id="rId171" Type="http://schemas.openxmlformats.org/officeDocument/2006/relationships/hyperlink" Target="http://www.slovo-book.ru/cover/9785000335284.jpg" TargetMode="External"/><Relationship Id="rId837" Type="http://schemas.openxmlformats.org/officeDocument/2006/relationships/hyperlink" Target="http://www.slovo-book.ru/cover/9785912827768.jpg" TargetMode="External"/><Relationship Id="rId269" Type="http://schemas.openxmlformats.org/officeDocument/2006/relationships/hyperlink" Target="http://www.slovo-book.ru/cover/9785000336366.png" TargetMode="External"/><Relationship Id="rId476" Type="http://schemas.openxmlformats.org/officeDocument/2006/relationships/hyperlink" Target="http://www.slovo-book.ru/cover/a/5a/9785000337172.jpg" TargetMode="External"/><Relationship Id="rId683" Type="http://schemas.openxmlformats.org/officeDocument/2006/relationships/hyperlink" Target="http://www.slovo-book.ru/cover/9785912822872.jpg" TargetMode="External"/><Relationship Id="rId890" Type="http://schemas.openxmlformats.org/officeDocument/2006/relationships/hyperlink" Target="https://slovo-book.ru/cover/4673738097695.jpg" TargetMode="External"/><Relationship Id="rId904" Type="http://schemas.openxmlformats.org/officeDocument/2006/relationships/hyperlink" Target="https://slovo-book.ru/cover/9785912820168.jpg" TargetMode="External"/><Relationship Id="rId33" Type="http://schemas.openxmlformats.org/officeDocument/2006/relationships/hyperlink" Target="http://www.slovo-book.ru/cover/9785912826870.jpg" TargetMode="External"/><Relationship Id="rId129" Type="http://schemas.openxmlformats.org/officeDocument/2006/relationships/hyperlink" Target="http://slovo-book.ru/index.shtml?books/cardsmuz.shtml" TargetMode="External"/><Relationship Id="rId336" Type="http://schemas.openxmlformats.org/officeDocument/2006/relationships/hyperlink" Target="http://www.slovo-book.ru/cover/9785000331705.jpg" TargetMode="External"/><Relationship Id="rId543" Type="http://schemas.openxmlformats.org/officeDocument/2006/relationships/hyperlink" Target="http://www.slovo-book.ru/cover/9785912824074.jpg" TargetMode="External"/><Relationship Id="rId182" Type="http://schemas.openxmlformats.org/officeDocument/2006/relationships/hyperlink" Target="http://www.slovo-book.ru/cover/9785000335604.jpg" TargetMode="External"/><Relationship Id="rId403" Type="http://schemas.openxmlformats.org/officeDocument/2006/relationships/hyperlink" Target="http://www.slovo-book.ru/cover/a/c/9785912826634.jpg" TargetMode="External"/><Relationship Id="rId750" Type="http://schemas.openxmlformats.org/officeDocument/2006/relationships/hyperlink" Target="http://www.slovo-book.ru/cover/9785912825347.jpg" TargetMode="External"/><Relationship Id="rId848" Type="http://schemas.openxmlformats.org/officeDocument/2006/relationships/hyperlink" Target="http://slovo-book.ru/cover/9785912827365.jpg" TargetMode="External"/><Relationship Id="rId487" Type="http://schemas.openxmlformats.org/officeDocument/2006/relationships/hyperlink" Target="http://www.slovo-book.ru/cover/a/422/978500033999200060.jpg" TargetMode="External"/><Relationship Id="rId610" Type="http://schemas.openxmlformats.org/officeDocument/2006/relationships/hyperlink" Target="https://www.slovo-book.ru/cover/9785000337806.jpg" TargetMode="External"/><Relationship Id="rId694" Type="http://schemas.openxmlformats.org/officeDocument/2006/relationships/hyperlink" Target="https://www.wildberries.ru/catalog/53896745/detail.aspx?targetUrl=XS" TargetMode="External"/><Relationship Id="rId708" Type="http://schemas.openxmlformats.org/officeDocument/2006/relationships/hyperlink" Target="https://www.wildberries.ru/catalog/18799255/detail.aspx?targetUrl=XS" TargetMode="External"/><Relationship Id="rId915" Type="http://schemas.openxmlformats.org/officeDocument/2006/relationships/hyperlink" Target="https://slovo-book.ru/cover/9785912826481.jpg" TargetMode="External"/><Relationship Id="rId347" Type="http://schemas.openxmlformats.org/officeDocument/2006/relationships/hyperlink" Target="http://www.slovo-book.ru/cover/9785000336496.png" TargetMode="External"/><Relationship Id="rId44" Type="http://schemas.openxmlformats.org/officeDocument/2006/relationships/hyperlink" Target="http://www.slovo-book.ru/coveran/9785912824371.jpg" TargetMode="External"/><Relationship Id="rId554" Type="http://schemas.openxmlformats.org/officeDocument/2006/relationships/hyperlink" Target="https://www.slovo-book.ru/cover/9785000337448.jpg" TargetMode="External"/><Relationship Id="rId761" Type="http://schemas.openxmlformats.org/officeDocument/2006/relationships/hyperlink" Target="https://www.wildberries.ru/catalog/109519557/detail.aspx?targetUrl=XS" TargetMode="External"/><Relationship Id="rId859" Type="http://schemas.openxmlformats.org/officeDocument/2006/relationships/hyperlink" Target="http://www.slovo-book.ru/coveran/9785000335871.jpg" TargetMode="External"/><Relationship Id="rId193" Type="http://schemas.openxmlformats.org/officeDocument/2006/relationships/hyperlink" Target="http://www.slovo-book.ru/coveran/9785912824869.jpg" TargetMode="External"/><Relationship Id="rId207" Type="http://schemas.openxmlformats.org/officeDocument/2006/relationships/hyperlink" Target="http://www.slovo-book.ru/coveran/9785000335802.jpg" TargetMode="External"/><Relationship Id="rId414" Type="http://schemas.openxmlformats.org/officeDocument/2006/relationships/hyperlink" Target="http://www.slovo-book.ru/cover/9785912828515.jpg" TargetMode="External"/><Relationship Id="rId498" Type="http://schemas.openxmlformats.org/officeDocument/2006/relationships/hyperlink" Target="http://www.slovo-book.ru/cover/a/2/9785912827310.png" TargetMode="External"/><Relationship Id="rId621" Type="http://schemas.openxmlformats.org/officeDocument/2006/relationships/hyperlink" Target="https://www.slovo-book.ru/cover/9785000335086.jpg" TargetMode="External"/><Relationship Id="rId260" Type="http://schemas.openxmlformats.org/officeDocument/2006/relationships/hyperlink" Target="http://www.slovo-book.ru/cover/9785000336267.png" TargetMode="External"/><Relationship Id="rId719" Type="http://schemas.openxmlformats.org/officeDocument/2006/relationships/hyperlink" Target="https://www.wildberries.ru/catalog/18930930/detail.aspx?targetUrl=XS" TargetMode="External"/><Relationship Id="rId926" Type="http://schemas.openxmlformats.org/officeDocument/2006/relationships/drawing" Target="../drawings/drawing1.xml"/><Relationship Id="rId55" Type="http://schemas.openxmlformats.org/officeDocument/2006/relationships/hyperlink" Target="http://www.slovo-book.ru/cover/9785912825163.jpg" TargetMode="External"/><Relationship Id="rId120" Type="http://schemas.openxmlformats.org/officeDocument/2006/relationships/hyperlink" Target="http://www.slovo-book.ru/cover/9785912828737.jpg" TargetMode="External"/><Relationship Id="rId358" Type="http://schemas.openxmlformats.org/officeDocument/2006/relationships/hyperlink" Target="http://www.slovo-book.ru/cover/9785000337035.png" TargetMode="External"/><Relationship Id="rId565" Type="http://schemas.openxmlformats.org/officeDocument/2006/relationships/hyperlink" Target="https://www.slovo-book.ru/cover/9785000337493.jpg" TargetMode="External"/><Relationship Id="rId772" Type="http://schemas.openxmlformats.org/officeDocument/2006/relationships/hyperlink" Target="http://www.slovo-book.ru/cover/9785000336984.png" TargetMode="External"/><Relationship Id="rId218" Type="http://schemas.openxmlformats.org/officeDocument/2006/relationships/hyperlink" Target="http://www.slovo-book.ru/coveran/978500033999200043.jpg" TargetMode="External"/><Relationship Id="rId425" Type="http://schemas.openxmlformats.org/officeDocument/2006/relationships/hyperlink" Target="http://www.slovo-book.ru/cover/9785912828522.jpg" TargetMode="External"/><Relationship Id="rId632" Type="http://schemas.openxmlformats.org/officeDocument/2006/relationships/hyperlink" Target="https://www.slovo-book.ru/cover/9785000335253.jpg" TargetMode="External"/><Relationship Id="rId271" Type="http://schemas.openxmlformats.org/officeDocument/2006/relationships/hyperlink" Target="http://www.slovo-book.ru/cover/9785912824760.png" TargetMode="External"/><Relationship Id="rId66" Type="http://schemas.openxmlformats.org/officeDocument/2006/relationships/hyperlink" Target="http://www.slovo-book.ru/cover/9785912826863.jpg" TargetMode="External"/><Relationship Id="rId131" Type="http://schemas.openxmlformats.org/officeDocument/2006/relationships/hyperlink" Target="http://www.slovo-book.ru/cover/9785912828874.jpg" TargetMode="External"/><Relationship Id="rId369" Type="http://schemas.openxmlformats.org/officeDocument/2006/relationships/hyperlink" Target="http://www.slovo-book.ru/cover/9785912827211.jpg" TargetMode="External"/><Relationship Id="rId576" Type="http://schemas.openxmlformats.org/officeDocument/2006/relationships/hyperlink" Target="https://www.slovo-book.ru/cover/9785000337554.jpg" TargetMode="External"/><Relationship Id="rId783" Type="http://schemas.openxmlformats.org/officeDocument/2006/relationships/hyperlink" Target="https://www.slovo-book.ru/cover/4673738097h03.jpg" TargetMode="External"/><Relationship Id="rId229" Type="http://schemas.openxmlformats.org/officeDocument/2006/relationships/hyperlink" Target="http://www.slovo-book.ru/coveran/978500033999200037.jpg" TargetMode="External"/><Relationship Id="rId436" Type="http://schemas.openxmlformats.org/officeDocument/2006/relationships/hyperlink" Target="http://www.slovo-book.ru/coveran/9785912822544.jpg" TargetMode="External"/><Relationship Id="rId643" Type="http://schemas.openxmlformats.org/officeDocument/2006/relationships/hyperlink" Target="https://www.slovo-book.ru/cover/9785000336106.jpg" TargetMode="External"/><Relationship Id="rId850" Type="http://schemas.openxmlformats.org/officeDocument/2006/relationships/hyperlink" Target="https://www.slovo-book.ru/cover/9785000337370.png" TargetMode="External"/><Relationship Id="rId77" Type="http://schemas.openxmlformats.org/officeDocument/2006/relationships/hyperlink" Target="http://www.slovo-book.ru/cover/9785912826092.jpg" TargetMode="External"/><Relationship Id="rId282" Type="http://schemas.openxmlformats.org/officeDocument/2006/relationships/hyperlink" Target="http://www.slovo-book.ru/cover/9785912823107.png" TargetMode="External"/><Relationship Id="rId503" Type="http://schemas.openxmlformats.org/officeDocument/2006/relationships/hyperlink" Target="http://www.slovo-book.ru/cover/9785000337240.png" TargetMode="External"/><Relationship Id="rId587" Type="http://schemas.openxmlformats.org/officeDocument/2006/relationships/hyperlink" Target="https://www.slovo-book.ru/cover/9785000337745.jpg" TargetMode="External"/><Relationship Id="rId710" Type="http://schemas.openxmlformats.org/officeDocument/2006/relationships/hyperlink" Target="https://www.wildberries.ru/catalog/68633114/detail.aspx?targetUrl=XS" TargetMode="External"/><Relationship Id="rId808" Type="http://schemas.openxmlformats.org/officeDocument/2006/relationships/hyperlink" Target="http://slovo-book.ru/cover/9785000338391.jpg" TargetMode="External"/><Relationship Id="rId8" Type="http://schemas.openxmlformats.org/officeDocument/2006/relationships/hyperlink" Target="http://www.slovo-book.ru/cover/9785912825620.png" TargetMode="External"/><Relationship Id="rId142" Type="http://schemas.openxmlformats.org/officeDocument/2006/relationships/hyperlink" Target="http://www.slovo-book.ru/cover/978500033999200017.jpg" TargetMode="External"/><Relationship Id="rId447" Type="http://schemas.openxmlformats.org/officeDocument/2006/relationships/hyperlink" Target="http://www.slovo-book.ru/cover/9785912827761.jpg" TargetMode="External"/><Relationship Id="rId794" Type="http://schemas.openxmlformats.org/officeDocument/2006/relationships/hyperlink" Target="http://slovo-book.ru/cover/9785000338230.jpg" TargetMode="External"/><Relationship Id="rId654" Type="http://schemas.openxmlformats.org/officeDocument/2006/relationships/hyperlink" Target="https://www.slovo-book.ru/cover/9785000335338.jpg" TargetMode="External"/><Relationship Id="rId861" Type="http://schemas.openxmlformats.org/officeDocument/2006/relationships/hyperlink" Target="http://www.slovo-book.ru/coveran/9785000335918.jpg" TargetMode="External"/><Relationship Id="rId293" Type="http://schemas.openxmlformats.org/officeDocument/2006/relationships/hyperlink" Target="http://www.slovo-book.ru/cover/978500033999200049.jpg" TargetMode="External"/><Relationship Id="rId307" Type="http://schemas.openxmlformats.org/officeDocument/2006/relationships/hyperlink" Target="http://slovo-book.ru/cover/a/9785000336878.png" TargetMode="External"/><Relationship Id="rId514" Type="http://schemas.openxmlformats.org/officeDocument/2006/relationships/hyperlink" Target="http://www.slovo-book.ru/cover/9785912827129.jpg" TargetMode="External"/><Relationship Id="rId721" Type="http://schemas.openxmlformats.org/officeDocument/2006/relationships/hyperlink" Target="https://www.wildberries.ru/catalog/18954003/detail.aspx?targetUrl=XS" TargetMode="External"/><Relationship Id="rId88" Type="http://schemas.openxmlformats.org/officeDocument/2006/relationships/hyperlink" Target="http://www.slovo-book.ru/coveran/9785912824838.jpg" TargetMode="External"/><Relationship Id="rId153" Type="http://schemas.openxmlformats.org/officeDocument/2006/relationships/hyperlink" Target="http://slovo-book.ru/index.shtml?books/cardsber.shtml" TargetMode="External"/><Relationship Id="rId360" Type="http://schemas.openxmlformats.org/officeDocument/2006/relationships/hyperlink" Target="http://www.slovo-book.ru/cover/9785000337042.png" TargetMode="External"/><Relationship Id="rId598" Type="http://schemas.openxmlformats.org/officeDocument/2006/relationships/hyperlink" Target="http://www.slovo-book.ru/cover/9785000335307.png" TargetMode="External"/><Relationship Id="rId819" Type="http://schemas.openxmlformats.org/officeDocument/2006/relationships/hyperlink" Target="http://slovo-book.ru/cover/9785000338537.jpg" TargetMode="External"/><Relationship Id="rId220" Type="http://schemas.openxmlformats.org/officeDocument/2006/relationships/hyperlink" Target="http://www.slovo-book.ru/coveran/978500033999200041.jpg" TargetMode="External"/><Relationship Id="rId458" Type="http://schemas.openxmlformats.org/officeDocument/2006/relationships/hyperlink" Target="http://www.slovo-book.ru/cover/9785912828935.jpg" TargetMode="External"/><Relationship Id="rId665" Type="http://schemas.openxmlformats.org/officeDocument/2006/relationships/hyperlink" Target="https://www.slovo-book.ru/cover/9785912825415.jpg" TargetMode="External"/><Relationship Id="rId872" Type="http://schemas.openxmlformats.org/officeDocument/2006/relationships/hyperlink" Target="http://slovo-book.ru/cover/9785912822919.jpg" TargetMode="External"/><Relationship Id="rId15" Type="http://schemas.openxmlformats.org/officeDocument/2006/relationships/hyperlink" Target="http://www.slovo-book.ru/cover/9785912824081.jpg" TargetMode="External"/><Relationship Id="rId318" Type="http://schemas.openxmlformats.org/officeDocument/2006/relationships/hyperlink" Target="http://www.slovo-book.ru/cover/9785912822643.png" TargetMode="External"/><Relationship Id="rId525" Type="http://schemas.openxmlformats.org/officeDocument/2006/relationships/hyperlink" Target="https://www.slovo-book.ru/cover/978500033999200062.png" TargetMode="External"/><Relationship Id="rId732" Type="http://schemas.openxmlformats.org/officeDocument/2006/relationships/hyperlink" Target="http://www.slovo-book.ru/cover/9785912825743.jpg" TargetMode="External"/><Relationship Id="rId99" Type="http://schemas.openxmlformats.org/officeDocument/2006/relationships/hyperlink" Target="http://www.slovo-book.ru/cover/9785912824135.jpg" TargetMode="External"/><Relationship Id="rId164" Type="http://schemas.openxmlformats.org/officeDocument/2006/relationships/hyperlink" Target="http://www.slovo-book.ru/coveran/978500033999200005.jpg" TargetMode="External"/><Relationship Id="rId371" Type="http://schemas.openxmlformats.org/officeDocument/2006/relationships/hyperlink" Target="http://www.slovo-book.ru/cover/9785912824449.jpg" TargetMode="External"/><Relationship Id="rId469" Type="http://schemas.openxmlformats.org/officeDocument/2006/relationships/hyperlink" Target="http://www.slovo-book.ru/cover/9785000337134.png" TargetMode="External"/><Relationship Id="rId676" Type="http://schemas.openxmlformats.org/officeDocument/2006/relationships/hyperlink" Target="https://www.slovo-book.ru/cover/9785000337851.jpg" TargetMode="External"/><Relationship Id="rId883" Type="http://schemas.openxmlformats.org/officeDocument/2006/relationships/hyperlink" Target="http://slovo-book.ru/cover/9785912825996.jpg" TargetMode="External"/><Relationship Id="rId26" Type="http://schemas.openxmlformats.org/officeDocument/2006/relationships/hyperlink" Target="http://www.slovo-book.ru/cover/9785912825576.jpg" TargetMode="External"/><Relationship Id="rId231" Type="http://schemas.openxmlformats.org/officeDocument/2006/relationships/hyperlink" Target="http://www.slovo-book.ru/coveran/978500033999200034.jpg" TargetMode="External"/><Relationship Id="rId329" Type="http://schemas.openxmlformats.org/officeDocument/2006/relationships/hyperlink" Target="http://www.slovo-book.ru/cover/9785000334928.jpg" TargetMode="External"/><Relationship Id="rId536" Type="http://schemas.openxmlformats.org/officeDocument/2006/relationships/hyperlink" Target="http://www.slovo-book.ru/cover/9785000336764.jpg" TargetMode="External"/><Relationship Id="rId175" Type="http://schemas.openxmlformats.org/officeDocument/2006/relationships/hyperlink" Target="http://www.slovo-book.ru/cover/978500033999200021.jpg" TargetMode="External"/><Relationship Id="rId743" Type="http://schemas.openxmlformats.org/officeDocument/2006/relationships/hyperlink" Target="http://www.slovo-book.ru/cover/9785912827266.jpg" TargetMode="External"/><Relationship Id="rId382" Type="http://schemas.openxmlformats.org/officeDocument/2006/relationships/hyperlink" Target="http://www.slovo-book.ru/cover/9785912825637.jpg" TargetMode="External"/><Relationship Id="rId603" Type="http://schemas.openxmlformats.org/officeDocument/2006/relationships/hyperlink" Target="http://www.slovo-book.ru/cover/9785000335437.png" TargetMode="External"/><Relationship Id="rId687" Type="http://schemas.openxmlformats.org/officeDocument/2006/relationships/hyperlink" Target="http://www.slovo-book.ru/cover/9785912822346.jpg" TargetMode="External"/><Relationship Id="rId810" Type="http://schemas.openxmlformats.org/officeDocument/2006/relationships/hyperlink" Target="http://slovo-book.ru/cover/9785000338377.jpg" TargetMode="External"/><Relationship Id="rId908" Type="http://schemas.openxmlformats.org/officeDocument/2006/relationships/hyperlink" Target="http://www.slovo-book.ru/cover/9785912823558.jpg" TargetMode="External"/><Relationship Id="rId242" Type="http://schemas.openxmlformats.org/officeDocument/2006/relationships/hyperlink" Target="http://www.slovo-book.ru/cover/9785000335123.jpg" TargetMode="External"/><Relationship Id="rId894" Type="http://schemas.openxmlformats.org/officeDocument/2006/relationships/hyperlink" Target="https://slovo-book.ru/cover/4673738097657.jpg" TargetMode="External"/><Relationship Id="rId37" Type="http://schemas.openxmlformats.org/officeDocument/2006/relationships/hyperlink" Target="http://www.slovo-book.ru/cover/9785912823015.jpg" TargetMode="External"/><Relationship Id="rId102" Type="http://schemas.openxmlformats.org/officeDocument/2006/relationships/hyperlink" Target="http://www.slovo-book.ru/cover/9785912828850.jpg" TargetMode="External"/><Relationship Id="rId547" Type="http://schemas.openxmlformats.org/officeDocument/2006/relationships/hyperlink" Target="http://www.slovo-book.ru/coveran/9785912823909.jpg" TargetMode="External"/><Relationship Id="rId754" Type="http://schemas.openxmlformats.org/officeDocument/2006/relationships/hyperlink" Target="https://www.slovo-book.ru/cover/9785000338087.jpg" TargetMode="External"/><Relationship Id="rId90" Type="http://schemas.openxmlformats.org/officeDocument/2006/relationships/hyperlink" Target="http://www.slovo-book.ru/cover/9785912828218.jpg" TargetMode="External"/><Relationship Id="rId186" Type="http://schemas.openxmlformats.org/officeDocument/2006/relationships/hyperlink" Target="http://www.slovo-book.ru/coveran/9785912828959.jpg" TargetMode="External"/><Relationship Id="rId393" Type="http://schemas.openxmlformats.org/officeDocument/2006/relationships/hyperlink" Target="http://www.slovo-book.ru/cover/9785912828669.jpg" TargetMode="External"/><Relationship Id="rId407" Type="http://schemas.openxmlformats.org/officeDocument/2006/relationships/hyperlink" Target="http://www.slovo-book.ru/cover/9785912826436.jpg" TargetMode="External"/><Relationship Id="rId614" Type="http://schemas.openxmlformats.org/officeDocument/2006/relationships/hyperlink" Target="https://www.slovo-book.ru/cover/9785000337790.jpg" TargetMode="External"/><Relationship Id="rId821" Type="http://schemas.openxmlformats.org/officeDocument/2006/relationships/hyperlink" Target="http://slovo-book.ru/cover/9785000338520.jpg" TargetMode="External"/><Relationship Id="rId253" Type="http://schemas.openxmlformats.org/officeDocument/2006/relationships/hyperlink" Target="http://www.slovo-book.ru/cover/9785912828102.jpg" TargetMode="External"/><Relationship Id="rId460" Type="http://schemas.openxmlformats.org/officeDocument/2006/relationships/hyperlink" Target="http://www.slovo-book.ru/coveran/9785912828980.jpg" TargetMode="External"/><Relationship Id="rId698" Type="http://schemas.openxmlformats.org/officeDocument/2006/relationships/hyperlink" Target="https://www.wildberries.ru/catalog/17296642/detail.aspx?targetUrl=XS" TargetMode="External"/><Relationship Id="rId919" Type="http://schemas.openxmlformats.org/officeDocument/2006/relationships/hyperlink" Target="https://slovo-book.ru/cover/9785912823695.jpg" TargetMode="External"/><Relationship Id="rId48" Type="http://schemas.openxmlformats.org/officeDocument/2006/relationships/hyperlink" Target="http://www.slovo-book.ru/cover/9785912827693.jpg" TargetMode="External"/><Relationship Id="rId113" Type="http://schemas.openxmlformats.org/officeDocument/2006/relationships/hyperlink" Target="http://www.slovo-book.ru/cover/9785912821547.jpg" TargetMode="External"/><Relationship Id="rId320" Type="http://schemas.openxmlformats.org/officeDocument/2006/relationships/hyperlink" Target="http://www.slovo-book.ru/cover/9785912826801.jpg" TargetMode="External"/><Relationship Id="rId558" Type="http://schemas.openxmlformats.org/officeDocument/2006/relationships/hyperlink" Target="https://www.slovo-book.ru/cover/9785912823992.jpg" TargetMode="External"/><Relationship Id="rId765" Type="http://schemas.openxmlformats.org/officeDocument/2006/relationships/hyperlink" Target="https://www.slovo-book.ru/cover/978500033789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31"/>
  <sheetViews>
    <sheetView tabSelected="1" view="pageBreakPreview" zoomScale="80" zoomScaleNormal="80" zoomScaleSheetLayoutView="80" workbookViewId="0">
      <selection activeCell="I12" sqref="I12"/>
    </sheetView>
  </sheetViews>
  <sheetFormatPr defaultRowHeight="15" x14ac:dyDescent="0.3"/>
  <cols>
    <col min="1" max="1" width="5.33203125" style="2" customWidth="1"/>
    <col min="2" max="2" width="19.33203125" style="20" customWidth="1"/>
    <col min="3" max="3" width="9.88671875" style="21" customWidth="1"/>
    <col min="4" max="4" width="59.88671875" style="35" customWidth="1"/>
    <col min="5" max="5" width="5" style="48" customWidth="1"/>
    <col min="6" max="6" width="28.88671875" style="61" customWidth="1"/>
    <col min="7" max="7" width="22" style="195" bestFit="1" customWidth="1"/>
    <col min="8" max="8" width="10.44140625" style="2" customWidth="1"/>
    <col min="9" max="9" width="12.44140625" style="84" customWidth="1"/>
    <col min="10" max="10" width="12.88671875" style="61" customWidth="1"/>
    <col min="11" max="11" width="8" style="2" customWidth="1"/>
    <col min="12" max="12" width="11.33203125" style="116" customWidth="1"/>
    <col min="13" max="13" width="13.44140625" style="2" customWidth="1"/>
    <col min="14" max="14" width="10.44140625" style="2" customWidth="1"/>
    <col min="15" max="15" width="14.5546875" style="2" customWidth="1"/>
  </cols>
  <sheetData>
    <row r="1" spans="1:16" ht="28.5" customHeight="1" x14ac:dyDescent="0.3">
      <c r="A1" s="1"/>
      <c r="B1" s="1"/>
      <c r="D1" s="34"/>
      <c r="E1" s="34"/>
      <c r="F1" s="60"/>
      <c r="G1" s="183"/>
      <c r="I1" s="79"/>
      <c r="J1" s="85"/>
      <c r="L1" s="166"/>
      <c r="M1" s="85"/>
    </row>
    <row r="2" spans="1:16" ht="28.5" customHeight="1" x14ac:dyDescent="0.3">
      <c r="A2" s="1"/>
      <c r="B2" s="1"/>
      <c r="D2" s="34"/>
      <c r="E2" s="34"/>
      <c r="F2" s="60"/>
      <c r="G2" s="183"/>
      <c r="I2" s="79"/>
      <c r="J2" s="85"/>
      <c r="L2" s="166"/>
      <c r="M2" s="85"/>
    </row>
    <row r="3" spans="1:16" ht="69.599999999999994" customHeight="1" x14ac:dyDescent="0.3">
      <c r="A3" s="1"/>
      <c r="B3" s="1"/>
      <c r="D3" s="34"/>
      <c r="E3" s="34"/>
      <c r="F3" s="60"/>
      <c r="G3" s="183"/>
      <c r="I3" s="79"/>
      <c r="J3" s="85"/>
      <c r="K3" s="98"/>
      <c r="L3" s="166"/>
      <c r="M3" s="85"/>
    </row>
    <row r="4" spans="1:16" s="2" customFormat="1" ht="30" customHeight="1" x14ac:dyDescent="0.3">
      <c r="B4" s="12"/>
      <c r="C4" s="97" t="s">
        <v>698</v>
      </c>
      <c r="D4" s="35"/>
      <c r="E4" s="177" t="s">
        <v>1248</v>
      </c>
      <c r="F4" s="214"/>
      <c r="G4" s="213"/>
      <c r="H4" s="72"/>
      <c r="I4" s="73"/>
      <c r="J4" s="80"/>
      <c r="K4" s="99" t="s">
        <v>699</v>
      </c>
      <c r="L4" s="167">
        <v>38</v>
      </c>
      <c r="M4" s="117" t="s">
        <v>710</v>
      </c>
      <c r="P4" s="125" t="s">
        <v>791</v>
      </c>
    </row>
    <row r="5" spans="1:16" s="2" customFormat="1" ht="30" customHeight="1" x14ac:dyDescent="0.3">
      <c r="B5" s="12"/>
      <c r="C5" s="96" t="s">
        <v>697</v>
      </c>
      <c r="D5" s="36"/>
      <c r="E5" s="48"/>
      <c r="F5" s="242"/>
      <c r="G5" s="242"/>
      <c r="H5" s="73"/>
      <c r="I5" s="80"/>
      <c r="J5" s="86"/>
      <c r="K5" s="100" t="s">
        <v>700</v>
      </c>
      <c r="L5" s="240">
        <f>M1029</f>
        <v>0</v>
      </c>
      <c r="M5" s="240"/>
      <c r="P5" s="125"/>
    </row>
    <row r="6" spans="1:16" s="2" customFormat="1" ht="30" customHeight="1" x14ac:dyDescent="0.4">
      <c r="B6" s="12"/>
      <c r="C6" s="98" t="s">
        <v>989</v>
      </c>
      <c r="D6" s="173" t="s">
        <v>990</v>
      </c>
      <c r="F6" s="242"/>
      <c r="G6" s="242"/>
      <c r="H6" s="73"/>
      <c r="I6" s="80"/>
      <c r="J6" s="86"/>
      <c r="K6" s="100" t="s">
        <v>701</v>
      </c>
      <c r="L6" s="241">
        <f>N1029</f>
        <v>0</v>
      </c>
      <c r="M6" s="241"/>
      <c r="P6"/>
    </row>
    <row r="7" spans="1:16" s="2" customFormat="1" ht="28.95" customHeight="1" x14ac:dyDescent="0.4">
      <c r="B7" s="12"/>
      <c r="C7" s="98"/>
      <c r="D7" s="173" t="s">
        <v>994</v>
      </c>
      <c r="E7" s="37"/>
      <c r="F7" s="62"/>
      <c r="G7" s="184"/>
      <c r="H7" s="73"/>
      <c r="I7" s="80"/>
      <c r="J7" s="86"/>
      <c r="K7" s="100" t="s">
        <v>702</v>
      </c>
      <c r="L7" s="240">
        <f>L6/15*0.0323</f>
        <v>0</v>
      </c>
      <c r="M7" s="240"/>
      <c r="P7" s="125"/>
    </row>
    <row r="8" spans="1:16" s="2" customFormat="1" ht="105.45" customHeight="1" x14ac:dyDescent="0.4">
      <c r="B8" s="12"/>
      <c r="C8" s="98"/>
      <c r="D8" s="173"/>
      <c r="E8" s="37"/>
      <c r="F8" s="62"/>
      <c r="G8" s="184"/>
      <c r="H8" s="73"/>
      <c r="I8" s="80"/>
      <c r="J8" s="86"/>
      <c r="K8" s="100"/>
      <c r="L8" s="215"/>
      <c r="M8" s="215"/>
      <c r="P8" s="125"/>
    </row>
    <row r="9" spans="1:16" ht="41.4" x14ac:dyDescent="0.3">
      <c r="A9" s="3" t="s">
        <v>0</v>
      </c>
      <c r="B9" s="13"/>
      <c r="C9" s="22"/>
      <c r="D9" s="38" t="s">
        <v>32</v>
      </c>
      <c r="E9" s="3"/>
      <c r="F9" s="3"/>
      <c r="G9" s="185" t="s">
        <v>685</v>
      </c>
      <c r="H9" s="74" t="s">
        <v>687</v>
      </c>
      <c r="I9" s="74" t="s">
        <v>688</v>
      </c>
      <c r="J9" s="87" t="s">
        <v>689</v>
      </c>
      <c r="K9" s="101" t="s">
        <v>703</v>
      </c>
      <c r="L9" s="109" t="s">
        <v>709</v>
      </c>
      <c r="M9" s="118" t="s">
        <v>711</v>
      </c>
      <c r="N9" s="118" t="s">
        <v>712</v>
      </c>
      <c r="O9" s="118" t="s">
        <v>713</v>
      </c>
    </row>
    <row r="10" spans="1:16" s="10" customFormat="1" ht="66" customHeight="1" x14ac:dyDescent="0.3">
      <c r="A10" s="229" t="s">
        <v>715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  <c r="L10" s="115"/>
      <c r="M10" s="119"/>
      <c r="N10" s="64"/>
      <c r="O10" s="64"/>
    </row>
    <row r="11" spans="1:16" s="2" customFormat="1" ht="75.599999999999994" customHeight="1" x14ac:dyDescent="0.3">
      <c r="A11" s="220" t="s">
        <v>716</v>
      </c>
      <c r="B11" s="221"/>
      <c r="C11" s="221"/>
      <c r="D11" s="221"/>
      <c r="E11" s="131" t="s">
        <v>836</v>
      </c>
      <c r="F11" s="224" t="s">
        <v>717</v>
      </c>
      <c r="G11" s="224"/>
      <c r="H11" s="224"/>
      <c r="I11" s="224"/>
      <c r="J11" s="224"/>
      <c r="K11" s="225"/>
      <c r="L11" s="140"/>
      <c r="M11" s="119"/>
      <c r="N11" s="121"/>
      <c r="O11" s="64"/>
    </row>
    <row r="12" spans="1:16" s="2" customFormat="1" ht="111.75" customHeight="1" x14ac:dyDescent="0.3">
      <c r="A12" s="4">
        <v>1</v>
      </c>
      <c r="B12" s="14"/>
      <c r="C12" s="180"/>
      <c r="D12" s="39" t="s">
        <v>33</v>
      </c>
      <c r="E12" s="30"/>
      <c r="F12" s="54" t="s">
        <v>599</v>
      </c>
      <c r="G12" s="126">
        <v>9785000337806</v>
      </c>
      <c r="H12" s="75">
        <v>124</v>
      </c>
      <c r="I12" s="81">
        <f t="shared" ref="I12:I17" si="0">ROUND((100-$L$4)/100*H12,1)</f>
        <v>76.900000000000006</v>
      </c>
      <c r="J12" s="88" t="s">
        <v>690</v>
      </c>
      <c r="K12" s="102">
        <v>50</v>
      </c>
      <c r="L12" s="133"/>
      <c r="M12" s="119">
        <f t="shared" ref="M12:M17" si="1">L12*I12</f>
        <v>0</v>
      </c>
      <c r="N12" s="121">
        <f t="shared" ref="N12:N17" si="2">L12*2.85/50</f>
        <v>0</v>
      </c>
      <c r="O12" s="121">
        <v>4903000000</v>
      </c>
    </row>
    <row r="13" spans="1:16" s="2" customFormat="1" ht="111.75" customHeight="1" x14ac:dyDescent="0.3">
      <c r="A13" s="4">
        <f>A12+1</f>
        <v>2</v>
      </c>
      <c r="B13" s="14"/>
      <c r="C13" s="180"/>
      <c r="D13" s="39" t="s">
        <v>34</v>
      </c>
      <c r="E13" s="30"/>
      <c r="F13" s="132" t="s">
        <v>599</v>
      </c>
      <c r="G13" s="126">
        <v>9785000337813</v>
      </c>
      <c r="H13" s="75">
        <v>124</v>
      </c>
      <c r="I13" s="81">
        <f t="shared" si="0"/>
        <v>76.900000000000006</v>
      </c>
      <c r="J13" s="88" t="s">
        <v>690</v>
      </c>
      <c r="K13" s="102">
        <v>50</v>
      </c>
      <c r="L13" s="133"/>
      <c r="M13" s="119">
        <f t="shared" si="1"/>
        <v>0</v>
      </c>
      <c r="N13" s="121">
        <f t="shared" si="2"/>
        <v>0</v>
      </c>
      <c r="O13" s="121">
        <v>4903000000</v>
      </c>
    </row>
    <row r="14" spans="1:16" s="2" customFormat="1" ht="111.75" customHeight="1" x14ac:dyDescent="0.3">
      <c r="A14" s="4">
        <f>A13+1</f>
        <v>3</v>
      </c>
      <c r="B14" s="14"/>
      <c r="C14" s="180"/>
      <c r="D14" s="39" t="s">
        <v>35</v>
      </c>
      <c r="E14" s="30"/>
      <c r="F14" s="132" t="s">
        <v>599</v>
      </c>
      <c r="G14" s="126">
        <v>9785000337820</v>
      </c>
      <c r="H14" s="75">
        <v>124</v>
      </c>
      <c r="I14" s="81">
        <f t="shared" si="0"/>
        <v>76.900000000000006</v>
      </c>
      <c r="J14" s="88" t="s">
        <v>690</v>
      </c>
      <c r="K14" s="102">
        <v>50</v>
      </c>
      <c r="L14" s="133"/>
      <c r="M14" s="119">
        <f t="shared" si="1"/>
        <v>0</v>
      </c>
      <c r="N14" s="121">
        <f t="shared" si="2"/>
        <v>0</v>
      </c>
      <c r="O14" s="121">
        <v>4903000000</v>
      </c>
    </row>
    <row r="15" spans="1:16" s="2" customFormat="1" ht="111.75" customHeight="1" x14ac:dyDescent="0.3">
      <c r="A15" s="4">
        <f>A14+1</f>
        <v>4</v>
      </c>
      <c r="B15" s="14"/>
      <c r="C15" s="180"/>
      <c r="D15" s="39" t="s">
        <v>36</v>
      </c>
      <c r="E15" s="30"/>
      <c r="F15" s="132" t="s">
        <v>599</v>
      </c>
      <c r="G15" s="126">
        <v>9785000337837</v>
      </c>
      <c r="H15" s="75">
        <v>124</v>
      </c>
      <c r="I15" s="81">
        <f t="shared" si="0"/>
        <v>76.900000000000006</v>
      </c>
      <c r="J15" s="88" t="s">
        <v>690</v>
      </c>
      <c r="K15" s="102">
        <v>50</v>
      </c>
      <c r="L15" s="133"/>
      <c r="M15" s="119">
        <f t="shared" si="1"/>
        <v>0</v>
      </c>
      <c r="N15" s="121">
        <f t="shared" si="2"/>
        <v>0</v>
      </c>
      <c r="O15" s="121">
        <v>4903000000</v>
      </c>
    </row>
    <row r="16" spans="1:16" s="2" customFormat="1" ht="111.75" customHeight="1" x14ac:dyDescent="0.3">
      <c r="A16" s="4">
        <f>A15+1</f>
        <v>5</v>
      </c>
      <c r="B16" s="14"/>
      <c r="C16" s="180"/>
      <c r="D16" s="39" t="s">
        <v>37</v>
      </c>
      <c r="E16" s="30"/>
      <c r="F16" s="54" t="s">
        <v>599</v>
      </c>
      <c r="G16" s="126">
        <v>9785000337790</v>
      </c>
      <c r="H16" s="75">
        <v>124</v>
      </c>
      <c r="I16" s="81">
        <f t="shared" si="0"/>
        <v>76.900000000000006</v>
      </c>
      <c r="J16" s="88" t="s">
        <v>690</v>
      </c>
      <c r="K16" s="102">
        <v>50</v>
      </c>
      <c r="L16" s="133"/>
      <c r="M16" s="119">
        <f t="shared" si="1"/>
        <v>0</v>
      </c>
      <c r="N16" s="121">
        <f t="shared" si="2"/>
        <v>0</v>
      </c>
      <c r="O16" s="121">
        <v>4903000000</v>
      </c>
    </row>
    <row r="17" spans="1:17" s="10" customFormat="1" ht="111.75" customHeight="1" x14ac:dyDescent="0.3">
      <c r="A17" s="4">
        <f>A16+1</f>
        <v>6</v>
      </c>
      <c r="B17" s="14"/>
      <c r="C17" s="180"/>
      <c r="D17" s="39" t="s">
        <v>38</v>
      </c>
      <c r="E17" s="30"/>
      <c r="F17" s="54" t="s">
        <v>599</v>
      </c>
      <c r="G17" s="126">
        <v>9785000337844</v>
      </c>
      <c r="H17" s="75">
        <v>124</v>
      </c>
      <c r="I17" s="81">
        <f t="shared" si="0"/>
        <v>76.900000000000006</v>
      </c>
      <c r="J17" s="88" t="s">
        <v>690</v>
      </c>
      <c r="K17" s="102">
        <v>50</v>
      </c>
      <c r="L17" s="134"/>
      <c r="M17" s="119">
        <f t="shared" si="1"/>
        <v>0</v>
      </c>
      <c r="N17" s="121">
        <f t="shared" si="2"/>
        <v>0</v>
      </c>
      <c r="O17" s="121">
        <v>4903000000</v>
      </c>
      <c r="P17" s="175" t="s">
        <v>939</v>
      </c>
    </row>
    <row r="18" spans="1:17" s="2" customFormat="1" ht="67.5" customHeight="1" x14ac:dyDescent="0.3">
      <c r="A18" s="220" t="s">
        <v>718</v>
      </c>
      <c r="B18" s="221"/>
      <c r="C18" s="221"/>
      <c r="D18" s="221"/>
      <c r="E18" s="131" t="s">
        <v>837</v>
      </c>
      <c r="F18" s="222" t="s">
        <v>1225</v>
      </c>
      <c r="G18" s="222"/>
      <c r="H18" s="222"/>
      <c r="I18" s="222"/>
      <c r="J18" s="222"/>
      <c r="K18" s="223"/>
      <c r="L18" s="140"/>
      <c r="M18" s="119"/>
      <c r="N18" s="121"/>
      <c r="O18" s="64"/>
    </row>
    <row r="19" spans="1:17" s="2" customFormat="1" ht="111.75" customHeight="1" x14ac:dyDescent="0.3">
      <c r="A19" s="4">
        <v>1</v>
      </c>
      <c r="B19" s="14"/>
      <c r="C19" s="180"/>
      <c r="D19" s="39" t="s">
        <v>33</v>
      </c>
      <c r="E19" s="30"/>
      <c r="F19" s="54" t="s">
        <v>601</v>
      </c>
      <c r="G19" s="126">
        <v>9785000337691</v>
      </c>
      <c r="H19" s="75">
        <v>92</v>
      </c>
      <c r="I19" s="81">
        <f>ROUND((100-$L$4)/100*H19,1)</f>
        <v>57</v>
      </c>
      <c r="J19" s="88" t="s">
        <v>690</v>
      </c>
      <c r="K19" s="102">
        <v>20</v>
      </c>
      <c r="L19" s="111"/>
      <c r="M19" s="119">
        <f>I19*L19</f>
        <v>0</v>
      </c>
      <c r="N19" s="121">
        <f>L19*3/20</f>
        <v>0</v>
      </c>
      <c r="O19" s="64">
        <v>4903000000</v>
      </c>
    </row>
    <row r="20" spans="1:17" s="2" customFormat="1" ht="111.75" customHeight="1" x14ac:dyDescent="0.3">
      <c r="A20" s="4">
        <f>A19+1</f>
        <v>2</v>
      </c>
      <c r="B20" s="14"/>
      <c r="C20" s="180"/>
      <c r="D20" s="39" t="s">
        <v>34</v>
      </c>
      <c r="E20" s="30"/>
      <c r="F20" s="54" t="s">
        <v>601</v>
      </c>
      <c r="G20" s="126">
        <v>9785000337714</v>
      </c>
      <c r="H20" s="75">
        <v>92</v>
      </c>
      <c r="I20" s="81">
        <f>ROUND((100-$L$4)/100*H20,1)</f>
        <v>57</v>
      </c>
      <c r="J20" s="88" t="s">
        <v>690</v>
      </c>
      <c r="K20" s="102">
        <v>20</v>
      </c>
      <c r="L20" s="111"/>
      <c r="M20" s="119">
        <f>I20*L20</f>
        <v>0</v>
      </c>
      <c r="N20" s="121">
        <f>L20*3/20</f>
        <v>0</v>
      </c>
      <c r="O20" s="64">
        <v>4903000000</v>
      </c>
    </row>
    <row r="21" spans="1:17" s="2" customFormat="1" ht="111.75" customHeight="1" x14ac:dyDescent="0.3">
      <c r="A21" s="4">
        <f>A20+1</f>
        <v>3</v>
      </c>
      <c r="B21" s="14"/>
      <c r="C21" s="180"/>
      <c r="D21" s="39" t="s">
        <v>37</v>
      </c>
      <c r="E21" s="30"/>
      <c r="F21" s="54" t="s">
        <v>601</v>
      </c>
      <c r="G21" s="126">
        <v>9785000337707</v>
      </c>
      <c r="H21" s="75">
        <v>92</v>
      </c>
      <c r="I21" s="81">
        <f>ROUND((100-$L$4)/100*H21,1)</f>
        <v>57</v>
      </c>
      <c r="J21" s="88" t="s">
        <v>690</v>
      </c>
      <c r="K21" s="102">
        <v>20</v>
      </c>
      <c r="L21" s="111"/>
      <c r="M21" s="119">
        <f>I21*L21</f>
        <v>0</v>
      </c>
      <c r="N21" s="121">
        <f>L21*3/20</f>
        <v>0</v>
      </c>
      <c r="O21" s="64">
        <v>4903000000</v>
      </c>
    </row>
    <row r="22" spans="1:17" s="10" customFormat="1" ht="111.75" customHeight="1" x14ac:dyDescent="0.3">
      <c r="A22" s="4">
        <f>A21+1</f>
        <v>4</v>
      </c>
      <c r="B22" s="14"/>
      <c r="C22" s="180"/>
      <c r="D22" s="39" t="s">
        <v>38</v>
      </c>
      <c r="E22" s="30"/>
      <c r="F22" s="54" t="s">
        <v>601</v>
      </c>
      <c r="G22" s="126">
        <v>9785000337721</v>
      </c>
      <c r="H22" s="75">
        <v>92</v>
      </c>
      <c r="I22" s="81">
        <f>ROUND((100-$L$4)/100*H22,1)</f>
        <v>57</v>
      </c>
      <c r="J22" s="88" t="s">
        <v>690</v>
      </c>
      <c r="K22" s="102">
        <v>20</v>
      </c>
      <c r="L22" s="110"/>
      <c r="M22" s="119">
        <f>I22*L22</f>
        <v>0</v>
      </c>
      <c r="N22" s="121">
        <f>L22*3/20</f>
        <v>0</v>
      </c>
      <c r="O22" s="64">
        <v>4903000000</v>
      </c>
      <c r="P22" s="175" t="s">
        <v>940</v>
      </c>
    </row>
    <row r="23" spans="1:17" s="2" customFormat="1" ht="78" customHeight="1" x14ac:dyDescent="0.3">
      <c r="A23" s="220" t="s">
        <v>720</v>
      </c>
      <c r="B23" s="221"/>
      <c r="C23" s="221"/>
      <c r="D23" s="221"/>
      <c r="E23" s="131" t="s">
        <v>838</v>
      </c>
      <c r="F23" s="222" t="s">
        <v>1224</v>
      </c>
      <c r="G23" s="222"/>
      <c r="H23" s="222"/>
      <c r="I23" s="222"/>
      <c r="J23" s="222"/>
      <c r="K23" s="223"/>
      <c r="L23" s="140"/>
      <c r="M23" s="119"/>
      <c r="N23" s="121"/>
      <c r="O23" s="121"/>
    </row>
    <row r="24" spans="1:17" s="2" customFormat="1" ht="111.75" customHeight="1" x14ac:dyDescent="0.3">
      <c r="A24" s="4">
        <v>1</v>
      </c>
      <c r="B24" s="14"/>
      <c r="C24" s="180"/>
      <c r="D24" s="39" t="s">
        <v>33</v>
      </c>
      <c r="E24" s="30"/>
      <c r="F24" s="54" t="s">
        <v>600</v>
      </c>
      <c r="G24" s="126">
        <v>9785000337769</v>
      </c>
      <c r="H24" s="75">
        <v>65</v>
      </c>
      <c r="I24" s="81">
        <f t="shared" ref="I24:I29" si="3">ROUND((100-$L$4)/100*H24,1)</f>
        <v>40.299999999999997</v>
      </c>
      <c r="J24" s="88" t="s">
        <v>690</v>
      </c>
      <c r="K24" s="102">
        <v>15</v>
      </c>
      <c r="L24" s="111"/>
      <c r="M24" s="119">
        <f t="shared" ref="M24:M29" si="4">L24*I24</f>
        <v>0</v>
      </c>
      <c r="N24" s="121">
        <f t="shared" ref="N24:N29" si="5">L24*1.94/15</f>
        <v>0</v>
      </c>
      <c r="O24" s="121">
        <v>4903000000</v>
      </c>
    </row>
    <row r="25" spans="1:17" s="2" customFormat="1" ht="111.75" customHeight="1" x14ac:dyDescent="0.3">
      <c r="A25" s="4">
        <f>A24+1</f>
        <v>2</v>
      </c>
      <c r="B25" s="14"/>
      <c r="C25" s="180"/>
      <c r="D25" s="39" t="s">
        <v>34</v>
      </c>
      <c r="E25" s="30"/>
      <c r="F25" s="54" t="s">
        <v>600</v>
      </c>
      <c r="G25" s="126">
        <v>9785000337738</v>
      </c>
      <c r="H25" s="75">
        <v>65</v>
      </c>
      <c r="I25" s="81">
        <f t="shared" si="3"/>
        <v>40.299999999999997</v>
      </c>
      <c r="J25" s="88" t="s">
        <v>690</v>
      </c>
      <c r="K25" s="102">
        <v>15</v>
      </c>
      <c r="L25" s="111"/>
      <c r="M25" s="119">
        <f t="shared" si="4"/>
        <v>0</v>
      </c>
      <c r="N25" s="121">
        <f t="shared" si="5"/>
        <v>0</v>
      </c>
      <c r="O25" s="121">
        <v>4903000000</v>
      </c>
    </row>
    <row r="26" spans="1:17" s="2" customFormat="1" ht="111.75" customHeight="1" x14ac:dyDescent="0.3">
      <c r="A26" s="4">
        <f>A25+1</f>
        <v>3</v>
      </c>
      <c r="B26" s="14"/>
      <c r="C26" s="180"/>
      <c r="D26" s="39" t="s">
        <v>35</v>
      </c>
      <c r="E26" s="30"/>
      <c r="F26" s="54" t="s">
        <v>600</v>
      </c>
      <c r="G26" s="126">
        <v>9785000337783</v>
      </c>
      <c r="H26" s="75">
        <v>65</v>
      </c>
      <c r="I26" s="81">
        <f t="shared" si="3"/>
        <v>40.299999999999997</v>
      </c>
      <c r="J26" s="88" t="s">
        <v>690</v>
      </c>
      <c r="K26" s="102">
        <v>15</v>
      </c>
      <c r="L26" s="111"/>
      <c r="M26" s="119">
        <f t="shared" si="4"/>
        <v>0</v>
      </c>
      <c r="N26" s="121">
        <f t="shared" si="5"/>
        <v>0</v>
      </c>
      <c r="O26" s="121">
        <v>4903000000</v>
      </c>
    </row>
    <row r="27" spans="1:17" s="2" customFormat="1" ht="111.75" customHeight="1" x14ac:dyDescent="0.3">
      <c r="A27" s="4">
        <f>A26+1</f>
        <v>4</v>
      </c>
      <c r="B27" s="14"/>
      <c r="C27" s="180"/>
      <c r="D27" s="39" t="s">
        <v>36</v>
      </c>
      <c r="E27" s="30"/>
      <c r="F27" s="54" t="s">
        <v>600</v>
      </c>
      <c r="G27" s="126">
        <v>9785000337752</v>
      </c>
      <c r="H27" s="75">
        <v>65</v>
      </c>
      <c r="I27" s="81">
        <f t="shared" si="3"/>
        <v>40.299999999999997</v>
      </c>
      <c r="J27" s="88" t="s">
        <v>690</v>
      </c>
      <c r="K27" s="102">
        <v>15</v>
      </c>
      <c r="L27" s="111"/>
      <c r="M27" s="119">
        <f t="shared" si="4"/>
        <v>0</v>
      </c>
      <c r="N27" s="121">
        <f t="shared" si="5"/>
        <v>0</v>
      </c>
      <c r="O27" s="121">
        <v>4903000000</v>
      </c>
    </row>
    <row r="28" spans="1:17" s="2" customFormat="1" ht="111.75" customHeight="1" x14ac:dyDescent="0.3">
      <c r="A28" s="4">
        <f>A27+1</f>
        <v>5</v>
      </c>
      <c r="B28" s="14"/>
      <c r="C28" s="180"/>
      <c r="D28" s="39" t="s">
        <v>37</v>
      </c>
      <c r="E28" s="30"/>
      <c r="F28" s="54" t="s">
        <v>600</v>
      </c>
      <c r="G28" s="126">
        <v>9785000337776</v>
      </c>
      <c r="H28" s="75">
        <v>65</v>
      </c>
      <c r="I28" s="81">
        <f t="shared" si="3"/>
        <v>40.299999999999997</v>
      </c>
      <c r="J28" s="88" t="s">
        <v>690</v>
      </c>
      <c r="K28" s="102">
        <v>15</v>
      </c>
      <c r="L28" s="111"/>
      <c r="M28" s="119">
        <f t="shared" si="4"/>
        <v>0</v>
      </c>
      <c r="N28" s="121">
        <f t="shared" si="5"/>
        <v>0</v>
      </c>
      <c r="O28" s="121">
        <v>4903000000</v>
      </c>
    </row>
    <row r="29" spans="1:17" s="10" customFormat="1" ht="111.75" customHeight="1" x14ac:dyDescent="0.3">
      <c r="A29" s="4">
        <f>A28+1</f>
        <v>6</v>
      </c>
      <c r="B29" s="14"/>
      <c r="C29" s="180"/>
      <c r="D29" s="39" t="s">
        <v>38</v>
      </c>
      <c r="E29" s="30"/>
      <c r="F29" s="54" t="s">
        <v>600</v>
      </c>
      <c r="G29" s="126">
        <v>9785000337745</v>
      </c>
      <c r="H29" s="75">
        <v>65</v>
      </c>
      <c r="I29" s="81">
        <f t="shared" si="3"/>
        <v>40.299999999999997</v>
      </c>
      <c r="J29" s="88" t="s">
        <v>690</v>
      </c>
      <c r="K29" s="102">
        <v>15</v>
      </c>
      <c r="L29" s="110"/>
      <c r="M29" s="119">
        <f t="shared" si="4"/>
        <v>0</v>
      </c>
      <c r="N29" s="121">
        <f t="shared" si="5"/>
        <v>0</v>
      </c>
      <c r="O29" s="121">
        <v>4903000000</v>
      </c>
      <c r="P29" s="175" t="s">
        <v>942</v>
      </c>
      <c r="Q29" s="152"/>
    </row>
    <row r="30" spans="1:17" s="2" customFormat="1" ht="52.95" customHeight="1" x14ac:dyDescent="0.3">
      <c r="A30" s="220" t="s">
        <v>722</v>
      </c>
      <c r="B30" s="221"/>
      <c r="C30" s="221"/>
      <c r="D30" s="221"/>
      <c r="E30" s="131" t="s">
        <v>839</v>
      </c>
      <c r="F30" s="222" t="s">
        <v>1226</v>
      </c>
      <c r="G30" s="222"/>
      <c r="H30" s="222"/>
      <c r="I30" s="222"/>
      <c r="J30" s="222"/>
      <c r="K30" s="223"/>
      <c r="L30" s="140"/>
      <c r="M30" s="119"/>
      <c r="N30" s="121"/>
      <c r="O30" s="121"/>
    </row>
    <row r="31" spans="1:17" s="2" customFormat="1" ht="71.25" customHeight="1" x14ac:dyDescent="0.3">
      <c r="A31" s="4">
        <v>1</v>
      </c>
      <c r="B31" s="14"/>
      <c r="C31" s="180"/>
      <c r="D31" s="39" t="s">
        <v>34</v>
      </c>
      <c r="E31" s="30"/>
      <c r="F31" s="54" t="s">
        <v>601</v>
      </c>
      <c r="G31" s="126">
        <v>9785000337653</v>
      </c>
      <c r="H31" s="75">
        <v>65</v>
      </c>
      <c r="I31" s="81">
        <f>ROUND((100-$L$4)/100*H31,1)</f>
        <v>40.299999999999997</v>
      </c>
      <c r="J31" s="88" t="s">
        <v>690</v>
      </c>
      <c r="K31" s="102">
        <v>30</v>
      </c>
      <c r="L31" s="111"/>
      <c r="M31" s="119">
        <f>L31*I31</f>
        <v>0</v>
      </c>
      <c r="N31" s="121">
        <f>L31*2.1/30</f>
        <v>0</v>
      </c>
      <c r="O31" s="121">
        <v>4903000000</v>
      </c>
    </row>
    <row r="32" spans="1:17" s="2" customFormat="1" ht="71.25" customHeight="1" x14ac:dyDescent="0.3">
      <c r="A32" s="4">
        <f>A31+1</f>
        <v>2</v>
      </c>
      <c r="B32" s="14"/>
      <c r="C32" s="180"/>
      <c r="D32" s="39" t="s">
        <v>36</v>
      </c>
      <c r="E32" s="30"/>
      <c r="F32" s="54" t="s">
        <v>601</v>
      </c>
      <c r="G32" s="126">
        <v>9785000337677</v>
      </c>
      <c r="H32" s="75">
        <v>65</v>
      </c>
      <c r="I32" s="81">
        <f>ROUND((100-$L$4)/100*H32,1)</f>
        <v>40.299999999999997</v>
      </c>
      <c r="J32" s="88" t="s">
        <v>690</v>
      </c>
      <c r="K32" s="102">
        <v>30</v>
      </c>
      <c r="L32" s="111"/>
      <c r="M32" s="119">
        <f>L32*I32</f>
        <v>0</v>
      </c>
      <c r="N32" s="121">
        <f>L32*2.1/30</f>
        <v>0</v>
      </c>
      <c r="O32" s="121">
        <v>4903000000</v>
      </c>
    </row>
    <row r="33" spans="1:16" s="2" customFormat="1" ht="71.25" customHeight="1" x14ac:dyDescent="0.3">
      <c r="A33" s="4">
        <f>A32+1</f>
        <v>3</v>
      </c>
      <c r="B33" s="14"/>
      <c r="C33" s="180"/>
      <c r="D33" s="39" t="s">
        <v>37</v>
      </c>
      <c r="E33" s="30"/>
      <c r="F33" s="54" t="s">
        <v>601</v>
      </c>
      <c r="G33" s="126">
        <v>9785000337684</v>
      </c>
      <c r="H33" s="75">
        <v>65</v>
      </c>
      <c r="I33" s="81">
        <f>ROUND((100-$L$4)/100*H33,1)</f>
        <v>40.299999999999997</v>
      </c>
      <c r="J33" s="88" t="s">
        <v>690</v>
      </c>
      <c r="K33" s="102">
        <v>30</v>
      </c>
      <c r="L33" s="111"/>
      <c r="M33" s="119">
        <f>L33*I33</f>
        <v>0</v>
      </c>
      <c r="N33" s="121">
        <f>L33*2.1/30</f>
        <v>0</v>
      </c>
      <c r="O33" s="121">
        <v>4903000000</v>
      </c>
    </row>
    <row r="34" spans="1:16" s="2" customFormat="1" ht="71.25" customHeight="1" x14ac:dyDescent="0.3">
      <c r="A34" s="4">
        <f>A33+1</f>
        <v>4</v>
      </c>
      <c r="B34" s="14"/>
      <c r="C34" s="180"/>
      <c r="D34" s="39" t="s">
        <v>38</v>
      </c>
      <c r="E34" s="30"/>
      <c r="F34" s="54" t="s">
        <v>601</v>
      </c>
      <c r="G34" s="126">
        <v>9785000337660</v>
      </c>
      <c r="H34" s="75">
        <v>65</v>
      </c>
      <c r="I34" s="81">
        <f>ROUND((100-$L$4)/100*H34,1)</f>
        <v>40.299999999999997</v>
      </c>
      <c r="J34" s="88" t="s">
        <v>690</v>
      </c>
      <c r="K34" s="102">
        <v>30</v>
      </c>
      <c r="L34" s="110"/>
      <c r="M34" s="119">
        <f>L34*I34</f>
        <v>0</v>
      </c>
      <c r="N34" s="121">
        <f>L34*2.1/30</f>
        <v>0</v>
      </c>
      <c r="O34" s="121">
        <v>4903000000</v>
      </c>
      <c r="P34" s="152" t="s">
        <v>944</v>
      </c>
    </row>
    <row r="35" spans="1:16" s="2" customFormat="1" ht="76.2" customHeight="1" x14ac:dyDescent="0.3">
      <c r="A35" s="220" t="s">
        <v>724</v>
      </c>
      <c r="B35" s="221"/>
      <c r="C35" s="221"/>
      <c r="D35" s="221"/>
      <c r="E35" s="135" t="s">
        <v>840</v>
      </c>
      <c r="F35" s="232" t="s">
        <v>725</v>
      </c>
      <c r="G35" s="232"/>
      <c r="H35" s="232"/>
      <c r="I35" s="232"/>
      <c r="J35" s="232"/>
      <c r="K35" s="233"/>
      <c r="L35" s="140"/>
      <c r="M35" s="119"/>
      <c r="N35" s="121"/>
      <c r="O35" s="121"/>
    </row>
    <row r="36" spans="1:16" s="2" customFormat="1" ht="111.75" customHeight="1" x14ac:dyDescent="0.3">
      <c r="A36" s="4">
        <v>1</v>
      </c>
      <c r="B36" s="14"/>
      <c r="C36" s="180"/>
      <c r="D36" s="39" t="s">
        <v>39</v>
      </c>
      <c r="E36" s="49" t="s">
        <v>598</v>
      </c>
      <c r="F36" s="54" t="s">
        <v>602</v>
      </c>
      <c r="G36" s="126">
        <v>9785000337592</v>
      </c>
      <c r="H36" s="75">
        <v>98</v>
      </c>
      <c r="I36" s="81">
        <f t="shared" ref="I36:I41" si="6">ROUND((100-$L$4)/100*H36,1)</f>
        <v>60.8</v>
      </c>
      <c r="J36" s="88" t="s">
        <v>691</v>
      </c>
      <c r="K36" s="102">
        <v>50</v>
      </c>
      <c r="L36" s="133"/>
      <c r="M36" s="119">
        <f t="shared" ref="M36:M41" si="7">L36*I36</f>
        <v>0</v>
      </c>
      <c r="N36" s="121">
        <f t="shared" ref="N36:N41" si="8">L36*2/50</f>
        <v>0</v>
      </c>
      <c r="O36" s="64">
        <v>4903000000</v>
      </c>
    </row>
    <row r="37" spans="1:16" s="2" customFormat="1" ht="111.75" customHeight="1" x14ac:dyDescent="0.3">
      <c r="A37" s="4">
        <f>A36+1</f>
        <v>2</v>
      </c>
      <c r="B37" s="14"/>
      <c r="C37" s="180"/>
      <c r="D37" s="39" t="s">
        <v>34</v>
      </c>
      <c r="E37" s="30"/>
      <c r="F37" s="54" t="s">
        <v>602</v>
      </c>
      <c r="G37" s="126">
        <v>9785000337608</v>
      </c>
      <c r="H37" s="75">
        <v>98</v>
      </c>
      <c r="I37" s="81">
        <f t="shared" si="6"/>
        <v>60.8</v>
      </c>
      <c r="J37" s="88" t="s">
        <v>691</v>
      </c>
      <c r="K37" s="102">
        <v>50</v>
      </c>
      <c r="L37" s="133"/>
      <c r="M37" s="119">
        <f t="shared" si="7"/>
        <v>0</v>
      </c>
      <c r="N37" s="121">
        <f t="shared" si="8"/>
        <v>0</v>
      </c>
      <c r="O37" s="64">
        <v>4903000000</v>
      </c>
    </row>
    <row r="38" spans="1:16" s="2" customFormat="1" ht="111.75" customHeight="1" x14ac:dyDescent="0.3">
      <c r="A38" s="4">
        <f>A37+1</f>
        <v>3</v>
      </c>
      <c r="B38" s="14"/>
      <c r="C38" s="180"/>
      <c r="D38" s="39" t="s">
        <v>38</v>
      </c>
      <c r="E38" s="30"/>
      <c r="F38" s="54" t="s">
        <v>602</v>
      </c>
      <c r="G38" s="126">
        <v>9785000337615</v>
      </c>
      <c r="H38" s="75">
        <v>98</v>
      </c>
      <c r="I38" s="81">
        <f t="shared" si="6"/>
        <v>60.8</v>
      </c>
      <c r="J38" s="88" t="s">
        <v>691</v>
      </c>
      <c r="K38" s="102">
        <v>50</v>
      </c>
      <c r="L38" s="133"/>
      <c r="M38" s="119">
        <f t="shared" si="7"/>
        <v>0</v>
      </c>
      <c r="N38" s="121">
        <f t="shared" si="8"/>
        <v>0</v>
      </c>
      <c r="O38" s="64">
        <v>4903000000</v>
      </c>
    </row>
    <row r="39" spans="1:16" s="2" customFormat="1" ht="111.75" customHeight="1" x14ac:dyDescent="0.3">
      <c r="A39" s="4">
        <f>A38+1</f>
        <v>4</v>
      </c>
      <c r="B39" s="14"/>
      <c r="C39" s="180"/>
      <c r="D39" s="39" t="s">
        <v>36</v>
      </c>
      <c r="E39" s="49" t="s">
        <v>598</v>
      </c>
      <c r="F39" s="54" t="s">
        <v>602</v>
      </c>
      <c r="G39" s="126">
        <v>9785000337622</v>
      </c>
      <c r="H39" s="75">
        <v>98</v>
      </c>
      <c r="I39" s="81">
        <f t="shared" si="6"/>
        <v>60.8</v>
      </c>
      <c r="J39" s="88" t="s">
        <v>691</v>
      </c>
      <c r="K39" s="102">
        <v>50</v>
      </c>
      <c r="L39" s="133"/>
      <c r="M39" s="119">
        <f t="shared" si="7"/>
        <v>0</v>
      </c>
      <c r="N39" s="121">
        <f t="shared" si="8"/>
        <v>0</v>
      </c>
      <c r="O39" s="64">
        <v>4903000000</v>
      </c>
    </row>
    <row r="40" spans="1:16" s="2" customFormat="1" ht="111.75" customHeight="1" x14ac:dyDescent="0.3">
      <c r="A40" s="4">
        <f>A39+1</f>
        <v>5</v>
      </c>
      <c r="B40" s="14"/>
      <c r="C40" s="180"/>
      <c r="D40" s="39" t="s">
        <v>33</v>
      </c>
      <c r="E40" s="30"/>
      <c r="F40" s="54" t="s">
        <v>602</v>
      </c>
      <c r="G40" s="126">
        <v>9785000337639</v>
      </c>
      <c r="H40" s="75">
        <v>98</v>
      </c>
      <c r="I40" s="81">
        <f t="shared" si="6"/>
        <v>60.8</v>
      </c>
      <c r="J40" s="88" t="s">
        <v>691</v>
      </c>
      <c r="K40" s="102">
        <v>50</v>
      </c>
      <c r="L40" s="133"/>
      <c r="M40" s="119">
        <f t="shared" si="7"/>
        <v>0</v>
      </c>
      <c r="N40" s="121">
        <f t="shared" si="8"/>
        <v>0</v>
      </c>
      <c r="O40" s="64">
        <v>4903000000</v>
      </c>
    </row>
    <row r="41" spans="1:16" s="2" customFormat="1" ht="111.75" customHeight="1" x14ac:dyDescent="0.3">
      <c r="A41" s="4">
        <f>A40+1</f>
        <v>6</v>
      </c>
      <c r="B41" s="14"/>
      <c r="C41" s="180"/>
      <c r="D41" s="39" t="s">
        <v>37</v>
      </c>
      <c r="E41" s="49" t="s">
        <v>598</v>
      </c>
      <c r="F41" s="54" t="s">
        <v>602</v>
      </c>
      <c r="G41" s="126">
        <v>9785000337646</v>
      </c>
      <c r="H41" s="75">
        <v>98</v>
      </c>
      <c r="I41" s="81">
        <f t="shared" si="6"/>
        <v>60.8</v>
      </c>
      <c r="J41" s="88" t="s">
        <v>691</v>
      </c>
      <c r="K41" s="102">
        <v>50</v>
      </c>
      <c r="L41" s="134"/>
      <c r="M41" s="119">
        <f t="shared" si="7"/>
        <v>0</v>
      </c>
      <c r="N41" s="121">
        <f t="shared" si="8"/>
        <v>0</v>
      </c>
      <c r="O41" s="64">
        <v>4903000000</v>
      </c>
      <c r="P41" s="175" t="s">
        <v>946</v>
      </c>
    </row>
    <row r="42" spans="1:16" s="2" customFormat="1" ht="68.400000000000006" customHeight="1" x14ac:dyDescent="0.3">
      <c r="A42" s="220" t="s">
        <v>726</v>
      </c>
      <c r="B42" s="221"/>
      <c r="C42" s="221"/>
      <c r="D42" s="221"/>
      <c r="E42" s="137" t="s">
        <v>841</v>
      </c>
      <c r="F42" s="224" t="s">
        <v>727</v>
      </c>
      <c r="G42" s="224"/>
      <c r="H42" s="224"/>
      <c r="I42" s="224"/>
      <c r="J42" s="224"/>
      <c r="K42" s="225"/>
      <c r="L42" s="140"/>
      <c r="M42" s="119"/>
      <c r="N42" s="64"/>
      <c r="O42" s="64"/>
    </row>
    <row r="43" spans="1:16" s="2" customFormat="1" ht="111.75" customHeight="1" x14ac:dyDescent="0.3">
      <c r="A43" s="4">
        <v>1</v>
      </c>
      <c r="B43" s="14"/>
      <c r="C43" s="180"/>
      <c r="D43" s="39" t="s">
        <v>40</v>
      </c>
      <c r="E43" s="30"/>
      <c r="F43" s="56"/>
      <c r="G43" s="126">
        <v>9785000337493</v>
      </c>
      <c r="H43" s="75">
        <v>28</v>
      </c>
      <c r="I43" s="81">
        <f>ROUND((100-$L$4)/100*H43,1)</f>
        <v>17.399999999999999</v>
      </c>
      <c r="J43" s="88" t="s">
        <v>690</v>
      </c>
      <c r="K43" s="102">
        <v>50</v>
      </c>
      <c r="L43" s="133"/>
      <c r="M43" s="119">
        <f t="shared" ref="M43:M54" si="9">L43*I43</f>
        <v>0</v>
      </c>
      <c r="N43" s="121">
        <f t="shared" ref="N43:N52" si="10">L43*1.75/50</f>
        <v>0</v>
      </c>
      <c r="O43" s="121">
        <v>4903000000</v>
      </c>
    </row>
    <row r="44" spans="1:16" s="2" customFormat="1" ht="111.75" customHeight="1" x14ac:dyDescent="0.3">
      <c r="A44" s="4">
        <f>A43+1</f>
        <v>2</v>
      </c>
      <c r="B44" s="14"/>
      <c r="C44" s="180"/>
      <c r="D44" s="39" t="s">
        <v>41</v>
      </c>
      <c r="E44" s="49" t="s">
        <v>598</v>
      </c>
      <c r="F44" s="56"/>
      <c r="G44" s="126">
        <v>9785000337479</v>
      </c>
      <c r="H44" s="75">
        <v>28</v>
      </c>
      <c r="I44" s="81">
        <f t="shared" ref="I44:I54" si="11">ROUND((100-$L$4)/100*H44,1)</f>
        <v>17.399999999999999</v>
      </c>
      <c r="J44" s="88" t="s">
        <v>690</v>
      </c>
      <c r="K44" s="102">
        <v>50</v>
      </c>
      <c r="L44" s="133"/>
      <c r="M44" s="119">
        <f t="shared" si="9"/>
        <v>0</v>
      </c>
      <c r="N44" s="121">
        <f t="shared" si="10"/>
        <v>0</v>
      </c>
      <c r="O44" s="121">
        <v>4903000000</v>
      </c>
    </row>
    <row r="45" spans="1:16" s="2" customFormat="1" ht="111.75" customHeight="1" x14ac:dyDescent="0.3">
      <c r="A45" s="4">
        <f t="shared" ref="A45:A54" si="12">A44+1</f>
        <v>3</v>
      </c>
      <c r="B45" s="14"/>
      <c r="C45" s="180"/>
      <c r="D45" s="39" t="s">
        <v>42</v>
      </c>
      <c r="E45" s="30"/>
      <c r="F45" s="56"/>
      <c r="G45" s="126">
        <v>9785000337509</v>
      </c>
      <c r="H45" s="75">
        <v>28</v>
      </c>
      <c r="I45" s="81">
        <f t="shared" si="11"/>
        <v>17.399999999999999</v>
      </c>
      <c r="J45" s="88" t="s">
        <v>690</v>
      </c>
      <c r="K45" s="102">
        <v>50</v>
      </c>
      <c r="L45" s="133"/>
      <c r="M45" s="119">
        <f t="shared" si="9"/>
        <v>0</v>
      </c>
      <c r="N45" s="121">
        <f t="shared" si="10"/>
        <v>0</v>
      </c>
      <c r="O45" s="121">
        <v>4903000000</v>
      </c>
    </row>
    <row r="46" spans="1:16" s="2" customFormat="1" ht="111.75" customHeight="1" x14ac:dyDescent="0.3">
      <c r="A46" s="4">
        <f t="shared" si="12"/>
        <v>4</v>
      </c>
      <c r="B46" s="14"/>
      <c r="C46" s="180"/>
      <c r="D46" s="39" t="s">
        <v>43</v>
      </c>
      <c r="E46" s="49" t="s">
        <v>598</v>
      </c>
      <c r="F46" s="56"/>
      <c r="G46" s="126">
        <v>9785000337486</v>
      </c>
      <c r="H46" s="75">
        <v>28</v>
      </c>
      <c r="I46" s="81">
        <f t="shared" si="11"/>
        <v>17.399999999999999</v>
      </c>
      <c r="J46" s="88" t="s">
        <v>690</v>
      </c>
      <c r="K46" s="102">
        <v>50</v>
      </c>
      <c r="L46" s="133"/>
      <c r="M46" s="119">
        <f t="shared" si="9"/>
        <v>0</v>
      </c>
      <c r="N46" s="121">
        <f t="shared" si="10"/>
        <v>0</v>
      </c>
      <c r="O46" s="121">
        <v>4903000000</v>
      </c>
    </row>
    <row r="47" spans="1:16" s="2" customFormat="1" ht="111.75" customHeight="1" x14ac:dyDescent="0.3">
      <c r="A47" s="4">
        <f t="shared" si="12"/>
        <v>5</v>
      </c>
      <c r="B47" s="14"/>
      <c r="C47" s="180"/>
      <c r="D47" s="39" t="s">
        <v>44</v>
      </c>
      <c r="E47" s="30"/>
      <c r="F47" s="56"/>
      <c r="G47" s="126">
        <v>9785000337516</v>
      </c>
      <c r="H47" s="75">
        <v>28</v>
      </c>
      <c r="I47" s="81">
        <f t="shared" si="11"/>
        <v>17.399999999999999</v>
      </c>
      <c r="J47" s="88" t="s">
        <v>690</v>
      </c>
      <c r="K47" s="102">
        <v>50</v>
      </c>
      <c r="L47" s="133"/>
      <c r="M47" s="119">
        <f t="shared" si="9"/>
        <v>0</v>
      </c>
      <c r="N47" s="121">
        <f t="shared" si="10"/>
        <v>0</v>
      </c>
      <c r="O47" s="121">
        <v>4903000000</v>
      </c>
    </row>
    <row r="48" spans="1:16" s="2" customFormat="1" ht="111.75" customHeight="1" x14ac:dyDescent="0.3">
      <c r="A48" s="4">
        <f t="shared" si="12"/>
        <v>6</v>
      </c>
      <c r="B48" s="14"/>
      <c r="C48" s="180"/>
      <c r="D48" s="39" t="s">
        <v>45</v>
      </c>
      <c r="E48" s="30"/>
      <c r="F48" s="56"/>
      <c r="G48" s="126">
        <v>9785000337523</v>
      </c>
      <c r="H48" s="75">
        <v>28</v>
      </c>
      <c r="I48" s="81">
        <f t="shared" si="11"/>
        <v>17.399999999999999</v>
      </c>
      <c r="J48" s="88" t="s">
        <v>690</v>
      </c>
      <c r="K48" s="102">
        <v>50</v>
      </c>
      <c r="L48" s="133"/>
      <c r="M48" s="119">
        <f t="shared" si="9"/>
        <v>0</v>
      </c>
      <c r="N48" s="121">
        <f t="shared" si="10"/>
        <v>0</v>
      </c>
      <c r="O48" s="121">
        <v>4903000000</v>
      </c>
    </row>
    <row r="49" spans="1:16" s="2" customFormat="1" ht="111.75" customHeight="1" x14ac:dyDescent="0.3">
      <c r="A49" s="4">
        <f t="shared" si="12"/>
        <v>7</v>
      </c>
      <c r="B49" s="14"/>
      <c r="C49" s="180"/>
      <c r="D49" s="39" t="s">
        <v>46</v>
      </c>
      <c r="E49" s="30"/>
      <c r="F49" s="56"/>
      <c r="G49" s="126">
        <v>9785000337530</v>
      </c>
      <c r="H49" s="75">
        <v>28</v>
      </c>
      <c r="I49" s="81">
        <f t="shared" si="11"/>
        <v>17.399999999999999</v>
      </c>
      <c r="J49" s="88" t="s">
        <v>690</v>
      </c>
      <c r="K49" s="102">
        <v>50</v>
      </c>
      <c r="L49" s="133"/>
      <c r="M49" s="119">
        <f t="shared" si="9"/>
        <v>0</v>
      </c>
      <c r="N49" s="121">
        <f t="shared" si="10"/>
        <v>0</v>
      </c>
      <c r="O49" s="121">
        <v>4903000000</v>
      </c>
    </row>
    <row r="50" spans="1:16" s="2" customFormat="1" ht="111.75" customHeight="1" x14ac:dyDescent="0.3">
      <c r="A50" s="4">
        <f t="shared" si="12"/>
        <v>8</v>
      </c>
      <c r="B50" s="14"/>
      <c r="C50" s="180"/>
      <c r="D50" s="39" t="s">
        <v>38</v>
      </c>
      <c r="E50" s="30"/>
      <c r="F50" s="56"/>
      <c r="G50" s="126">
        <v>9785000337547</v>
      </c>
      <c r="H50" s="75">
        <v>28</v>
      </c>
      <c r="I50" s="81">
        <f t="shared" si="11"/>
        <v>17.399999999999999</v>
      </c>
      <c r="J50" s="88" t="s">
        <v>690</v>
      </c>
      <c r="K50" s="102">
        <v>50</v>
      </c>
      <c r="L50" s="133"/>
      <c r="M50" s="119">
        <f t="shared" si="9"/>
        <v>0</v>
      </c>
      <c r="N50" s="121">
        <f t="shared" si="10"/>
        <v>0</v>
      </c>
      <c r="O50" s="121">
        <v>4903000000</v>
      </c>
    </row>
    <row r="51" spans="1:16" s="2" customFormat="1" ht="111.75" customHeight="1" x14ac:dyDescent="0.3">
      <c r="A51" s="4">
        <f t="shared" si="12"/>
        <v>9</v>
      </c>
      <c r="B51" s="14"/>
      <c r="C51" s="180"/>
      <c r="D51" s="39" t="s">
        <v>47</v>
      </c>
      <c r="E51" s="30"/>
      <c r="F51" s="63"/>
      <c r="G51" s="126">
        <v>9785000337554</v>
      </c>
      <c r="H51" s="75">
        <v>28</v>
      </c>
      <c r="I51" s="81">
        <f t="shared" si="11"/>
        <v>17.399999999999999</v>
      </c>
      <c r="J51" s="88" t="s">
        <v>690</v>
      </c>
      <c r="K51" s="102">
        <v>50</v>
      </c>
      <c r="L51" s="133"/>
      <c r="M51" s="119">
        <f t="shared" si="9"/>
        <v>0</v>
      </c>
      <c r="N51" s="121">
        <f t="shared" si="10"/>
        <v>0</v>
      </c>
      <c r="O51" s="121">
        <v>4903000000</v>
      </c>
    </row>
    <row r="52" spans="1:16" s="2" customFormat="1" ht="111.75" customHeight="1" x14ac:dyDescent="0.3">
      <c r="A52" s="4">
        <f t="shared" si="12"/>
        <v>10</v>
      </c>
      <c r="B52" s="14"/>
      <c r="C52" s="180"/>
      <c r="D52" s="39" t="s">
        <v>37</v>
      </c>
      <c r="E52" s="49" t="s">
        <v>598</v>
      </c>
      <c r="F52" s="56"/>
      <c r="G52" s="126">
        <v>9785000337561</v>
      </c>
      <c r="H52" s="75">
        <v>28</v>
      </c>
      <c r="I52" s="81">
        <f t="shared" si="11"/>
        <v>17.399999999999999</v>
      </c>
      <c r="J52" s="88" t="s">
        <v>690</v>
      </c>
      <c r="K52" s="102">
        <v>50</v>
      </c>
      <c r="L52" s="133"/>
      <c r="M52" s="119">
        <f t="shared" si="9"/>
        <v>0</v>
      </c>
      <c r="N52" s="121">
        <f t="shared" si="10"/>
        <v>0</v>
      </c>
      <c r="O52" s="121">
        <v>4903000000</v>
      </c>
    </row>
    <row r="53" spans="1:16" s="2" customFormat="1" ht="111.75" customHeight="1" x14ac:dyDescent="0.3">
      <c r="A53" s="4">
        <f t="shared" si="12"/>
        <v>11</v>
      </c>
      <c r="B53" s="14"/>
      <c r="C53" s="180"/>
      <c r="D53" s="39" t="s">
        <v>35</v>
      </c>
      <c r="E53" s="30"/>
      <c r="F53" s="56"/>
      <c r="G53" s="126">
        <v>9785000337578</v>
      </c>
      <c r="H53" s="75">
        <v>28</v>
      </c>
      <c r="I53" s="81">
        <f t="shared" si="11"/>
        <v>17.399999999999999</v>
      </c>
      <c r="J53" s="88" t="s">
        <v>690</v>
      </c>
      <c r="K53" s="102">
        <v>50</v>
      </c>
      <c r="L53" s="133"/>
      <c r="M53" s="119">
        <f t="shared" si="9"/>
        <v>0</v>
      </c>
      <c r="N53" s="121">
        <f>L53*1.75/50</f>
        <v>0</v>
      </c>
      <c r="O53" s="121">
        <v>4903000000</v>
      </c>
    </row>
    <row r="54" spans="1:16" s="2" customFormat="1" ht="111.75" customHeight="1" x14ac:dyDescent="0.3">
      <c r="A54" s="4">
        <f t="shared" si="12"/>
        <v>12</v>
      </c>
      <c r="B54" s="14"/>
      <c r="C54" s="180"/>
      <c r="D54" s="39" t="s">
        <v>33</v>
      </c>
      <c r="E54" s="49" t="s">
        <v>598</v>
      </c>
      <c r="F54" s="56"/>
      <c r="G54" s="126">
        <v>9785000337585</v>
      </c>
      <c r="H54" s="75">
        <v>28</v>
      </c>
      <c r="I54" s="81">
        <f t="shared" si="11"/>
        <v>17.399999999999999</v>
      </c>
      <c r="J54" s="88" t="s">
        <v>690</v>
      </c>
      <c r="K54" s="102">
        <v>50</v>
      </c>
      <c r="L54" s="134"/>
      <c r="M54" s="119">
        <f t="shared" si="9"/>
        <v>0</v>
      </c>
      <c r="N54" s="121">
        <f>L54*1.75/50</f>
        <v>0</v>
      </c>
      <c r="O54" s="121">
        <v>4903000000</v>
      </c>
      <c r="P54" s="175" t="s">
        <v>948</v>
      </c>
    </row>
    <row r="55" spans="1:16" s="2" customFormat="1" ht="48" customHeight="1" x14ac:dyDescent="0.3">
      <c r="A55" s="226" t="s">
        <v>714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8"/>
      <c r="L55" s="115"/>
      <c r="M55" s="119"/>
      <c r="N55" s="64"/>
      <c r="O55" s="64"/>
    </row>
    <row r="56" spans="1:16" s="2" customFormat="1" ht="48" customHeight="1" x14ac:dyDescent="0.3">
      <c r="A56" s="226" t="s">
        <v>1241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8"/>
      <c r="L56" s="115"/>
      <c r="M56" s="119"/>
      <c r="N56" s="64"/>
      <c r="O56" s="64"/>
    </row>
    <row r="57" spans="1:16" s="2" customFormat="1" ht="68.25" customHeight="1" x14ac:dyDescent="0.3">
      <c r="A57" s="219"/>
      <c r="B57" s="220" t="s">
        <v>1239</v>
      </c>
      <c r="C57" s="221"/>
      <c r="D57" s="221"/>
      <c r="E57" s="221"/>
      <c r="F57" s="224" t="s">
        <v>1240</v>
      </c>
      <c r="G57" s="224"/>
      <c r="H57" s="224"/>
      <c r="I57" s="224"/>
      <c r="J57" s="224"/>
      <c r="K57" s="224"/>
      <c r="L57" s="216"/>
      <c r="M57" s="119"/>
      <c r="N57" s="64"/>
      <c r="O57" s="64"/>
    </row>
    <row r="58" spans="1:16" s="2" customFormat="1" ht="108.75" customHeight="1" x14ac:dyDescent="0.3">
      <c r="A58" s="4">
        <v>1</v>
      </c>
      <c r="B58" s="14"/>
      <c r="C58" s="127" t="s">
        <v>1243</v>
      </c>
      <c r="D58" s="39" t="s">
        <v>1081</v>
      </c>
      <c r="E58" s="30"/>
      <c r="F58" s="54" t="s">
        <v>1244</v>
      </c>
      <c r="G58" s="126">
        <v>9785000338629</v>
      </c>
      <c r="H58" s="75">
        <v>28</v>
      </c>
      <c r="I58" s="81">
        <f>ROUND((100-$L$4)/100*H58,1)</f>
        <v>17.399999999999999</v>
      </c>
      <c r="J58" s="171" t="s">
        <v>1242</v>
      </c>
      <c r="K58" s="172">
        <v>50</v>
      </c>
      <c r="L58" s="133"/>
      <c r="M58" s="119">
        <f>L58*I58</f>
        <v>0</v>
      </c>
      <c r="N58" s="121">
        <f>L58*1.75/50</f>
        <v>0</v>
      </c>
      <c r="O58" s="64">
        <v>4903000000</v>
      </c>
      <c r="P58" s="175"/>
    </row>
    <row r="59" spans="1:16" s="2" customFormat="1" ht="108.75" customHeight="1" x14ac:dyDescent="0.3">
      <c r="A59" s="4">
        <f>A58+1</f>
        <v>2</v>
      </c>
      <c r="B59" s="14"/>
      <c r="C59" s="127" t="s">
        <v>1243</v>
      </c>
      <c r="D59" s="39" t="s">
        <v>1245</v>
      </c>
      <c r="E59" s="30"/>
      <c r="F59" s="54" t="s">
        <v>1244</v>
      </c>
      <c r="G59" s="126">
        <v>9785000338612</v>
      </c>
      <c r="H59" s="75">
        <v>28</v>
      </c>
      <c r="I59" s="81">
        <f>ROUND((100-$L$4)/100*H59,1)</f>
        <v>17.399999999999999</v>
      </c>
      <c r="J59" s="171" t="s">
        <v>1242</v>
      </c>
      <c r="K59" s="172">
        <v>50</v>
      </c>
      <c r="L59" s="133"/>
      <c r="M59" s="119">
        <f>L59*I59</f>
        <v>0</v>
      </c>
      <c r="N59" s="121">
        <f>L59*1.75/50</f>
        <v>0</v>
      </c>
      <c r="O59" s="64">
        <v>4903000000</v>
      </c>
      <c r="P59" s="175"/>
    </row>
    <row r="60" spans="1:16" s="2" customFormat="1" ht="108.75" customHeight="1" x14ac:dyDescent="0.3">
      <c r="A60" s="4">
        <f>A59+1</f>
        <v>3</v>
      </c>
      <c r="B60" s="14"/>
      <c r="C60" s="127" t="s">
        <v>1243</v>
      </c>
      <c r="D60" s="39" t="s">
        <v>488</v>
      </c>
      <c r="E60" s="30"/>
      <c r="F60" s="54" t="s">
        <v>1244</v>
      </c>
      <c r="G60" s="126">
        <v>9785000338643</v>
      </c>
      <c r="H60" s="75">
        <v>28</v>
      </c>
      <c r="I60" s="81">
        <f>ROUND((100-$L$4)/100*H60,1)</f>
        <v>17.399999999999999</v>
      </c>
      <c r="J60" s="171" t="s">
        <v>1242</v>
      </c>
      <c r="K60" s="172">
        <v>50</v>
      </c>
      <c r="L60" s="133"/>
      <c r="M60" s="119">
        <f>L60*I60</f>
        <v>0</v>
      </c>
      <c r="N60" s="121">
        <f>L60*1.75/50</f>
        <v>0</v>
      </c>
      <c r="O60" s="64">
        <v>4903000000</v>
      </c>
      <c r="P60" s="175"/>
    </row>
    <row r="61" spans="1:16" s="2" customFormat="1" ht="108.75" customHeight="1" x14ac:dyDescent="0.3">
      <c r="A61" s="4">
        <f>A60+1</f>
        <v>4</v>
      </c>
      <c r="B61" s="14"/>
      <c r="C61" s="127" t="s">
        <v>1243</v>
      </c>
      <c r="D61" s="39" t="s">
        <v>1246</v>
      </c>
      <c r="E61" s="30"/>
      <c r="F61" s="54" t="s">
        <v>1244</v>
      </c>
      <c r="G61" s="126">
        <v>9785000338636</v>
      </c>
      <c r="H61" s="75">
        <v>28</v>
      </c>
      <c r="I61" s="81">
        <f>ROUND((100-$L$4)/100*H61,1)</f>
        <v>17.399999999999999</v>
      </c>
      <c r="J61" s="171" t="s">
        <v>1242</v>
      </c>
      <c r="K61" s="172">
        <v>50</v>
      </c>
      <c r="L61" s="133"/>
      <c r="M61" s="119">
        <f>L61*I61</f>
        <v>0</v>
      </c>
      <c r="N61" s="121">
        <f>L61*1.75/50</f>
        <v>0</v>
      </c>
      <c r="O61" s="64">
        <v>4903000000</v>
      </c>
      <c r="P61" s="175"/>
    </row>
    <row r="62" spans="1:16" s="2" customFormat="1" ht="48" customHeight="1" x14ac:dyDescent="0.3">
      <c r="A62" s="226" t="s">
        <v>984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8"/>
      <c r="L62" s="115"/>
      <c r="M62" s="119"/>
      <c r="N62" s="64"/>
      <c r="O62" s="64"/>
    </row>
    <row r="63" spans="1:16" s="2" customFormat="1" ht="68.25" customHeight="1" x14ac:dyDescent="0.3">
      <c r="A63" s="204"/>
      <c r="B63" s="220" t="s">
        <v>1112</v>
      </c>
      <c r="C63" s="221"/>
      <c r="D63" s="221"/>
      <c r="E63" s="221"/>
      <c r="F63" s="224" t="s">
        <v>769</v>
      </c>
      <c r="G63" s="224"/>
      <c r="H63" s="224"/>
      <c r="I63" s="224"/>
      <c r="J63" s="224"/>
      <c r="K63" s="224"/>
      <c r="L63" s="216"/>
      <c r="M63" s="119"/>
      <c r="N63" s="64"/>
      <c r="O63" s="64"/>
    </row>
    <row r="64" spans="1:16" s="2" customFormat="1" ht="108.75" customHeight="1" x14ac:dyDescent="0.3">
      <c r="A64" s="4">
        <v>1</v>
      </c>
      <c r="B64" s="14"/>
      <c r="C64" s="180"/>
      <c r="D64" s="39" t="s">
        <v>1111</v>
      </c>
      <c r="E64" s="30"/>
      <c r="F64" s="54" t="s">
        <v>1117</v>
      </c>
      <c r="G64" s="126">
        <v>9785000338292</v>
      </c>
      <c r="H64" s="75">
        <v>178</v>
      </c>
      <c r="I64" s="81">
        <f>ROUND((100-$L$4)/100*H64,1)</f>
        <v>110.4</v>
      </c>
      <c r="J64" s="171" t="s">
        <v>1110</v>
      </c>
      <c r="K64" s="172">
        <v>100</v>
      </c>
      <c r="L64" s="133"/>
      <c r="M64" s="119">
        <f t="shared" ref="M64:M73" si="13">L64*I64</f>
        <v>0</v>
      </c>
      <c r="N64" s="121">
        <f>L64*0.11</f>
        <v>0</v>
      </c>
      <c r="O64" s="64"/>
      <c r="P64" s="175" t="s">
        <v>1113</v>
      </c>
    </row>
    <row r="65" spans="1:16" s="2" customFormat="1" ht="68.25" customHeight="1" x14ac:dyDescent="0.3">
      <c r="A65" s="198"/>
      <c r="B65" s="220" t="s">
        <v>751</v>
      </c>
      <c r="C65" s="221"/>
      <c r="D65" s="221"/>
      <c r="E65" s="221"/>
      <c r="F65" s="224" t="s">
        <v>1097</v>
      </c>
      <c r="G65" s="224"/>
      <c r="H65" s="224"/>
      <c r="I65" s="224"/>
      <c r="J65" s="224"/>
      <c r="K65" s="224"/>
      <c r="L65" s="216"/>
      <c r="M65" s="119"/>
      <c r="N65" s="64"/>
      <c r="O65" s="64"/>
    </row>
    <row r="66" spans="1:16" s="2" customFormat="1" ht="108.75" customHeight="1" x14ac:dyDescent="0.3">
      <c r="A66" s="4">
        <v>1</v>
      </c>
      <c r="B66" s="14"/>
      <c r="C66" s="180"/>
      <c r="D66" s="39" t="s">
        <v>1081</v>
      </c>
      <c r="E66" s="30"/>
      <c r="F66" s="54"/>
      <c r="G66" s="126">
        <v>9785000338506</v>
      </c>
      <c r="H66" s="75">
        <v>29.9</v>
      </c>
      <c r="I66" s="81">
        <f t="shared" ref="I66:I71" si="14">ROUND((100-$L$4)/100*H66,1)</f>
        <v>18.5</v>
      </c>
      <c r="J66" s="171" t="s">
        <v>1229</v>
      </c>
      <c r="K66" s="172">
        <v>100</v>
      </c>
      <c r="L66" s="133"/>
      <c r="M66" s="119">
        <f t="shared" si="13"/>
        <v>0</v>
      </c>
      <c r="N66" s="121">
        <f>L66*0.02</f>
        <v>0</v>
      </c>
      <c r="O66" s="64">
        <v>4903000000</v>
      </c>
    </row>
    <row r="67" spans="1:16" s="2" customFormat="1" ht="108.75" customHeight="1" x14ac:dyDescent="0.3">
      <c r="A67" s="4">
        <f t="shared" ref="A67:A73" si="15">A66+1</f>
        <v>2</v>
      </c>
      <c r="B67" s="14"/>
      <c r="C67" s="180"/>
      <c r="D67" s="39" t="s">
        <v>1082</v>
      </c>
      <c r="E67" s="30"/>
      <c r="F67" s="54"/>
      <c r="G67" s="126">
        <v>9785000338551</v>
      </c>
      <c r="H67" s="75">
        <v>29.9</v>
      </c>
      <c r="I67" s="81">
        <f t="shared" si="14"/>
        <v>18.5</v>
      </c>
      <c r="J67" s="171" t="s">
        <v>1229</v>
      </c>
      <c r="K67" s="172">
        <v>100</v>
      </c>
      <c r="L67" s="133"/>
      <c r="M67" s="119">
        <f t="shared" si="13"/>
        <v>0</v>
      </c>
      <c r="N67" s="121">
        <f t="shared" ref="N67:N73" si="16">L67*0.02</f>
        <v>0</v>
      </c>
      <c r="O67" s="64">
        <v>4903000000</v>
      </c>
    </row>
    <row r="68" spans="1:16" s="2" customFormat="1" ht="108.75" customHeight="1" x14ac:dyDescent="0.3">
      <c r="A68" s="4">
        <f t="shared" si="15"/>
        <v>3</v>
      </c>
      <c r="B68" s="14"/>
      <c r="C68" s="180"/>
      <c r="D68" s="39" t="s">
        <v>1083</v>
      </c>
      <c r="E68" s="30"/>
      <c r="F68" s="54"/>
      <c r="G68" s="126">
        <v>9785000338483</v>
      </c>
      <c r="H68" s="75">
        <v>29.9</v>
      </c>
      <c r="I68" s="81">
        <f t="shared" si="14"/>
        <v>18.5</v>
      </c>
      <c r="J68" s="171" t="s">
        <v>1229</v>
      </c>
      <c r="K68" s="172">
        <v>100</v>
      </c>
      <c r="L68" s="133"/>
      <c r="M68" s="119">
        <f t="shared" si="13"/>
        <v>0</v>
      </c>
      <c r="N68" s="121">
        <f t="shared" si="16"/>
        <v>0</v>
      </c>
      <c r="O68" s="64">
        <v>4903000000</v>
      </c>
    </row>
    <row r="69" spans="1:16" s="2" customFormat="1" ht="108.75" customHeight="1" x14ac:dyDescent="0.3">
      <c r="A69" s="4">
        <f t="shared" si="15"/>
        <v>4</v>
      </c>
      <c r="B69" s="14"/>
      <c r="C69" s="180"/>
      <c r="D69" s="39" t="s">
        <v>1084</v>
      </c>
      <c r="E69" s="30"/>
      <c r="F69" s="54"/>
      <c r="G69" s="126">
        <v>9785000338537</v>
      </c>
      <c r="H69" s="75">
        <v>29.9</v>
      </c>
      <c r="I69" s="81">
        <f t="shared" si="14"/>
        <v>18.5</v>
      </c>
      <c r="J69" s="171" t="s">
        <v>1229</v>
      </c>
      <c r="K69" s="172">
        <v>100</v>
      </c>
      <c r="L69" s="133"/>
      <c r="M69" s="119">
        <f t="shared" si="13"/>
        <v>0</v>
      </c>
      <c r="N69" s="121">
        <f t="shared" si="16"/>
        <v>0</v>
      </c>
      <c r="O69" s="64">
        <v>4903000000</v>
      </c>
    </row>
    <row r="70" spans="1:16" s="2" customFormat="1" ht="108.75" customHeight="1" x14ac:dyDescent="0.3">
      <c r="A70" s="4">
        <f t="shared" si="15"/>
        <v>5</v>
      </c>
      <c r="B70" s="14"/>
      <c r="C70" s="180"/>
      <c r="D70" s="39" t="s">
        <v>1085</v>
      </c>
      <c r="E70" s="30"/>
      <c r="F70" s="54"/>
      <c r="G70" s="126">
        <v>9785000338513</v>
      </c>
      <c r="H70" s="75">
        <v>29.9</v>
      </c>
      <c r="I70" s="81">
        <f t="shared" si="14"/>
        <v>18.5</v>
      </c>
      <c r="J70" s="171" t="s">
        <v>1229</v>
      </c>
      <c r="K70" s="172">
        <v>100</v>
      </c>
      <c r="L70" s="133"/>
      <c r="M70" s="119">
        <f t="shared" si="13"/>
        <v>0</v>
      </c>
      <c r="N70" s="121">
        <f t="shared" si="16"/>
        <v>0</v>
      </c>
      <c r="O70" s="64">
        <v>4903000000</v>
      </c>
    </row>
    <row r="71" spans="1:16" s="2" customFormat="1" ht="108.75" customHeight="1" x14ac:dyDescent="0.3">
      <c r="A71" s="4">
        <f t="shared" si="15"/>
        <v>6</v>
      </c>
      <c r="B71" s="14"/>
      <c r="C71" s="180"/>
      <c r="D71" s="39" t="s">
        <v>1086</v>
      </c>
      <c r="E71" s="30"/>
      <c r="F71" s="54"/>
      <c r="G71" s="126">
        <v>9785000338520</v>
      </c>
      <c r="H71" s="75">
        <v>29.9</v>
      </c>
      <c r="I71" s="81">
        <f t="shared" si="14"/>
        <v>18.5</v>
      </c>
      <c r="J71" s="171" t="s">
        <v>1229</v>
      </c>
      <c r="K71" s="172">
        <v>100</v>
      </c>
      <c r="L71" s="133"/>
      <c r="M71" s="119">
        <f t="shared" si="13"/>
        <v>0</v>
      </c>
      <c r="N71" s="121">
        <f t="shared" si="16"/>
        <v>0</v>
      </c>
      <c r="O71" s="64">
        <v>4903000000</v>
      </c>
    </row>
    <row r="72" spans="1:16" s="2" customFormat="1" ht="108.75" customHeight="1" x14ac:dyDescent="0.3">
      <c r="A72" s="4">
        <f t="shared" si="15"/>
        <v>7</v>
      </c>
      <c r="B72" s="14"/>
      <c r="C72" s="180"/>
      <c r="D72" s="39" t="s">
        <v>1087</v>
      </c>
      <c r="E72" s="30"/>
      <c r="F72" s="54"/>
      <c r="G72" s="126">
        <v>9785000338544</v>
      </c>
      <c r="H72" s="75">
        <v>29.9</v>
      </c>
      <c r="I72" s="81">
        <f>ROUND((100-$L$4)/100*H72,1)</f>
        <v>18.5</v>
      </c>
      <c r="J72" s="171" t="s">
        <v>1229</v>
      </c>
      <c r="K72" s="172">
        <v>100</v>
      </c>
      <c r="L72" s="133"/>
      <c r="M72" s="119">
        <f t="shared" si="13"/>
        <v>0</v>
      </c>
      <c r="N72" s="121">
        <f t="shared" si="16"/>
        <v>0</v>
      </c>
      <c r="O72" s="64">
        <v>4903000000</v>
      </c>
    </row>
    <row r="73" spans="1:16" s="2" customFormat="1" ht="108.75" customHeight="1" x14ac:dyDescent="0.3">
      <c r="A73" s="4">
        <f t="shared" si="15"/>
        <v>8</v>
      </c>
      <c r="B73" s="14"/>
      <c r="C73" s="180"/>
      <c r="D73" s="39" t="s">
        <v>1088</v>
      </c>
      <c r="E73" s="30"/>
      <c r="F73" s="54"/>
      <c r="G73" s="126">
        <v>9785000338490</v>
      </c>
      <c r="H73" s="75">
        <v>29.9</v>
      </c>
      <c r="I73" s="81">
        <f>ROUND((100-$L$4)/100*H73,1)</f>
        <v>18.5</v>
      </c>
      <c r="J73" s="171" t="s">
        <v>1229</v>
      </c>
      <c r="K73" s="172">
        <v>100</v>
      </c>
      <c r="L73" s="133"/>
      <c r="M73" s="119">
        <f t="shared" si="13"/>
        <v>0</v>
      </c>
      <c r="N73" s="121">
        <f t="shared" si="16"/>
        <v>0</v>
      </c>
      <c r="O73" s="64">
        <v>4903000000</v>
      </c>
      <c r="P73" s="175" t="s">
        <v>1091</v>
      </c>
    </row>
    <row r="74" spans="1:16" s="2" customFormat="1" ht="68.25" customHeight="1" x14ac:dyDescent="0.3">
      <c r="A74" s="197"/>
      <c r="B74" s="220" t="s">
        <v>724</v>
      </c>
      <c r="C74" s="221"/>
      <c r="D74" s="221"/>
      <c r="E74" s="200" t="s">
        <v>1103</v>
      </c>
      <c r="F74" s="224" t="s">
        <v>1079</v>
      </c>
      <c r="G74" s="224"/>
      <c r="H74" s="224"/>
      <c r="I74" s="224"/>
      <c r="J74" s="224"/>
      <c r="K74" s="224"/>
      <c r="L74" s="216"/>
      <c r="M74" s="119"/>
      <c r="N74" s="64"/>
      <c r="O74" s="64"/>
    </row>
    <row r="75" spans="1:16" s="2" customFormat="1" ht="108.75" customHeight="1" x14ac:dyDescent="0.3">
      <c r="A75" s="4">
        <v>1</v>
      </c>
      <c r="B75" s="14"/>
      <c r="C75" s="180"/>
      <c r="D75" s="39" t="s">
        <v>556</v>
      </c>
      <c r="E75" s="30"/>
      <c r="F75" s="54" t="s">
        <v>602</v>
      </c>
      <c r="G75" s="126">
        <v>9785000338421</v>
      </c>
      <c r="H75" s="75">
        <v>115</v>
      </c>
      <c r="I75" s="81">
        <f>ROUND((100-$L$4)/100*H75,1)</f>
        <v>71.3</v>
      </c>
      <c r="J75" s="171" t="s">
        <v>1229</v>
      </c>
      <c r="K75" s="172">
        <v>50</v>
      </c>
      <c r="L75" s="133"/>
      <c r="M75" s="119">
        <f>L75*I75</f>
        <v>0</v>
      </c>
      <c r="N75" s="121">
        <f>L75*1.75/50</f>
        <v>0</v>
      </c>
      <c r="O75" s="64">
        <v>4903000000</v>
      </c>
    </row>
    <row r="76" spans="1:16" s="2" customFormat="1" ht="108.75" customHeight="1" x14ac:dyDescent="0.3">
      <c r="A76" s="4">
        <v>2</v>
      </c>
      <c r="B76" s="14"/>
      <c r="C76" s="180"/>
      <c r="D76" s="39" t="s">
        <v>1080</v>
      </c>
      <c r="E76" s="30"/>
      <c r="F76" s="54" t="s">
        <v>602</v>
      </c>
      <c r="G76" s="126">
        <v>9785000338414</v>
      </c>
      <c r="H76" s="75">
        <v>115</v>
      </c>
      <c r="I76" s="81">
        <f>ROUND((100-$L$4)/100*H76,1)</f>
        <v>71.3</v>
      </c>
      <c r="J76" s="171" t="s">
        <v>1229</v>
      </c>
      <c r="K76" s="172">
        <v>50</v>
      </c>
      <c r="L76" s="133"/>
      <c r="M76" s="119">
        <f>L76*I76</f>
        <v>0</v>
      </c>
      <c r="N76" s="121">
        <f>L76*1.75/50</f>
        <v>0</v>
      </c>
      <c r="O76" s="64">
        <v>4903000000</v>
      </c>
      <c r="P76" s="175" t="s">
        <v>1090</v>
      </c>
    </row>
    <row r="77" spans="1:16" s="2" customFormat="1" ht="53.25" customHeight="1" x14ac:dyDescent="0.3">
      <c r="A77" s="197"/>
      <c r="B77" s="220" t="s">
        <v>967</v>
      </c>
      <c r="C77" s="221"/>
      <c r="D77" s="221"/>
      <c r="E77" s="202"/>
      <c r="F77" s="224" t="s">
        <v>1074</v>
      </c>
      <c r="G77" s="224"/>
      <c r="H77" s="224"/>
      <c r="I77" s="224"/>
      <c r="J77" s="224"/>
      <c r="K77" s="224"/>
      <c r="L77" s="216"/>
      <c r="M77" s="119"/>
      <c r="N77" s="64"/>
      <c r="O77" s="64"/>
    </row>
    <row r="78" spans="1:16" s="2" customFormat="1" ht="108.75" customHeight="1" x14ac:dyDescent="0.3">
      <c r="A78" s="4">
        <v>1</v>
      </c>
      <c r="B78" s="14"/>
      <c r="C78" s="180"/>
      <c r="D78" s="39" t="s">
        <v>1075</v>
      </c>
      <c r="E78" s="30"/>
      <c r="F78" s="170"/>
      <c r="G78" s="126">
        <v>9785000338438</v>
      </c>
      <c r="H78" s="75">
        <v>70</v>
      </c>
      <c r="I78" s="81">
        <f>ROUND((100-$L$4)/100*H78,1)</f>
        <v>43.4</v>
      </c>
      <c r="J78" s="171" t="s">
        <v>1229</v>
      </c>
      <c r="K78" s="172">
        <v>50</v>
      </c>
      <c r="L78" s="133"/>
      <c r="M78" s="119">
        <f>L78*I78</f>
        <v>0</v>
      </c>
      <c r="N78" s="121">
        <f>L78*1.75/50</f>
        <v>0</v>
      </c>
      <c r="O78" s="64">
        <v>4903000000</v>
      </c>
    </row>
    <row r="79" spans="1:16" s="2" customFormat="1" ht="108.75" customHeight="1" x14ac:dyDescent="0.3">
      <c r="A79" s="4">
        <f>A78+1</f>
        <v>2</v>
      </c>
      <c r="B79" s="14"/>
      <c r="C79" s="180"/>
      <c r="D79" s="39" t="s">
        <v>1076</v>
      </c>
      <c r="E79" s="30"/>
      <c r="F79" s="170"/>
      <c r="G79" s="126">
        <v>9785000338445</v>
      </c>
      <c r="H79" s="75">
        <v>70</v>
      </c>
      <c r="I79" s="81">
        <f>ROUND((100-$L$4)/100*H79,1)</f>
        <v>43.4</v>
      </c>
      <c r="J79" s="171" t="s">
        <v>1229</v>
      </c>
      <c r="K79" s="172">
        <v>50</v>
      </c>
      <c r="L79" s="133"/>
      <c r="M79" s="119">
        <f>L79*I79</f>
        <v>0</v>
      </c>
      <c r="N79" s="121">
        <f>L79*1.75/50</f>
        <v>0</v>
      </c>
      <c r="O79" s="64">
        <v>4903000000</v>
      </c>
    </row>
    <row r="80" spans="1:16" s="2" customFormat="1" ht="108.75" customHeight="1" x14ac:dyDescent="0.3">
      <c r="A80" s="4">
        <f>A79+1</f>
        <v>3</v>
      </c>
      <c r="B80" s="14"/>
      <c r="C80" s="180"/>
      <c r="D80" s="39" t="s">
        <v>1077</v>
      </c>
      <c r="E80" s="30"/>
      <c r="F80" s="170"/>
      <c r="G80" s="126">
        <v>9785000338452</v>
      </c>
      <c r="H80" s="75">
        <v>70</v>
      </c>
      <c r="I80" s="81">
        <f>ROUND((100-$L$4)/100*H80,1)</f>
        <v>43.4</v>
      </c>
      <c r="J80" s="171" t="s">
        <v>1229</v>
      </c>
      <c r="K80" s="172">
        <v>50</v>
      </c>
      <c r="L80" s="133"/>
      <c r="M80" s="119">
        <f>L80*I80</f>
        <v>0</v>
      </c>
      <c r="N80" s="121">
        <f>L80*1.75/50</f>
        <v>0</v>
      </c>
      <c r="O80" s="64">
        <v>4903000000</v>
      </c>
    </row>
    <row r="81" spans="1:16" s="2" customFormat="1" ht="108.75" customHeight="1" x14ac:dyDescent="0.3">
      <c r="A81" s="4">
        <f>A80+1</f>
        <v>4</v>
      </c>
      <c r="B81" s="14"/>
      <c r="C81" s="180"/>
      <c r="D81" s="39" t="s">
        <v>1078</v>
      </c>
      <c r="E81" s="30"/>
      <c r="F81" s="170"/>
      <c r="G81" s="126">
        <v>9785000338469</v>
      </c>
      <c r="H81" s="75">
        <v>70</v>
      </c>
      <c r="I81" s="81">
        <f>ROUND((100-$L$4)/100*H81,1)</f>
        <v>43.4</v>
      </c>
      <c r="J81" s="171" t="s">
        <v>1229</v>
      </c>
      <c r="K81" s="172">
        <v>50</v>
      </c>
      <c r="L81" s="133"/>
      <c r="M81" s="119">
        <f>L81*I81</f>
        <v>0</v>
      </c>
      <c r="N81" s="121">
        <f>L81*1.75/50</f>
        <v>0</v>
      </c>
      <c r="O81" s="64">
        <v>4903000000</v>
      </c>
      <c r="P81" s="175" t="s">
        <v>1098</v>
      </c>
    </row>
    <row r="82" spans="1:16" s="2" customFormat="1" ht="53.25" customHeight="1" x14ac:dyDescent="0.3">
      <c r="A82" s="199"/>
      <c r="B82" s="220" t="s">
        <v>726</v>
      </c>
      <c r="C82" s="221"/>
      <c r="D82" s="221"/>
      <c r="E82" s="200" t="s">
        <v>1104</v>
      </c>
      <c r="F82" s="224" t="s">
        <v>1068</v>
      </c>
      <c r="G82" s="224"/>
      <c r="H82" s="224"/>
      <c r="I82" s="224"/>
      <c r="J82" s="224"/>
      <c r="K82" s="224"/>
      <c r="L82" s="218"/>
      <c r="M82" s="119"/>
      <c r="N82" s="64"/>
      <c r="O82" s="64"/>
    </row>
    <row r="83" spans="1:16" s="2" customFormat="1" ht="108.75" customHeight="1" x14ac:dyDescent="0.3">
      <c r="A83" s="4">
        <f t="shared" ref="A83:A88" si="17">A82+1</f>
        <v>1</v>
      </c>
      <c r="B83" s="14"/>
      <c r="C83" s="180"/>
      <c r="D83" s="39" t="s">
        <v>1069</v>
      </c>
      <c r="E83" s="30"/>
      <c r="F83" s="170"/>
      <c r="G83" s="126">
        <v>9785000338360</v>
      </c>
      <c r="H83" s="75">
        <v>28</v>
      </c>
      <c r="I83" s="81">
        <f t="shared" ref="I83:I88" si="18">ROUND((100-$L$4)/100*H83,1)</f>
        <v>17.399999999999999</v>
      </c>
      <c r="J83" s="171" t="s">
        <v>1229</v>
      </c>
      <c r="K83" s="172">
        <v>50</v>
      </c>
      <c r="L83" s="133"/>
      <c r="M83" s="119">
        <f t="shared" ref="M83:M88" si="19">L83*I83</f>
        <v>0</v>
      </c>
      <c r="N83" s="121">
        <f t="shared" ref="N83:N88" si="20">L83*1.75/50</f>
        <v>0</v>
      </c>
      <c r="O83" s="64">
        <v>4903000000</v>
      </c>
    </row>
    <row r="84" spans="1:16" s="2" customFormat="1" ht="108.75" customHeight="1" x14ac:dyDescent="0.3">
      <c r="A84" s="4">
        <f t="shared" si="17"/>
        <v>2</v>
      </c>
      <c r="B84" s="14"/>
      <c r="C84" s="180"/>
      <c r="D84" s="39" t="s">
        <v>1070</v>
      </c>
      <c r="E84" s="30"/>
      <c r="F84" s="170"/>
      <c r="G84" s="126">
        <v>9785000338353</v>
      </c>
      <c r="H84" s="75">
        <v>28</v>
      </c>
      <c r="I84" s="81">
        <f t="shared" si="18"/>
        <v>17.399999999999999</v>
      </c>
      <c r="J84" s="171" t="s">
        <v>1229</v>
      </c>
      <c r="K84" s="172">
        <v>50</v>
      </c>
      <c r="L84" s="133"/>
      <c r="M84" s="119">
        <f t="shared" si="19"/>
        <v>0</v>
      </c>
      <c r="N84" s="121">
        <f t="shared" si="20"/>
        <v>0</v>
      </c>
      <c r="O84" s="64">
        <v>4903000000</v>
      </c>
    </row>
    <row r="85" spans="1:16" s="2" customFormat="1" ht="108.75" customHeight="1" x14ac:dyDescent="0.3">
      <c r="A85" s="4">
        <f t="shared" si="17"/>
        <v>3</v>
      </c>
      <c r="B85" s="14"/>
      <c r="C85" s="180"/>
      <c r="D85" s="39" t="s">
        <v>1071</v>
      </c>
      <c r="E85" s="30"/>
      <c r="F85" s="170"/>
      <c r="G85" s="126">
        <v>9785000338391</v>
      </c>
      <c r="H85" s="75">
        <v>28</v>
      </c>
      <c r="I85" s="81">
        <f t="shared" si="18"/>
        <v>17.399999999999999</v>
      </c>
      <c r="J85" s="171" t="s">
        <v>1229</v>
      </c>
      <c r="K85" s="172">
        <v>50</v>
      </c>
      <c r="L85" s="133"/>
      <c r="M85" s="119">
        <f t="shared" si="19"/>
        <v>0</v>
      </c>
      <c r="N85" s="121">
        <f t="shared" si="20"/>
        <v>0</v>
      </c>
      <c r="O85" s="64">
        <v>4903000000</v>
      </c>
    </row>
    <row r="86" spans="1:16" s="2" customFormat="1" ht="108.75" customHeight="1" x14ac:dyDescent="0.3">
      <c r="A86" s="4">
        <f t="shared" si="17"/>
        <v>4</v>
      </c>
      <c r="B86" s="14"/>
      <c r="C86" s="180"/>
      <c r="D86" s="39" t="s">
        <v>557</v>
      </c>
      <c r="E86" s="30"/>
      <c r="F86" s="170"/>
      <c r="G86" s="126">
        <v>9785000338384</v>
      </c>
      <c r="H86" s="75">
        <v>28</v>
      </c>
      <c r="I86" s="81">
        <f t="shared" si="18"/>
        <v>17.399999999999999</v>
      </c>
      <c r="J86" s="171" t="s">
        <v>1229</v>
      </c>
      <c r="K86" s="172">
        <v>50</v>
      </c>
      <c r="L86" s="133"/>
      <c r="M86" s="119">
        <f t="shared" si="19"/>
        <v>0</v>
      </c>
      <c r="N86" s="121">
        <f t="shared" si="20"/>
        <v>0</v>
      </c>
      <c r="O86" s="64">
        <v>4903000000</v>
      </c>
    </row>
    <row r="87" spans="1:16" s="2" customFormat="1" ht="108.75" customHeight="1" x14ac:dyDescent="0.3">
      <c r="A87" s="4">
        <f t="shared" si="17"/>
        <v>5</v>
      </c>
      <c r="B87" s="14"/>
      <c r="C87" s="180"/>
      <c r="D87" s="39" t="s">
        <v>1072</v>
      </c>
      <c r="E87" s="30"/>
      <c r="F87" s="170"/>
      <c r="G87" s="126">
        <v>9785000338377</v>
      </c>
      <c r="H87" s="75">
        <v>28</v>
      </c>
      <c r="I87" s="81">
        <f t="shared" si="18"/>
        <v>17.399999999999999</v>
      </c>
      <c r="J87" s="171" t="s">
        <v>1229</v>
      </c>
      <c r="K87" s="172">
        <v>50</v>
      </c>
      <c r="L87" s="133"/>
      <c r="M87" s="119">
        <f t="shared" si="19"/>
        <v>0</v>
      </c>
      <c r="N87" s="121">
        <f t="shared" si="20"/>
        <v>0</v>
      </c>
      <c r="O87" s="64">
        <v>4903000000</v>
      </c>
    </row>
    <row r="88" spans="1:16" s="2" customFormat="1" ht="108.75" customHeight="1" x14ac:dyDescent="0.3">
      <c r="A88" s="4">
        <f t="shared" si="17"/>
        <v>6</v>
      </c>
      <c r="B88" s="14"/>
      <c r="C88" s="180"/>
      <c r="D88" s="39" t="s">
        <v>1073</v>
      </c>
      <c r="E88" s="30"/>
      <c r="F88" s="170"/>
      <c r="G88" s="126">
        <v>9785000338407</v>
      </c>
      <c r="H88" s="75">
        <v>28</v>
      </c>
      <c r="I88" s="81">
        <f t="shared" si="18"/>
        <v>17.399999999999999</v>
      </c>
      <c r="J88" s="171" t="s">
        <v>1229</v>
      </c>
      <c r="K88" s="172">
        <v>50</v>
      </c>
      <c r="L88" s="133"/>
      <c r="M88" s="119">
        <f t="shared" si="19"/>
        <v>0</v>
      </c>
      <c r="N88" s="121">
        <f t="shared" si="20"/>
        <v>0</v>
      </c>
      <c r="O88" s="64">
        <v>4903000000</v>
      </c>
      <c r="P88" s="175" t="s">
        <v>1089</v>
      </c>
    </row>
    <row r="89" spans="1:16" s="2" customFormat="1" ht="48" customHeight="1" x14ac:dyDescent="0.3">
      <c r="A89" s="176"/>
      <c r="B89" s="220" t="s">
        <v>999</v>
      </c>
      <c r="C89" s="221"/>
      <c r="D89" s="221"/>
      <c r="E89" s="201" t="s">
        <v>1106</v>
      </c>
      <c r="F89" s="224" t="s">
        <v>1000</v>
      </c>
      <c r="G89" s="224"/>
      <c r="H89" s="224"/>
      <c r="I89" s="224"/>
      <c r="J89" s="224"/>
      <c r="K89" s="224"/>
      <c r="L89" s="217"/>
      <c r="M89" s="119"/>
      <c r="N89" s="64"/>
      <c r="O89" s="64"/>
    </row>
    <row r="90" spans="1:16" s="2" customFormat="1" ht="108.75" customHeight="1" x14ac:dyDescent="0.3">
      <c r="A90" s="4">
        <f>A89+1</f>
        <v>1</v>
      </c>
      <c r="B90" s="14"/>
      <c r="C90" s="180"/>
      <c r="D90" s="39" t="s">
        <v>77</v>
      </c>
      <c r="E90" s="30"/>
      <c r="F90" s="170" t="s">
        <v>1001</v>
      </c>
      <c r="G90" s="126">
        <v>9785000338339</v>
      </c>
      <c r="H90" s="75">
        <v>89</v>
      </c>
      <c r="I90" s="81">
        <f>ROUND((100-$L$4)/100*H90,1)</f>
        <v>55.2</v>
      </c>
      <c r="J90" s="171" t="s">
        <v>1155</v>
      </c>
      <c r="K90" s="172">
        <v>50</v>
      </c>
      <c r="L90" s="133"/>
      <c r="M90" s="119">
        <f>L90*I90</f>
        <v>0</v>
      </c>
      <c r="N90" s="121">
        <f>L90*4.2/50</f>
        <v>0</v>
      </c>
      <c r="O90" s="64">
        <v>4903000000</v>
      </c>
    </row>
    <row r="91" spans="1:16" s="2" customFormat="1" ht="108.75" customHeight="1" x14ac:dyDescent="0.3">
      <c r="A91" s="4">
        <f>A90+1</f>
        <v>2</v>
      </c>
      <c r="B91" s="14"/>
      <c r="C91" s="180"/>
      <c r="D91" s="39" t="s">
        <v>1002</v>
      </c>
      <c r="E91" s="30"/>
      <c r="F91" s="170" t="s">
        <v>1001</v>
      </c>
      <c r="G91" s="126">
        <v>9785000338315</v>
      </c>
      <c r="H91" s="75">
        <v>89</v>
      </c>
      <c r="I91" s="81">
        <f>ROUND((100-$L$4)/100*H91,1)</f>
        <v>55.2</v>
      </c>
      <c r="J91" s="171" t="s">
        <v>1155</v>
      </c>
      <c r="K91" s="172">
        <v>50</v>
      </c>
      <c r="L91" s="133"/>
      <c r="M91" s="119">
        <f>L91*I91</f>
        <v>0</v>
      </c>
      <c r="N91" s="121">
        <f>L91*4.2/50</f>
        <v>0</v>
      </c>
      <c r="O91" s="64">
        <v>4903000000</v>
      </c>
    </row>
    <row r="92" spans="1:16" s="2" customFormat="1" ht="108.75" customHeight="1" x14ac:dyDescent="0.3">
      <c r="A92" s="4">
        <f>A91+1</f>
        <v>3</v>
      </c>
      <c r="B92" s="14"/>
      <c r="C92" s="180"/>
      <c r="D92" s="39" t="s">
        <v>1003</v>
      </c>
      <c r="E92" s="30"/>
      <c r="F92" s="170" t="s">
        <v>1001</v>
      </c>
      <c r="G92" s="126">
        <v>9785000338322</v>
      </c>
      <c r="H92" s="75">
        <v>89</v>
      </c>
      <c r="I92" s="81">
        <f>ROUND((100-$L$4)/100*H92,1)</f>
        <v>55.2</v>
      </c>
      <c r="J92" s="171" t="s">
        <v>1155</v>
      </c>
      <c r="K92" s="172">
        <v>50</v>
      </c>
      <c r="L92" s="133"/>
      <c r="M92" s="119">
        <f>L92*I92</f>
        <v>0</v>
      </c>
      <c r="N92" s="121">
        <f>L92*4.2/50</f>
        <v>0</v>
      </c>
      <c r="O92" s="64">
        <v>4903000000</v>
      </c>
    </row>
    <row r="93" spans="1:16" s="2" customFormat="1" ht="108.75" customHeight="1" x14ac:dyDescent="0.3">
      <c r="A93" s="4">
        <f>A92+1</f>
        <v>4</v>
      </c>
      <c r="B93" s="14"/>
      <c r="C93" s="180"/>
      <c r="D93" s="39" t="s">
        <v>1004</v>
      </c>
      <c r="E93" s="30"/>
      <c r="F93" s="170" t="s">
        <v>1001</v>
      </c>
      <c r="G93" s="126">
        <v>9785000338346</v>
      </c>
      <c r="H93" s="75">
        <v>89</v>
      </c>
      <c r="I93" s="81">
        <f>ROUND((100-$L$4)/100*H93,1)</f>
        <v>55.2</v>
      </c>
      <c r="J93" s="171" t="s">
        <v>979</v>
      </c>
      <c r="K93" s="172">
        <v>50</v>
      </c>
      <c r="L93" s="133"/>
      <c r="M93" s="119">
        <f>L93*I93</f>
        <v>0</v>
      </c>
      <c r="N93" s="121">
        <f>L93*4.2/50</f>
        <v>0</v>
      </c>
      <c r="O93" s="64">
        <v>4903000000</v>
      </c>
    </row>
    <row r="94" spans="1:16" s="10" customFormat="1" ht="66" customHeight="1" x14ac:dyDescent="0.3">
      <c r="A94" s="220" t="s">
        <v>722</v>
      </c>
      <c r="B94" s="221"/>
      <c r="C94" s="221"/>
      <c r="D94" s="221"/>
      <c r="E94" s="131" t="s">
        <v>1105</v>
      </c>
      <c r="F94" s="234" t="s">
        <v>723</v>
      </c>
      <c r="G94" s="234"/>
      <c r="H94" s="234"/>
      <c r="I94" s="234"/>
      <c r="J94" s="234"/>
      <c r="K94" s="234"/>
      <c r="L94" s="217"/>
      <c r="M94" s="119"/>
      <c r="N94" s="64"/>
      <c r="O94" s="64"/>
    </row>
    <row r="95" spans="1:16" s="2" customFormat="1" ht="108.75" customHeight="1" x14ac:dyDescent="0.3">
      <c r="A95" s="4">
        <v>1</v>
      </c>
      <c r="B95" s="14"/>
      <c r="C95" s="180"/>
      <c r="D95" s="39" t="s">
        <v>985</v>
      </c>
      <c r="E95" s="30"/>
      <c r="F95" s="170" t="s">
        <v>601</v>
      </c>
      <c r="G95" s="126">
        <v>9785000338254</v>
      </c>
      <c r="H95" s="75">
        <v>132</v>
      </c>
      <c r="I95" s="81">
        <f>ROUND((100-$L$4)/100*H95,1)</f>
        <v>81.8</v>
      </c>
      <c r="J95" s="171" t="s">
        <v>1155</v>
      </c>
      <c r="K95" s="172">
        <v>30</v>
      </c>
      <c r="L95" s="133"/>
      <c r="M95" s="119">
        <f>L95*I95</f>
        <v>0</v>
      </c>
      <c r="N95" s="121">
        <f>L95*4.2/50</f>
        <v>0</v>
      </c>
      <c r="O95" s="64">
        <v>4903000000</v>
      </c>
    </row>
    <row r="96" spans="1:16" s="2" customFormat="1" ht="108.75" customHeight="1" x14ac:dyDescent="0.3">
      <c r="A96" s="4">
        <f>A95+1</f>
        <v>2</v>
      </c>
      <c r="B96" s="14"/>
      <c r="C96" s="180"/>
      <c r="D96" s="39" t="s">
        <v>986</v>
      </c>
      <c r="E96" s="30"/>
      <c r="F96" s="170" t="s">
        <v>601</v>
      </c>
      <c r="G96" s="126">
        <v>9785000338285</v>
      </c>
      <c r="H96" s="75">
        <v>132</v>
      </c>
      <c r="I96" s="81">
        <f>ROUND((100-$L$4)/100*H96,1)</f>
        <v>81.8</v>
      </c>
      <c r="J96" s="171" t="s">
        <v>1155</v>
      </c>
      <c r="K96" s="172">
        <v>30</v>
      </c>
      <c r="L96" s="133"/>
      <c r="M96" s="119">
        <f>L96*I96</f>
        <v>0</v>
      </c>
      <c r="N96" s="121">
        <f>L96*4.2/50</f>
        <v>0</v>
      </c>
      <c r="O96" s="64">
        <v>4903000000</v>
      </c>
    </row>
    <row r="97" spans="1:16" s="2" customFormat="1" ht="108.75" customHeight="1" x14ac:dyDescent="0.3">
      <c r="A97" s="4">
        <f>A96+1</f>
        <v>3</v>
      </c>
      <c r="B97" s="14"/>
      <c r="C97" s="180"/>
      <c r="D97" s="39" t="s">
        <v>987</v>
      </c>
      <c r="E97" s="30"/>
      <c r="F97" s="170" t="s">
        <v>601</v>
      </c>
      <c r="G97" s="126">
        <v>9785000338278</v>
      </c>
      <c r="H97" s="75">
        <v>132</v>
      </c>
      <c r="I97" s="81">
        <f>ROUND((100-$L$4)/100*H97,1)</f>
        <v>81.8</v>
      </c>
      <c r="J97" s="171" t="s">
        <v>1155</v>
      </c>
      <c r="K97" s="172">
        <v>30</v>
      </c>
      <c r="L97" s="133"/>
      <c r="M97" s="119">
        <f>L97*I97</f>
        <v>0</v>
      </c>
      <c r="N97" s="121">
        <f>L97*4.2/50</f>
        <v>0</v>
      </c>
      <c r="O97" s="64">
        <v>4903000000</v>
      </c>
    </row>
    <row r="98" spans="1:16" s="2" customFormat="1" ht="108.75" customHeight="1" x14ac:dyDescent="0.3">
      <c r="A98" s="4">
        <f>A97+1</f>
        <v>4</v>
      </c>
      <c r="B98" s="14"/>
      <c r="C98" s="180"/>
      <c r="D98" s="39" t="s">
        <v>988</v>
      </c>
      <c r="E98" s="30"/>
      <c r="F98" s="170" t="s">
        <v>601</v>
      </c>
      <c r="G98" s="126">
        <v>9785000338261</v>
      </c>
      <c r="H98" s="75">
        <v>132</v>
      </c>
      <c r="I98" s="81">
        <f>ROUND((100-$L$4)/100*H98,1)</f>
        <v>81.8</v>
      </c>
      <c r="J98" s="171" t="s">
        <v>1155</v>
      </c>
      <c r="K98" s="172">
        <v>30</v>
      </c>
      <c r="L98" s="133"/>
      <c r="M98" s="119">
        <f>L98*I98</f>
        <v>0</v>
      </c>
      <c r="N98" s="121">
        <f>L98*4.2/50</f>
        <v>0</v>
      </c>
      <c r="O98" s="64">
        <v>4903000000</v>
      </c>
      <c r="P98" s="152" t="s">
        <v>944</v>
      </c>
    </row>
    <row r="99" spans="1:16" s="2" customFormat="1" ht="48" customHeight="1" x14ac:dyDescent="0.3">
      <c r="A99" s="229" t="s">
        <v>819</v>
      </c>
      <c r="B99" s="230"/>
      <c r="C99" s="230"/>
      <c r="D99" s="230"/>
      <c r="E99" s="230"/>
      <c r="F99" s="230"/>
      <c r="G99" s="230"/>
      <c r="H99" s="230"/>
      <c r="I99" s="230"/>
      <c r="J99" s="230"/>
      <c r="K99" s="231"/>
      <c r="L99" s="115"/>
      <c r="M99" s="119"/>
      <c r="N99" s="64"/>
      <c r="O99" s="64"/>
    </row>
    <row r="100" spans="1:16" s="10" customFormat="1" ht="66" customHeight="1" x14ac:dyDescent="0.3">
      <c r="A100" s="220" t="s">
        <v>967</v>
      </c>
      <c r="B100" s="221"/>
      <c r="C100" s="221"/>
      <c r="D100" s="221"/>
      <c r="E100" s="131" t="s">
        <v>1101</v>
      </c>
      <c r="F100" s="224" t="s">
        <v>973</v>
      </c>
      <c r="G100" s="224"/>
      <c r="H100" s="224"/>
      <c r="I100" s="224"/>
      <c r="J100" s="224"/>
      <c r="K100" s="225"/>
      <c r="L100" s="115"/>
      <c r="M100" s="119"/>
      <c r="N100" s="64"/>
      <c r="O100" s="64"/>
    </row>
    <row r="101" spans="1:16" s="2" customFormat="1" ht="108.75" customHeight="1" x14ac:dyDescent="0.3">
      <c r="A101" s="4">
        <v>1</v>
      </c>
      <c r="B101" s="14"/>
      <c r="C101" s="180"/>
      <c r="D101" s="39" t="s">
        <v>959</v>
      </c>
      <c r="E101" s="30"/>
      <c r="F101" s="54"/>
      <c r="G101" s="126">
        <v>9785000337998</v>
      </c>
      <c r="H101" s="75">
        <v>70</v>
      </c>
      <c r="I101" s="81">
        <f t="shared" ref="I101:I107" si="21">ROUND((100-$L$4)/100*H101,1)</f>
        <v>43.4</v>
      </c>
      <c r="J101" s="171" t="s">
        <v>1156</v>
      </c>
      <c r="K101" s="102">
        <v>50</v>
      </c>
      <c r="L101" s="133"/>
      <c r="M101" s="119">
        <f t="shared" ref="M101:M107" si="22">L101*I101</f>
        <v>0</v>
      </c>
      <c r="N101" s="121">
        <f t="shared" ref="N101:N106" si="23">L101*4.2/50</f>
        <v>0</v>
      </c>
      <c r="O101" s="64">
        <v>4903000000</v>
      </c>
    </row>
    <row r="102" spans="1:16" s="2" customFormat="1" ht="108.75" customHeight="1" x14ac:dyDescent="0.3">
      <c r="A102" s="4">
        <f>A101+1</f>
        <v>2</v>
      </c>
      <c r="B102" s="14"/>
      <c r="C102" s="180"/>
      <c r="D102" s="39" t="s">
        <v>960</v>
      </c>
      <c r="E102" s="30"/>
      <c r="F102" s="54"/>
      <c r="G102" s="126">
        <v>9785000338018</v>
      </c>
      <c r="H102" s="75">
        <v>70</v>
      </c>
      <c r="I102" s="81">
        <f t="shared" si="21"/>
        <v>43.4</v>
      </c>
      <c r="J102" s="171" t="s">
        <v>1156</v>
      </c>
      <c r="K102" s="102">
        <v>50</v>
      </c>
      <c r="L102" s="133"/>
      <c r="M102" s="119">
        <f t="shared" si="22"/>
        <v>0</v>
      </c>
      <c r="N102" s="121">
        <f t="shared" si="23"/>
        <v>0</v>
      </c>
      <c r="O102" s="64">
        <v>4903000000</v>
      </c>
    </row>
    <row r="103" spans="1:16" s="2" customFormat="1" ht="108.75" customHeight="1" x14ac:dyDescent="0.3">
      <c r="A103" s="4">
        <f>A102+1</f>
        <v>3</v>
      </c>
      <c r="B103" s="14"/>
      <c r="C103" s="180"/>
      <c r="D103" s="39" t="s">
        <v>961</v>
      </c>
      <c r="E103" s="30"/>
      <c r="F103" s="54"/>
      <c r="G103" s="126">
        <v>9785000338001</v>
      </c>
      <c r="H103" s="75">
        <v>70</v>
      </c>
      <c r="I103" s="81">
        <f t="shared" si="21"/>
        <v>43.4</v>
      </c>
      <c r="J103" s="171" t="s">
        <v>1156</v>
      </c>
      <c r="K103" s="102">
        <v>50</v>
      </c>
      <c r="L103" s="133"/>
      <c r="M103" s="119">
        <f t="shared" si="22"/>
        <v>0</v>
      </c>
      <c r="N103" s="121">
        <f t="shared" si="23"/>
        <v>0</v>
      </c>
      <c r="O103" s="64">
        <v>4903000000</v>
      </c>
    </row>
    <row r="104" spans="1:16" s="2" customFormat="1" ht="108.75" customHeight="1" x14ac:dyDescent="0.3">
      <c r="A104" s="4">
        <f>A103+1</f>
        <v>4</v>
      </c>
      <c r="B104" s="14"/>
      <c r="C104" s="180"/>
      <c r="D104" s="39" t="s">
        <v>962</v>
      </c>
      <c r="E104" s="30"/>
      <c r="F104" s="54"/>
      <c r="G104" s="126">
        <v>9785000338025</v>
      </c>
      <c r="H104" s="75">
        <v>70</v>
      </c>
      <c r="I104" s="81">
        <f t="shared" si="21"/>
        <v>43.4</v>
      </c>
      <c r="J104" s="171" t="s">
        <v>1156</v>
      </c>
      <c r="K104" s="102">
        <v>50</v>
      </c>
      <c r="L104" s="133"/>
      <c r="M104" s="119">
        <f t="shared" si="22"/>
        <v>0</v>
      </c>
      <c r="N104" s="121">
        <f t="shared" si="23"/>
        <v>0</v>
      </c>
      <c r="O104" s="64">
        <v>4903000000</v>
      </c>
    </row>
    <row r="105" spans="1:16" s="2" customFormat="1" ht="108.75" customHeight="1" x14ac:dyDescent="0.3">
      <c r="A105" s="4">
        <f>A104+1</f>
        <v>5</v>
      </c>
      <c r="B105" s="14"/>
      <c r="C105" s="180"/>
      <c r="D105" s="39" t="s">
        <v>963</v>
      </c>
      <c r="E105" s="30"/>
      <c r="F105" s="54"/>
      <c r="G105" s="126">
        <v>9785000337974</v>
      </c>
      <c r="H105" s="75">
        <v>70</v>
      </c>
      <c r="I105" s="81">
        <f t="shared" si="21"/>
        <v>43.4</v>
      </c>
      <c r="J105" s="171" t="s">
        <v>1156</v>
      </c>
      <c r="K105" s="102">
        <v>50</v>
      </c>
      <c r="L105" s="133"/>
      <c r="M105" s="119">
        <f t="shared" si="22"/>
        <v>0</v>
      </c>
      <c r="N105" s="121">
        <f t="shared" si="23"/>
        <v>0</v>
      </c>
      <c r="O105" s="64">
        <v>4903000000</v>
      </c>
    </row>
    <row r="106" spans="1:16" s="2" customFormat="1" ht="108.75" customHeight="1" x14ac:dyDescent="0.3">
      <c r="A106" s="4">
        <f>A105+1</f>
        <v>6</v>
      </c>
      <c r="B106" s="14"/>
      <c r="C106" s="180"/>
      <c r="D106" s="39" t="s">
        <v>964</v>
      </c>
      <c r="E106" s="30"/>
      <c r="F106" s="54"/>
      <c r="G106" s="126">
        <v>9785000337981</v>
      </c>
      <c r="H106" s="75">
        <v>70</v>
      </c>
      <c r="I106" s="81">
        <f t="shared" si="21"/>
        <v>43.4</v>
      </c>
      <c r="J106" s="171" t="s">
        <v>1156</v>
      </c>
      <c r="K106" s="102">
        <v>50</v>
      </c>
      <c r="L106" s="133"/>
      <c r="M106" s="119">
        <f t="shared" si="22"/>
        <v>0</v>
      </c>
      <c r="N106" s="121">
        <f t="shared" si="23"/>
        <v>0</v>
      </c>
      <c r="O106" s="64">
        <v>4903000000</v>
      </c>
    </row>
    <row r="107" spans="1:16" s="2" customFormat="1" ht="108.75" customHeight="1" x14ac:dyDescent="0.3">
      <c r="A107" s="153"/>
      <c r="B107" s="154"/>
      <c r="C107" s="155"/>
      <c r="D107" s="156" t="s">
        <v>1099</v>
      </c>
      <c r="E107" s="157"/>
      <c r="F107" s="158" t="s">
        <v>1100</v>
      </c>
      <c r="G107" s="187"/>
      <c r="H107" s="159">
        <v>70</v>
      </c>
      <c r="I107" s="160">
        <f t="shared" si="21"/>
        <v>43.4</v>
      </c>
      <c r="J107" s="161" t="s">
        <v>979</v>
      </c>
      <c r="K107" s="138">
        <v>50</v>
      </c>
      <c r="L107" s="134"/>
      <c r="M107" s="162">
        <f t="shared" si="22"/>
        <v>0</v>
      </c>
      <c r="N107" s="64"/>
      <c r="O107" s="64"/>
    </row>
    <row r="108" spans="1:16" s="10" customFormat="1" ht="66" customHeight="1" x14ac:dyDescent="0.3">
      <c r="A108" s="220" t="s">
        <v>966</v>
      </c>
      <c r="B108" s="221"/>
      <c r="C108" s="221"/>
      <c r="D108" s="221"/>
      <c r="E108" s="131" t="s">
        <v>925</v>
      </c>
      <c r="F108" s="224" t="s">
        <v>826</v>
      </c>
      <c r="G108" s="224"/>
      <c r="H108" s="224"/>
      <c r="I108" s="224"/>
      <c r="J108" s="224"/>
      <c r="K108" s="225"/>
      <c r="L108" s="115"/>
      <c r="M108" s="119"/>
      <c r="N108" s="64"/>
      <c r="O108" s="64"/>
    </row>
    <row r="109" spans="1:16" s="2" customFormat="1" ht="111.75" customHeight="1" x14ac:dyDescent="0.3">
      <c r="A109" s="4">
        <v>1</v>
      </c>
      <c r="B109" s="14"/>
      <c r="C109" s="180"/>
      <c r="D109" s="39" t="s">
        <v>821</v>
      </c>
      <c r="E109" s="30"/>
      <c r="F109" s="54"/>
      <c r="G109" s="126">
        <v>9785000337936</v>
      </c>
      <c r="H109" s="75">
        <v>28.5</v>
      </c>
      <c r="I109" s="81">
        <f>ROUND((100-$L$4)/100*H109,1)</f>
        <v>17.7</v>
      </c>
      <c r="J109" s="88" t="s">
        <v>690</v>
      </c>
      <c r="K109" s="102">
        <v>100</v>
      </c>
      <c r="L109" s="133"/>
      <c r="M109" s="119">
        <f>L109*I109</f>
        <v>0</v>
      </c>
      <c r="N109" s="121">
        <f>L109*2.5/100</f>
        <v>0</v>
      </c>
      <c r="O109" s="64">
        <v>4903000000</v>
      </c>
    </row>
    <row r="110" spans="1:16" s="2" customFormat="1" ht="111.75" customHeight="1" x14ac:dyDescent="0.3">
      <c r="A110" s="4">
        <f>A109+1</f>
        <v>2</v>
      </c>
      <c r="B110" s="14"/>
      <c r="C110" s="180"/>
      <c r="D110" s="39" t="s">
        <v>823</v>
      </c>
      <c r="E110" s="30"/>
      <c r="F110" s="54"/>
      <c r="G110" s="126">
        <v>9785000337943</v>
      </c>
      <c r="H110" s="75">
        <v>28.5</v>
      </c>
      <c r="I110" s="81">
        <f>ROUND((100-$L$4)/100*H110,1)</f>
        <v>17.7</v>
      </c>
      <c r="J110" s="88" t="s">
        <v>690</v>
      </c>
      <c r="K110" s="102">
        <v>100</v>
      </c>
      <c r="L110" s="133"/>
      <c r="M110" s="119">
        <f>L110*I110</f>
        <v>0</v>
      </c>
      <c r="N110" s="121">
        <f>L110*2.5/100</f>
        <v>0</v>
      </c>
      <c r="O110" s="64">
        <v>4903000000</v>
      </c>
    </row>
    <row r="111" spans="1:16" s="2" customFormat="1" ht="111.75" customHeight="1" x14ac:dyDescent="0.3">
      <c r="A111" s="4">
        <f>A110+1</f>
        <v>3</v>
      </c>
      <c r="B111" s="14"/>
      <c r="C111" s="180"/>
      <c r="D111" s="39" t="s">
        <v>822</v>
      </c>
      <c r="E111" s="30"/>
      <c r="F111" s="54"/>
      <c r="G111" s="126">
        <v>9785000337950</v>
      </c>
      <c r="H111" s="75">
        <v>28.5</v>
      </c>
      <c r="I111" s="81">
        <f>ROUND((100-$L$4)/100*H111,1)</f>
        <v>17.7</v>
      </c>
      <c r="J111" s="88" t="s">
        <v>690</v>
      </c>
      <c r="K111" s="102">
        <v>100</v>
      </c>
      <c r="L111" s="133"/>
      <c r="M111" s="119">
        <f>L111*I111</f>
        <v>0</v>
      </c>
      <c r="N111" s="121">
        <f>L111*2.5/100</f>
        <v>0</v>
      </c>
      <c r="O111" s="64">
        <v>4903000000</v>
      </c>
      <c r="P111" s="175" t="s">
        <v>931</v>
      </c>
    </row>
    <row r="112" spans="1:16" s="2" customFormat="1" ht="111.75" customHeight="1" x14ac:dyDescent="0.3">
      <c r="A112" s="4">
        <f>A111+1</f>
        <v>4</v>
      </c>
      <c r="B112" s="14"/>
      <c r="C112" s="180"/>
      <c r="D112" s="39" t="s">
        <v>1247</v>
      </c>
      <c r="E112" s="30"/>
      <c r="F112" s="54"/>
      <c r="G112" s="126">
        <v>9785000337967</v>
      </c>
      <c r="H112" s="75">
        <v>28.5</v>
      </c>
      <c r="I112" s="81">
        <f>ROUND((100-$L$4)/100*H112,1)</f>
        <v>17.7</v>
      </c>
      <c r="J112" s="88" t="s">
        <v>690</v>
      </c>
      <c r="K112" s="102">
        <v>100</v>
      </c>
      <c r="L112" s="133"/>
      <c r="M112" s="119">
        <f>L112*I112</f>
        <v>0</v>
      </c>
      <c r="N112" s="121">
        <f>L112*2.5/100</f>
        <v>0</v>
      </c>
      <c r="O112" s="64">
        <v>4903000000</v>
      </c>
      <c r="P112" s="175" t="s">
        <v>931</v>
      </c>
    </row>
    <row r="113" spans="1:17" s="2" customFormat="1" ht="48" customHeight="1" x14ac:dyDescent="0.3">
      <c r="A113" s="229" t="s">
        <v>820</v>
      </c>
      <c r="B113" s="230"/>
      <c r="C113" s="230"/>
      <c r="D113" s="230"/>
      <c r="E113" s="230"/>
      <c r="F113" s="230"/>
      <c r="G113" s="230"/>
      <c r="H113" s="230"/>
      <c r="I113" s="230"/>
      <c r="J113" s="230"/>
      <c r="K113" s="231"/>
      <c r="L113" s="115"/>
      <c r="M113" s="119"/>
      <c r="N113" s="64"/>
      <c r="O113" s="64"/>
    </row>
    <row r="114" spans="1:17" s="2" customFormat="1" ht="68.400000000000006" customHeight="1" x14ac:dyDescent="0.3">
      <c r="A114" s="220" t="s">
        <v>726</v>
      </c>
      <c r="B114" s="221"/>
      <c r="C114" s="221"/>
      <c r="D114" s="221"/>
      <c r="E114" s="137" t="s">
        <v>1102</v>
      </c>
      <c r="F114" s="224" t="s">
        <v>917</v>
      </c>
      <c r="G114" s="224"/>
      <c r="H114" s="224"/>
      <c r="I114" s="224"/>
      <c r="J114" s="224"/>
      <c r="K114" s="225"/>
      <c r="L114" s="140"/>
      <c r="M114" s="119"/>
      <c r="N114" s="64"/>
      <c r="O114" s="64"/>
    </row>
    <row r="115" spans="1:17" s="2" customFormat="1" ht="104.25" customHeight="1" x14ac:dyDescent="0.3">
      <c r="A115" s="4">
        <v>1</v>
      </c>
      <c r="B115" s="14"/>
      <c r="C115" s="207"/>
      <c r="D115" s="39" t="s">
        <v>953</v>
      </c>
      <c r="E115" s="30"/>
      <c r="F115" s="54"/>
      <c r="G115" s="126">
        <v>9785000338162</v>
      </c>
      <c r="H115" s="75">
        <v>28</v>
      </c>
      <c r="I115" s="81">
        <f>ROUND((100-$L$4)/100*H115,1)</f>
        <v>17.399999999999999</v>
      </c>
      <c r="J115" s="171" t="s">
        <v>1156</v>
      </c>
      <c r="K115" s="102">
        <v>50</v>
      </c>
      <c r="L115" s="133"/>
      <c r="M115" s="119">
        <f>L115*I115</f>
        <v>0</v>
      </c>
      <c r="N115" s="121">
        <f>L115*1.75/50</f>
        <v>0</v>
      </c>
      <c r="O115" s="121">
        <v>4903000000</v>
      </c>
    </row>
    <row r="116" spans="1:17" s="2" customFormat="1" ht="104.25" customHeight="1" x14ac:dyDescent="0.3">
      <c r="A116" s="4">
        <f>A115+1</f>
        <v>2</v>
      </c>
      <c r="B116" s="14"/>
      <c r="C116" s="207"/>
      <c r="D116" s="39" t="s">
        <v>918</v>
      </c>
      <c r="E116" s="30"/>
      <c r="F116" s="54"/>
      <c r="G116" s="126">
        <v>9785000338094</v>
      </c>
      <c r="H116" s="75">
        <v>28</v>
      </c>
      <c r="I116" s="81">
        <f>ROUND((100-$L$4)/100*H116,1)</f>
        <v>17.399999999999999</v>
      </c>
      <c r="J116" s="171" t="s">
        <v>1156</v>
      </c>
      <c r="K116" s="102">
        <v>50</v>
      </c>
      <c r="L116" s="133"/>
      <c r="M116" s="119">
        <f>L116*I116</f>
        <v>0</v>
      </c>
      <c r="N116" s="121">
        <f>L116*1.75/50</f>
        <v>0</v>
      </c>
      <c r="O116" s="121">
        <v>4903000000</v>
      </c>
    </row>
    <row r="117" spans="1:17" s="2" customFormat="1" ht="104.25" customHeight="1" x14ac:dyDescent="0.3">
      <c r="A117" s="4">
        <f>A116+1</f>
        <v>3</v>
      </c>
      <c r="B117" s="14"/>
      <c r="C117" s="207"/>
      <c r="D117" s="39" t="s">
        <v>919</v>
      </c>
      <c r="E117" s="30"/>
      <c r="F117" s="54"/>
      <c r="G117" s="126">
        <v>9785000338063</v>
      </c>
      <c r="H117" s="75">
        <v>28</v>
      </c>
      <c r="I117" s="81">
        <f t="shared" ref="I117:I126" si="24">ROUND((100-$L$4)/100*H117,1)</f>
        <v>17.399999999999999</v>
      </c>
      <c r="J117" s="171" t="s">
        <v>1156</v>
      </c>
      <c r="K117" s="102">
        <v>50</v>
      </c>
      <c r="L117" s="133"/>
      <c r="M117" s="119">
        <f t="shared" ref="M117:M126" si="25">L117*I117</f>
        <v>0</v>
      </c>
      <c r="N117" s="121">
        <f t="shared" ref="N117:N126" si="26">L117*1.75/50</f>
        <v>0</v>
      </c>
      <c r="O117" s="121">
        <v>4903000000</v>
      </c>
    </row>
    <row r="118" spans="1:17" s="2" customFormat="1" ht="104.25" customHeight="1" x14ac:dyDescent="0.3">
      <c r="A118" s="4">
        <f t="shared" ref="A118:A126" si="27">A117+1</f>
        <v>4</v>
      </c>
      <c r="B118" s="14"/>
      <c r="C118" s="207"/>
      <c r="D118" s="39" t="s">
        <v>920</v>
      </c>
      <c r="E118" s="30"/>
      <c r="F118" s="54"/>
      <c r="G118" s="126">
        <v>9785000338087</v>
      </c>
      <c r="H118" s="75">
        <v>28</v>
      </c>
      <c r="I118" s="81">
        <f t="shared" si="24"/>
        <v>17.399999999999999</v>
      </c>
      <c r="J118" s="171" t="s">
        <v>1156</v>
      </c>
      <c r="K118" s="102">
        <v>50</v>
      </c>
      <c r="L118" s="133"/>
      <c r="M118" s="119">
        <f t="shared" si="25"/>
        <v>0</v>
      </c>
      <c r="N118" s="121">
        <f t="shared" si="26"/>
        <v>0</v>
      </c>
      <c r="O118" s="121">
        <v>4903000000</v>
      </c>
    </row>
    <row r="119" spans="1:17" s="2" customFormat="1" ht="104.25" customHeight="1" x14ac:dyDescent="0.3">
      <c r="A119" s="4">
        <f t="shared" si="27"/>
        <v>5</v>
      </c>
      <c r="B119" s="14"/>
      <c r="C119" s="207"/>
      <c r="D119" s="39" t="s">
        <v>921</v>
      </c>
      <c r="E119" s="30"/>
      <c r="F119" s="54"/>
      <c r="G119" s="126">
        <v>9785000338070</v>
      </c>
      <c r="H119" s="75">
        <v>28</v>
      </c>
      <c r="I119" s="81">
        <f t="shared" si="24"/>
        <v>17.399999999999999</v>
      </c>
      <c r="J119" s="171" t="s">
        <v>1156</v>
      </c>
      <c r="K119" s="102">
        <v>50</v>
      </c>
      <c r="L119" s="133"/>
      <c r="M119" s="119">
        <f t="shared" si="25"/>
        <v>0</v>
      </c>
      <c r="N119" s="121">
        <f t="shared" si="26"/>
        <v>0</v>
      </c>
      <c r="O119" s="121">
        <v>4903000000</v>
      </c>
    </row>
    <row r="120" spans="1:17" s="2" customFormat="1" ht="104.25" customHeight="1" x14ac:dyDescent="0.3">
      <c r="A120" s="4">
        <f t="shared" si="27"/>
        <v>6</v>
      </c>
      <c r="B120" s="14"/>
      <c r="C120" s="207"/>
      <c r="D120" s="39" t="s">
        <v>922</v>
      </c>
      <c r="E120" s="30"/>
      <c r="F120" s="54"/>
      <c r="G120" s="126">
        <v>9785000338117</v>
      </c>
      <c r="H120" s="75">
        <v>28</v>
      </c>
      <c r="I120" s="81">
        <f t="shared" si="24"/>
        <v>17.399999999999999</v>
      </c>
      <c r="J120" s="171" t="s">
        <v>1156</v>
      </c>
      <c r="K120" s="102">
        <v>100</v>
      </c>
      <c r="L120" s="133"/>
      <c r="M120" s="119">
        <f t="shared" si="25"/>
        <v>0</v>
      </c>
      <c r="N120" s="121">
        <f t="shared" si="26"/>
        <v>0</v>
      </c>
      <c r="O120" s="121">
        <v>4903000000</v>
      </c>
    </row>
    <row r="121" spans="1:17" s="2" customFormat="1" ht="104.25" customHeight="1" x14ac:dyDescent="0.3">
      <c r="A121" s="4">
        <f t="shared" si="27"/>
        <v>7</v>
      </c>
      <c r="B121" s="14"/>
      <c r="C121" s="207"/>
      <c r="D121" s="39" t="s">
        <v>954</v>
      </c>
      <c r="E121" s="30"/>
      <c r="F121" s="54"/>
      <c r="G121" s="126">
        <v>9785000338131</v>
      </c>
      <c r="H121" s="75">
        <v>28</v>
      </c>
      <c r="I121" s="81">
        <f t="shared" si="24"/>
        <v>17.399999999999999</v>
      </c>
      <c r="J121" s="171" t="s">
        <v>1156</v>
      </c>
      <c r="K121" s="102">
        <v>50</v>
      </c>
      <c r="L121" s="133"/>
      <c r="M121" s="119">
        <f t="shared" si="25"/>
        <v>0</v>
      </c>
      <c r="N121" s="121">
        <f t="shared" si="26"/>
        <v>0</v>
      </c>
      <c r="O121" s="121">
        <v>4903000000</v>
      </c>
    </row>
    <row r="122" spans="1:17" s="2" customFormat="1" ht="104.25" customHeight="1" x14ac:dyDescent="0.3">
      <c r="A122" s="4">
        <f t="shared" si="27"/>
        <v>8</v>
      </c>
      <c r="B122" s="14"/>
      <c r="C122" s="207"/>
      <c r="D122" s="39" t="s">
        <v>192</v>
      </c>
      <c r="E122" s="30"/>
      <c r="F122" s="54"/>
      <c r="G122" s="126">
        <v>9785000338100</v>
      </c>
      <c r="H122" s="75">
        <v>28</v>
      </c>
      <c r="I122" s="81">
        <f t="shared" si="24"/>
        <v>17.399999999999999</v>
      </c>
      <c r="J122" s="171" t="s">
        <v>1156</v>
      </c>
      <c r="K122" s="102">
        <v>50</v>
      </c>
      <c r="L122" s="133"/>
      <c r="M122" s="119">
        <f t="shared" si="25"/>
        <v>0</v>
      </c>
      <c r="N122" s="121">
        <f t="shared" si="26"/>
        <v>0</v>
      </c>
      <c r="O122" s="121">
        <v>4903000000</v>
      </c>
    </row>
    <row r="123" spans="1:17" s="2" customFormat="1" ht="104.25" customHeight="1" x14ac:dyDescent="0.3">
      <c r="A123" s="4">
        <f t="shared" si="27"/>
        <v>9</v>
      </c>
      <c r="B123" s="14"/>
      <c r="C123" s="207"/>
      <c r="D123" s="39" t="s">
        <v>923</v>
      </c>
      <c r="E123" s="30"/>
      <c r="F123" s="54"/>
      <c r="G123" s="126">
        <v>9785000338056</v>
      </c>
      <c r="H123" s="75">
        <v>28</v>
      </c>
      <c r="I123" s="81">
        <f t="shared" si="24"/>
        <v>17.399999999999999</v>
      </c>
      <c r="J123" s="171" t="s">
        <v>1156</v>
      </c>
      <c r="K123" s="102">
        <v>50</v>
      </c>
      <c r="L123" s="133"/>
      <c r="M123" s="119">
        <f t="shared" si="25"/>
        <v>0</v>
      </c>
      <c r="N123" s="121">
        <f t="shared" si="26"/>
        <v>0</v>
      </c>
      <c r="O123" s="121">
        <v>4903000000</v>
      </c>
    </row>
    <row r="124" spans="1:17" s="2" customFormat="1" ht="104.25" customHeight="1" x14ac:dyDescent="0.3">
      <c r="A124" s="4">
        <f t="shared" si="27"/>
        <v>10</v>
      </c>
      <c r="B124" s="14"/>
      <c r="C124" s="207"/>
      <c r="D124" s="39" t="s">
        <v>924</v>
      </c>
      <c r="E124" s="30"/>
      <c r="F124" s="54"/>
      <c r="G124" s="126">
        <v>9785000338124</v>
      </c>
      <c r="H124" s="75">
        <v>28</v>
      </c>
      <c r="I124" s="81">
        <f t="shared" si="24"/>
        <v>17.399999999999999</v>
      </c>
      <c r="J124" s="171" t="s">
        <v>1156</v>
      </c>
      <c r="K124" s="102">
        <v>50</v>
      </c>
      <c r="L124" s="133"/>
      <c r="M124" s="119">
        <f t="shared" si="25"/>
        <v>0</v>
      </c>
      <c r="N124" s="121">
        <f t="shared" si="26"/>
        <v>0</v>
      </c>
      <c r="O124" s="121">
        <v>4903000000</v>
      </c>
    </row>
    <row r="125" spans="1:17" s="2" customFormat="1" ht="104.25" customHeight="1" x14ac:dyDescent="0.3">
      <c r="A125" s="4">
        <f t="shared" si="27"/>
        <v>11</v>
      </c>
      <c r="B125" s="14"/>
      <c r="C125" s="207"/>
      <c r="D125" s="39" t="s">
        <v>955</v>
      </c>
      <c r="E125" s="30"/>
      <c r="F125" s="54"/>
      <c r="G125" s="126">
        <v>9785000338148</v>
      </c>
      <c r="H125" s="75">
        <v>28</v>
      </c>
      <c r="I125" s="81">
        <f t="shared" si="24"/>
        <v>17.399999999999999</v>
      </c>
      <c r="J125" s="171" t="s">
        <v>1156</v>
      </c>
      <c r="K125" s="102">
        <v>50</v>
      </c>
      <c r="L125" s="133"/>
      <c r="M125" s="119">
        <f t="shared" si="25"/>
        <v>0</v>
      </c>
      <c r="N125" s="121">
        <f t="shared" si="26"/>
        <v>0</v>
      </c>
      <c r="O125" s="121">
        <v>4903000000</v>
      </c>
      <c r="P125" s="152"/>
    </row>
    <row r="126" spans="1:17" s="2" customFormat="1" ht="104.25" customHeight="1" x14ac:dyDescent="0.3">
      <c r="A126" s="4">
        <f t="shared" si="27"/>
        <v>12</v>
      </c>
      <c r="B126" s="14"/>
      <c r="C126" s="207"/>
      <c r="D126" s="39" t="s">
        <v>956</v>
      </c>
      <c r="E126" s="30"/>
      <c r="F126" s="54"/>
      <c r="G126" s="126">
        <v>9785000338155</v>
      </c>
      <c r="H126" s="75">
        <v>28</v>
      </c>
      <c r="I126" s="81">
        <f t="shared" si="24"/>
        <v>17.399999999999999</v>
      </c>
      <c r="J126" s="171" t="s">
        <v>1156</v>
      </c>
      <c r="K126" s="102">
        <v>50</v>
      </c>
      <c r="L126" s="133"/>
      <c r="M126" s="119">
        <f t="shared" si="25"/>
        <v>0</v>
      </c>
      <c r="N126" s="121">
        <f t="shared" si="26"/>
        <v>0</v>
      </c>
      <c r="O126" s="121">
        <v>4903000000</v>
      </c>
      <c r="P126" s="152" t="s">
        <v>948</v>
      </c>
      <c r="Q126" s="152"/>
    </row>
    <row r="127" spans="1:17" s="10" customFormat="1" ht="66" customHeight="1" x14ac:dyDescent="0.3">
      <c r="A127" s="220" t="s">
        <v>828</v>
      </c>
      <c r="B127" s="221"/>
      <c r="C127" s="221"/>
      <c r="D127" s="221"/>
      <c r="E127" s="131" t="s">
        <v>925</v>
      </c>
      <c r="F127" s="224" t="s">
        <v>827</v>
      </c>
      <c r="G127" s="224"/>
      <c r="H127" s="224"/>
      <c r="I127" s="224"/>
      <c r="J127" s="224"/>
      <c r="K127" s="225"/>
      <c r="L127" s="115"/>
      <c r="M127" s="119"/>
      <c r="N127" s="64"/>
      <c r="O127" s="64"/>
      <c r="P127" s="2"/>
    </row>
    <row r="128" spans="1:17" s="2" customFormat="1" ht="111.75" customHeight="1" x14ac:dyDescent="0.3">
      <c r="A128" s="4">
        <v>1</v>
      </c>
      <c r="B128" s="14"/>
      <c r="C128" s="180"/>
      <c r="D128" s="39" t="s">
        <v>824</v>
      </c>
      <c r="E128" s="30"/>
      <c r="F128" s="54"/>
      <c r="G128" s="126">
        <v>9785000338049</v>
      </c>
      <c r="H128" s="75">
        <v>27</v>
      </c>
      <c r="I128" s="81">
        <f>ROUND((100-$L$4)/100*H128,1)</f>
        <v>16.7</v>
      </c>
      <c r="J128" s="171" t="s">
        <v>690</v>
      </c>
      <c r="K128" s="102">
        <v>100</v>
      </c>
      <c r="L128" s="133"/>
      <c r="M128" s="119">
        <f>L128*I128</f>
        <v>0</v>
      </c>
      <c r="N128" s="121">
        <f>L128*2.5/100</f>
        <v>0</v>
      </c>
      <c r="O128" s="64">
        <v>4903000000</v>
      </c>
    </row>
    <row r="129" spans="1:16" s="2" customFormat="1" ht="111.75" customHeight="1" x14ac:dyDescent="0.3">
      <c r="A129" s="4">
        <f>A128+1</f>
        <v>2</v>
      </c>
      <c r="B129" s="14"/>
      <c r="C129" s="180"/>
      <c r="D129" s="39" t="s">
        <v>825</v>
      </c>
      <c r="E129" s="30"/>
      <c r="F129" s="54"/>
      <c r="G129" s="126">
        <v>9785000338032</v>
      </c>
      <c r="H129" s="75">
        <v>27</v>
      </c>
      <c r="I129" s="81">
        <f>ROUND((100-$L$4)/100*H129,1)</f>
        <v>16.7</v>
      </c>
      <c r="J129" s="171" t="s">
        <v>690</v>
      </c>
      <c r="K129" s="102">
        <v>100</v>
      </c>
      <c r="L129" s="133"/>
      <c r="M129" s="119">
        <f>L129*I129</f>
        <v>0</v>
      </c>
      <c r="N129" s="121">
        <f>L129*2.5/100</f>
        <v>0</v>
      </c>
      <c r="O129" s="64">
        <v>4903000000</v>
      </c>
      <c r="P129" s="175" t="s">
        <v>938</v>
      </c>
    </row>
    <row r="130" spans="1:16" s="10" customFormat="1" ht="50.4" customHeight="1" x14ac:dyDescent="0.3">
      <c r="A130" s="229" t="s">
        <v>842</v>
      </c>
      <c r="B130" s="230"/>
      <c r="C130" s="230"/>
      <c r="D130" s="230"/>
      <c r="E130" s="230"/>
      <c r="F130" s="230"/>
      <c r="G130" s="230"/>
      <c r="H130" s="230"/>
      <c r="I130" s="230"/>
      <c r="J130" s="230"/>
      <c r="K130" s="231"/>
      <c r="L130" s="140"/>
      <c r="M130" s="119"/>
      <c r="N130" s="64"/>
      <c r="O130" s="64"/>
    </row>
    <row r="131" spans="1:16" s="2" customFormat="1" ht="45.6" customHeight="1" x14ac:dyDescent="0.3">
      <c r="A131" s="220" t="s">
        <v>807</v>
      </c>
      <c r="B131" s="221"/>
      <c r="C131" s="221"/>
      <c r="D131" s="221"/>
      <c r="E131" s="131"/>
      <c r="F131" s="224" t="s">
        <v>1191</v>
      </c>
      <c r="G131" s="224"/>
      <c r="H131" s="224"/>
      <c r="I131" s="224"/>
      <c r="J131" s="224"/>
      <c r="K131" s="225"/>
      <c r="L131" s="140"/>
      <c r="M131" s="119"/>
      <c r="N131" s="121"/>
      <c r="O131" s="121"/>
    </row>
    <row r="132" spans="1:16" s="2" customFormat="1" ht="111.75" customHeight="1" x14ac:dyDescent="0.3">
      <c r="A132" s="4">
        <v>1</v>
      </c>
      <c r="B132" s="14"/>
      <c r="C132" s="23" t="s">
        <v>29</v>
      </c>
      <c r="D132" s="43" t="s">
        <v>1184</v>
      </c>
      <c r="E132" s="131"/>
      <c r="F132" s="54" t="s">
        <v>1189</v>
      </c>
      <c r="G132" s="126">
        <v>4673738097718</v>
      </c>
      <c r="H132" s="75">
        <v>60</v>
      </c>
      <c r="I132" s="81">
        <f>ROUND((100-$L$4)/100*H132,1)</f>
        <v>37.200000000000003</v>
      </c>
      <c r="J132" s="171" t="s">
        <v>1190</v>
      </c>
      <c r="K132" s="102">
        <v>280</v>
      </c>
      <c r="L132" s="133"/>
      <c r="M132" s="119">
        <f>L132*I132</f>
        <v>0</v>
      </c>
      <c r="N132" s="121">
        <f t="shared" ref="N132:N137" si="28">L132*0.045</f>
        <v>0</v>
      </c>
      <c r="O132" s="64">
        <v>4903000000</v>
      </c>
    </row>
    <row r="133" spans="1:16" s="2" customFormat="1" ht="111.75" customHeight="1" x14ac:dyDescent="0.3">
      <c r="A133" s="4">
        <f>A132+1</f>
        <v>2</v>
      </c>
      <c r="B133" s="14"/>
      <c r="C133" s="23" t="s">
        <v>29</v>
      </c>
      <c r="D133" s="43" t="s">
        <v>1185</v>
      </c>
      <c r="E133" s="131"/>
      <c r="F133" s="54" t="s">
        <v>1189</v>
      </c>
      <c r="G133" s="126">
        <v>4673738097725</v>
      </c>
      <c r="H133" s="75">
        <v>60</v>
      </c>
      <c r="I133" s="81">
        <f t="shared" ref="I133:I139" si="29">ROUND((100-$L$4)/100*H133,1)</f>
        <v>37.200000000000003</v>
      </c>
      <c r="J133" s="171" t="s">
        <v>1190</v>
      </c>
      <c r="K133" s="102">
        <v>280</v>
      </c>
      <c r="L133" s="133"/>
      <c r="M133" s="119">
        <f t="shared" ref="M133:M139" si="30">L133*I133</f>
        <v>0</v>
      </c>
      <c r="N133" s="121">
        <f t="shared" si="28"/>
        <v>0</v>
      </c>
      <c r="O133" s="64">
        <v>4903000000</v>
      </c>
    </row>
    <row r="134" spans="1:16" s="2" customFormat="1" ht="111.75" customHeight="1" x14ac:dyDescent="0.3">
      <c r="A134" s="4">
        <f t="shared" ref="A134:A139" si="31">A133+1</f>
        <v>3</v>
      </c>
      <c r="B134" s="14"/>
      <c r="C134" s="23" t="s">
        <v>29</v>
      </c>
      <c r="D134" s="43" t="s">
        <v>579</v>
      </c>
      <c r="E134" s="131"/>
      <c r="F134" s="54" t="s">
        <v>1189</v>
      </c>
      <c r="G134" s="126">
        <v>4673738097701</v>
      </c>
      <c r="H134" s="75">
        <v>60</v>
      </c>
      <c r="I134" s="81">
        <f t="shared" si="29"/>
        <v>37.200000000000003</v>
      </c>
      <c r="J134" s="171" t="s">
        <v>1190</v>
      </c>
      <c r="K134" s="102">
        <v>280</v>
      </c>
      <c r="L134" s="133"/>
      <c r="M134" s="119">
        <f t="shared" si="30"/>
        <v>0</v>
      </c>
      <c r="N134" s="121">
        <f t="shared" si="28"/>
        <v>0</v>
      </c>
      <c r="O134" s="64">
        <v>4903000000</v>
      </c>
    </row>
    <row r="135" spans="1:16" s="2" customFormat="1" ht="111.75" customHeight="1" x14ac:dyDescent="0.3">
      <c r="A135" s="4">
        <f t="shared" si="31"/>
        <v>4</v>
      </c>
      <c r="B135" s="14"/>
      <c r="C135" s="23" t="s">
        <v>29</v>
      </c>
      <c r="D135" s="43" t="s">
        <v>1186</v>
      </c>
      <c r="E135" s="131"/>
      <c r="F135" s="54" t="s">
        <v>1189</v>
      </c>
      <c r="G135" s="126">
        <v>4673738097695</v>
      </c>
      <c r="H135" s="75">
        <v>60</v>
      </c>
      <c r="I135" s="81">
        <f t="shared" si="29"/>
        <v>37.200000000000003</v>
      </c>
      <c r="J135" s="171" t="s">
        <v>1190</v>
      </c>
      <c r="K135" s="102">
        <v>280</v>
      </c>
      <c r="L135" s="133"/>
      <c r="M135" s="119">
        <f t="shared" si="30"/>
        <v>0</v>
      </c>
      <c r="N135" s="121">
        <f t="shared" si="28"/>
        <v>0</v>
      </c>
      <c r="O135" s="64">
        <v>4903000000</v>
      </c>
    </row>
    <row r="136" spans="1:16" s="2" customFormat="1" ht="111.75" customHeight="1" x14ac:dyDescent="0.3">
      <c r="A136" s="4">
        <f t="shared" si="31"/>
        <v>5</v>
      </c>
      <c r="B136" s="14"/>
      <c r="C136" s="23" t="s">
        <v>29</v>
      </c>
      <c r="D136" s="43" t="s">
        <v>1187</v>
      </c>
      <c r="E136" s="131"/>
      <c r="F136" s="54" t="s">
        <v>1189</v>
      </c>
      <c r="G136" s="126">
        <v>4673738097688</v>
      </c>
      <c r="H136" s="75">
        <v>60</v>
      </c>
      <c r="I136" s="81">
        <f t="shared" si="29"/>
        <v>37.200000000000003</v>
      </c>
      <c r="J136" s="171" t="s">
        <v>1190</v>
      </c>
      <c r="K136" s="102">
        <v>280</v>
      </c>
      <c r="L136" s="133"/>
      <c r="M136" s="119">
        <f t="shared" si="30"/>
        <v>0</v>
      </c>
      <c r="N136" s="121">
        <f t="shared" si="28"/>
        <v>0</v>
      </c>
      <c r="O136" s="64">
        <v>4903000000</v>
      </c>
    </row>
    <row r="137" spans="1:16" s="2" customFormat="1" ht="111.75" customHeight="1" x14ac:dyDescent="0.3">
      <c r="A137" s="4">
        <f t="shared" si="31"/>
        <v>6</v>
      </c>
      <c r="B137" s="14"/>
      <c r="C137" s="23" t="s">
        <v>29</v>
      </c>
      <c r="D137" s="43" t="s">
        <v>806</v>
      </c>
      <c r="E137" s="131"/>
      <c r="F137" s="54" t="s">
        <v>1189</v>
      </c>
      <c r="G137" s="126">
        <v>4673738097671</v>
      </c>
      <c r="H137" s="75">
        <v>60</v>
      </c>
      <c r="I137" s="81">
        <f t="shared" si="29"/>
        <v>37.200000000000003</v>
      </c>
      <c r="J137" s="171" t="s">
        <v>1190</v>
      </c>
      <c r="K137" s="102">
        <v>280</v>
      </c>
      <c r="L137" s="133"/>
      <c r="M137" s="119">
        <f t="shared" si="30"/>
        <v>0</v>
      </c>
      <c r="N137" s="121">
        <f t="shared" si="28"/>
        <v>0</v>
      </c>
      <c r="O137" s="64">
        <v>4903000000</v>
      </c>
    </row>
    <row r="138" spans="1:16" s="2" customFormat="1" ht="111.75" customHeight="1" x14ac:dyDescent="0.3">
      <c r="A138" s="4">
        <f t="shared" si="31"/>
        <v>7</v>
      </c>
      <c r="B138" s="14"/>
      <c r="C138" s="23" t="s">
        <v>29</v>
      </c>
      <c r="D138" s="43" t="s">
        <v>817</v>
      </c>
      <c r="E138" s="131"/>
      <c r="F138" s="54" t="s">
        <v>1189</v>
      </c>
      <c r="G138" s="126">
        <v>4673738097664</v>
      </c>
      <c r="H138" s="75">
        <v>60</v>
      </c>
      <c r="I138" s="81">
        <f t="shared" si="29"/>
        <v>37.200000000000003</v>
      </c>
      <c r="J138" s="171" t="s">
        <v>1190</v>
      </c>
      <c r="K138" s="102">
        <v>280</v>
      </c>
      <c r="L138" s="133"/>
      <c r="M138" s="119">
        <f t="shared" si="30"/>
        <v>0</v>
      </c>
      <c r="N138" s="121">
        <f>L138*0.045</f>
        <v>0</v>
      </c>
      <c r="O138" s="64">
        <v>4903000000</v>
      </c>
    </row>
    <row r="139" spans="1:16" s="2" customFormat="1" ht="111.75" customHeight="1" x14ac:dyDescent="0.3">
      <c r="A139" s="4">
        <f t="shared" si="31"/>
        <v>8</v>
      </c>
      <c r="B139" s="14"/>
      <c r="C139" s="23" t="s">
        <v>29</v>
      </c>
      <c r="D139" s="43" t="s">
        <v>1188</v>
      </c>
      <c r="E139" s="131"/>
      <c r="F139" s="54" t="s">
        <v>1189</v>
      </c>
      <c r="G139" s="126">
        <v>4673738097657</v>
      </c>
      <c r="H139" s="75">
        <v>60</v>
      </c>
      <c r="I139" s="81">
        <f t="shared" si="29"/>
        <v>37.200000000000003</v>
      </c>
      <c r="J139" s="171" t="s">
        <v>1190</v>
      </c>
      <c r="K139" s="102">
        <v>280</v>
      </c>
      <c r="L139" s="133"/>
      <c r="M139" s="119">
        <f t="shared" si="30"/>
        <v>0</v>
      </c>
      <c r="N139" s="121">
        <f>L139*0.045</f>
        <v>0</v>
      </c>
      <c r="O139" s="64">
        <v>4903000000</v>
      </c>
    </row>
    <row r="140" spans="1:16" s="10" customFormat="1" ht="45.6" customHeight="1" x14ac:dyDescent="0.3">
      <c r="A140" s="229" t="s">
        <v>728</v>
      </c>
      <c r="B140" s="230"/>
      <c r="C140" s="230"/>
      <c r="D140" s="230"/>
      <c r="E140" s="230"/>
      <c r="F140" s="230"/>
      <c r="G140" s="230"/>
      <c r="H140" s="230"/>
      <c r="I140" s="230"/>
      <c r="J140" s="230"/>
      <c r="K140" s="231"/>
      <c r="L140" s="140"/>
      <c r="M140" s="119"/>
      <c r="N140" s="64"/>
      <c r="O140" s="64"/>
    </row>
    <row r="141" spans="1:16" s="2" customFormat="1" ht="45.6" customHeight="1" x14ac:dyDescent="0.3">
      <c r="A141" s="220" t="s">
        <v>928</v>
      </c>
      <c r="B141" s="221"/>
      <c r="C141" s="221"/>
      <c r="D141" s="221"/>
      <c r="E141" s="131" t="s">
        <v>1107</v>
      </c>
      <c r="F141" s="224" t="s">
        <v>952</v>
      </c>
      <c r="G141" s="224"/>
      <c r="H141" s="224"/>
      <c r="I141" s="224"/>
      <c r="J141" s="224"/>
      <c r="K141" s="225"/>
      <c r="L141" s="140"/>
      <c r="M141" s="119"/>
      <c r="N141" s="121"/>
      <c r="O141" s="121"/>
    </row>
    <row r="142" spans="1:16" s="2" customFormat="1" ht="111.75" customHeight="1" x14ac:dyDescent="0.3">
      <c r="A142" s="4">
        <v>1</v>
      </c>
      <c r="B142" s="178"/>
      <c r="C142" s="23" t="s">
        <v>29</v>
      </c>
      <c r="D142" s="39" t="s">
        <v>998</v>
      </c>
      <c r="E142" s="179"/>
      <c r="F142" s="54" t="s">
        <v>930</v>
      </c>
      <c r="G142" s="126">
        <v>9785000338216</v>
      </c>
      <c r="H142" s="75">
        <v>111</v>
      </c>
      <c r="I142" s="81">
        <f t="shared" ref="I142:I149" si="32">ROUND((100-$L$4)/100*H142,1)</f>
        <v>68.8</v>
      </c>
      <c r="J142" s="171" t="s">
        <v>996</v>
      </c>
      <c r="K142" s="102">
        <v>50</v>
      </c>
      <c r="L142" s="133"/>
      <c r="M142" s="119">
        <f t="shared" ref="M142:M149" si="33">L142*I142</f>
        <v>0</v>
      </c>
      <c r="N142" s="121">
        <f t="shared" ref="N142:N149" si="34">L142*3.1/50</f>
        <v>0</v>
      </c>
      <c r="O142" s="64">
        <v>4903000000</v>
      </c>
    </row>
    <row r="143" spans="1:16" s="2" customFormat="1" ht="111.75" customHeight="1" x14ac:dyDescent="0.3">
      <c r="A143" s="4">
        <f>A142+1</f>
        <v>2</v>
      </c>
      <c r="B143" s="178"/>
      <c r="C143" s="23" t="s">
        <v>29</v>
      </c>
      <c r="D143" s="39" t="s">
        <v>60</v>
      </c>
      <c r="E143" s="179"/>
      <c r="F143" s="54" t="s">
        <v>930</v>
      </c>
      <c r="G143" s="126">
        <v>9785000338223</v>
      </c>
      <c r="H143" s="75">
        <v>111</v>
      </c>
      <c r="I143" s="81">
        <f t="shared" si="32"/>
        <v>68.8</v>
      </c>
      <c r="J143" s="171" t="s">
        <v>996</v>
      </c>
      <c r="K143" s="102">
        <v>50</v>
      </c>
      <c r="L143" s="133"/>
      <c r="M143" s="119">
        <f t="shared" si="33"/>
        <v>0</v>
      </c>
      <c r="N143" s="121">
        <f t="shared" si="34"/>
        <v>0</v>
      </c>
      <c r="O143" s="64">
        <v>4903000000</v>
      </c>
    </row>
    <row r="144" spans="1:16" s="2" customFormat="1" ht="111.75" customHeight="1" x14ac:dyDescent="0.3">
      <c r="A144" s="4">
        <f t="shared" ref="A144:A149" si="35">A143+1</f>
        <v>3</v>
      </c>
      <c r="B144" s="14"/>
      <c r="C144" s="23" t="s">
        <v>29</v>
      </c>
      <c r="D144" s="39" t="s">
        <v>929</v>
      </c>
      <c r="E144" s="131"/>
      <c r="F144" s="54" t="s">
        <v>930</v>
      </c>
      <c r="G144" s="126">
        <v>9785000337905</v>
      </c>
      <c r="H144" s="75">
        <v>111</v>
      </c>
      <c r="I144" s="81">
        <f t="shared" si="32"/>
        <v>68.8</v>
      </c>
      <c r="J144" s="171" t="s">
        <v>1063</v>
      </c>
      <c r="K144" s="102">
        <v>50</v>
      </c>
      <c r="L144" s="133"/>
      <c r="M144" s="119">
        <f t="shared" si="33"/>
        <v>0</v>
      </c>
      <c r="N144" s="121">
        <f t="shared" si="34"/>
        <v>0</v>
      </c>
      <c r="O144" s="64">
        <v>4903000000</v>
      </c>
    </row>
    <row r="145" spans="1:15" s="2" customFormat="1" ht="111.75" customHeight="1" x14ac:dyDescent="0.3">
      <c r="A145" s="4">
        <f t="shared" si="35"/>
        <v>4</v>
      </c>
      <c r="B145" s="178"/>
      <c r="C145" s="23" t="s">
        <v>29</v>
      </c>
      <c r="D145" s="39" t="s">
        <v>995</v>
      </c>
      <c r="E145" s="179"/>
      <c r="F145" s="54" t="s">
        <v>930</v>
      </c>
      <c r="G145" s="126">
        <v>9785000338230</v>
      </c>
      <c r="H145" s="75">
        <v>111</v>
      </c>
      <c r="I145" s="81">
        <f t="shared" si="32"/>
        <v>68.8</v>
      </c>
      <c r="J145" s="171" t="s">
        <v>996</v>
      </c>
      <c r="K145" s="102">
        <v>50</v>
      </c>
      <c r="L145" s="133"/>
      <c r="M145" s="119">
        <f t="shared" si="33"/>
        <v>0</v>
      </c>
      <c r="N145" s="121">
        <f t="shared" si="34"/>
        <v>0</v>
      </c>
      <c r="O145" s="64">
        <v>4903000000</v>
      </c>
    </row>
    <row r="146" spans="1:15" s="2" customFormat="1" ht="111.75" customHeight="1" x14ac:dyDescent="0.3">
      <c r="A146" s="4">
        <f t="shared" si="35"/>
        <v>5</v>
      </c>
      <c r="B146" s="14"/>
      <c r="C146" s="23" t="s">
        <v>29</v>
      </c>
      <c r="D146" s="39" t="s">
        <v>93</v>
      </c>
      <c r="E146" s="131"/>
      <c r="F146" s="54" t="s">
        <v>930</v>
      </c>
      <c r="G146" s="126">
        <v>9785000337899</v>
      </c>
      <c r="H146" s="75">
        <v>111</v>
      </c>
      <c r="I146" s="81">
        <f t="shared" si="32"/>
        <v>68.8</v>
      </c>
      <c r="J146" s="171" t="s">
        <v>1063</v>
      </c>
      <c r="K146" s="102">
        <v>50</v>
      </c>
      <c r="L146" s="133"/>
      <c r="M146" s="119">
        <f t="shared" si="33"/>
        <v>0</v>
      </c>
      <c r="N146" s="121">
        <f t="shared" si="34"/>
        <v>0</v>
      </c>
      <c r="O146" s="64">
        <v>4903000000</v>
      </c>
    </row>
    <row r="147" spans="1:15" s="2" customFormat="1" ht="111.75" customHeight="1" x14ac:dyDescent="0.3">
      <c r="A147" s="4">
        <f t="shared" si="35"/>
        <v>6</v>
      </c>
      <c r="B147" s="14"/>
      <c r="C147" s="23" t="s">
        <v>29</v>
      </c>
      <c r="D147" s="39" t="s">
        <v>951</v>
      </c>
      <c r="E147" s="131"/>
      <c r="F147" s="54" t="s">
        <v>930</v>
      </c>
      <c r="G147" s="126">
        <v>9785000337912</v>
      </c>
      <c r="H147" s="75">
        <v>111</v>
      </c>
      <c r="I147" s="81">
        <f t="shared" si="32"/>
        <v>68.8</v>
      </c>
      <c r="J147" s="171" t="s">
        <v>1063</v>
      </c>
      <c r="K147" s="102">
        <v>50</v>
      </c>
      <c r="L147" s="133"/>
      <c r="M147" s="119">
        <f t="shared" si="33"/>
        <v>0</v>
      </c>
      <c r="N147" s="121">
        <f t="shared" si="34"/>
        <v>0</v>
      </c>
      <c r="O147" s="64">
        <v>4903000000</v>
      </c>
    </row>
    <row r="148" spans="1:15" s="2" customFormat="1" ht="111.75" customHeight="1" x14ac:dyDescent="0.3">
      <c r="A148" s="4">
        <f t="shared" si="35"/>
        <v>7</v>
      </c>
      <c r="B148" s="14"/>
      <c r="C148" s="23" t="s">
        <v>29</v>
      </c>
      <c r="D148" s="39" t="s">
        <v>123</v>
      </c>
      <c r="E148" s="131"/>
      <c r="F148" s="54" t="s">
        <v>930</v>
      </c>
      <c r="G148" s="126">
        <v>9785000337929</v>
      </c>
      <c r="H148" s="75">
        <v>111</v>
      </c>
      <c r="I148" s="81">
        <f t="shared" si="32"/>
        <v>68.8</v>
      </c>
      <c r="J148" s="171" t="s">
        <v>1063</v>
      </c>
      <c r="K148" s="102">
        <v>50</v>
      </c>
      <c r="L148" s="133"/>
      <c r="M148" s="119">
        <f t="shared" si="33"/>
        <v>0</v>
      </c>
      <c r="N148" s="121">
        <f t="shared" si="34"/>
        <v>0</v>
      </c>
      <c r="O148" s="64">
        <v>4903000000</v>
      </c>
    </row>
    <row r="149" spans="1:15" s="2" customFormat="1" ht="111.75" customHeight="1" x14ac:dyDescent="0.3">
      <c r="A149" s="4">
        <f t="shared" si="35"/>
        <v>8</v>
      </c>
      <c r="B149" s="178"/>
      <c r="C149" s="23" t="s">
        <v>29</v>
      </c>
      <c r="D149" s="39" t="s">
        <v>997</v>
      </c>
      <c r="E149" s="179"/>
      <c r="F149" s="54" t="s">
        <v>930</v>
      </c>
      <c r="G149" s="126">
        <v>9785000338247</v>
      </c>
      <c r="H149" s="75">
        <v>111</v>
      </c>
      <c r="I149" s="81">
        <f t="shared" si="32"/>
        <v>68.8</v>
      </c>
      <c r="J149" s="171" t="s">
        <v>996</v>
      </c>
      <c r="K149" s="102">
        <v>50</v>
      </c>
      <c r="L149" s="133"/>
      <c r="M149" s="119">
        <f t="shared" si="33"/>
        <v>0</v>
      </c>
      <c r="N149" s="121">
        <f t="shared" si="34"/>
        <v>0</v>
      </c>
      <c r="O149" s="64">
        <v>4903000000</v>
      </c>
    </row>
    <row r="150" spans="1:15" s="2" customFormat="1" ht="57" customHeight="1" x14ac:dyDescent="0.3">
      <c r="A150" s="220" t="s">
        <v>729</v>
      </c>
      <c r="B150" s="221"/>
      <c r="C150" s="221"/>
      <c r="D150" s="221"/>
      <c r="E150" s="131" t="s">
        <v>843</v>
      </c>
      <c r="F150" s="224" t="s">
        <v>730</v>
      </c>
      <c r="G150" s="224"/>
      <c r="H150" s="224"/>
      <c r="I150" s="224"/>
      <c r="J150" s="224"/>
      <c r="K150" s="225"/>
      <c r="L150" s="140"/>
      <c r="M150" s="119"/>
      <c r="N150" s="64"/>
      <c r="O150" s="64"/>
    </row>
    <row r="151" spans="1:15" s="2" customFormat="1" ht="111.75" customHeight="1" x14ac:dyDescent="0.3">
      <c r="A151" s="5">
        <v>1</v>
      </c>
      <c r="B151" s="14"/>
      <c r="C151" s="180"/>
      <c r="D151" s="39" t="s">
        <v>48</v>
      </c>
      <c r="E151" s="30"/>
      <c r="F151" s="54" t="s">
        <v>603</v>
      </c>
      <c r="G151" s="186">
        <v>9785000337431</v>
      </c>
      <c r="H151" s="76">
        <v>73</v>
      </c>
      <c r="I151" s="81">
        <f>ROUND((100-$L$4)/100*H151,1)</f>
        <v>45.3</v>
      </c>
      <c r="J151" s="89" t="s">
        <v>691</v>
      </c>
      <c r="K151" s="102">
        <v>100</v>
      </c>
      <c r="L151" s="112"/>
      <c r="M151" s="119">
        <f>L151*I151</f>
        <v>0</v>
      </c>
      <c r="N151" s="64">
        <f>L151*2.6/K151</f>
        <v>0</v>
      </c>
      <c r="O151" s="64">
        <v>4903000000</v>
      </c>
    </row>
    <row r="152" spans="1:15" s="2" customFormat="1" ht="111.75" customHeight="1" x14ac:dyDescent="0.3">
      <c r="A152" s="5">
        <f>A151+1</f>
        <v>2</v>
      </c>
      <c r="B152" s="14"/>
      <c r="C152" s="180"/>
      <c r="D152" s="39" t="s">
        <v>49</v>
      </c>
      <c r="E152" s="30"/>
      <c r="F152" s="54" t="s">
        <v>604</v>
      </c>
      <c r="G152" s="186">
        <v>9785000337448</v>
      </c>
      <c r="H152" s="75">
        <v>73</v>
      </c>
      <c r="I152" s="81">
        <f>ROUND((100-$L$4)/100*H152,1)</f>
        <v>45.3</v>
      </c>
      <c r="J152" s="89" t="s">
        <v>691</v>
      </c>
      <c r="K152" s="102">
        <v>100</v>
      </c>
      <c r="L152" s="112"/>
      <c r="M152" s="119">
        <f>L152*I152</f>
        <v>0</v>
      </c>
      <c r="N152" s="64">
        <f>L152*2.6/K152</f>
        <v>0</v>
      </c>
      <c r="O152" s="64">
        <v>4903000000</v>
      </c>
    </row>
    <row r="153" spans="1:15" s="2" customFormat="1" ht="111.75" customHeight="1" x14ac:dyDescent="0.3">
      <c r="A153" s="5">
        <f>A152+1</f>
        <v>3</v>
      </c>
      <c r="B153" s="14"/>
      <c r="C153" s="180"/>
      <c r="D153" s="39" t="s">
        <v>50</v>
      </c>
      <c r="E153" s="30"/>
      <c r="F153" s="54" t="s">
        <v>604</v>
      </c>
      <c r="G153" s="186">
        <v>9785000337455</v>
      </c>
      <c r="H153" s="76">
        <v>73</v>
      </c>
      <c r="I153" s="81">
        <f>ROUND((100-$L$4)/100*H153,1)</f>
        <v>45.3</v>
      </c>
      <c r="J153" s="89" t="s">
        <v>691</v>
      </c>
      <c r="K153" s="102">
        <v>100</v>
      </c>
      <c r="L153" s="112"/>
      <c r="M153" s="119">
        <f>L153*I153</f>
        <v>0</v>
      </c>
      <c r="N153" s="64">
        <f>L153*2.6/K153</f>
        <v>0</v>
      </c>
      <c r="O153" s="64">
        <v>4903000000</v>
      </c>
    </row>
    <row r="154" spans="1:15" s="10" customFormat="1" ht="111.75" customHeight="1" x14ac:dyDescent="0.3">
      <c r="A154" s="5">
        <f>A153+1</f>
        <v>4</v>
      </c>
      <c r="B154" s="14"/>
      <c r="C154" s="180"/>
      <c r="D154" s="39" t="s">
        <v>51</v>
      </c>
      <c r="E154" s="30"/>
      <c r="F154" s="54" t="s">
        <v>603</v>
      </c>
      <c r="G154" s="186">
        <v>9785000337462</v>
      </c>
      <c r="H154" s="75">
        <v>73</v>
      </c>
      <c r="I154" s="81">
        <f>ROUND((100-$L$4)/100*H154,1)</f>
        <v>45.3</v>
      </c>
      <c r="J154" s="89" t="s">
        <v>691</v>
      </c>
      <c r="K154" s="102">
        <v>100</v>
      </c>
      <c r="L154" s="110"/>
      <c r="M154" s="119">
        <f>L154*I154</f>
        <v>0</v>
      </c>
      <c r="N154" s="64">
        <f>L154*2.6/K154</f>
        <v>0</v>
      </c>
      <c r="O154" s="64">
        <v>4903000000</v>
      </c>
    </row>
    <row r="155" spans="1:15" s="2" customFormat="1" ht="83.4" customHeight="1" x14ac:dyDescent="0.3">
      <c r="A155" s="220" t="s">
        <v>716</v>
      </c>
      <c r="B155" s="221"/>
      <c r="C155" s="221"/>
      <c r="D155" s="221"/>
      <c r="E155" s="131" t="s">
        <v>844</v>
      </c>
      <c r="F155" s="224" t="s">
        <v>717</v>
      </c>
      <c r="G155" s="224"/>
      <c r="H155" s="224"/>
      <c r="I155" s="224"/>
      <c r="J155" s="224"/>
      <c r="K155" s="225"/>
      <c r="L155" s="140"/>
      <c r="M155" s="119"/>
      <c r="N155" s="64"/>
      <c r="O155" s="64"/>
    </row>
    <row r="156" spans="1:15" s="2" customFormat="1" ht="111.75" customHeight="1" x14ac:dyDescent="0.3">
      <c r="A156" s="5">
        <v>1</v>
      </c>
      <c r="B156" s="14"/>
      <c r="C156" s="24"/>
      <c r="D156" s="39" t="s">
        <v>52</v>
      </c>
      <c r="E156" s="49" t="s">
        <v>598</v>
      </c>
      <c r="F156" s="54" t="s">
        <v>599</v>
      </c>
      <c r="G156" s="186">
        <v>9785000337233</v>
      </c>
      <c r="H156" s="75">
        <v>111</v>
      </c>
      <c r="I156" s="81">
        <f t="shared" ref="I156:I164" si="36">ROUND((100-$L$4)/100*H156,1)</f>
        <v>68.8</v>
      </c>
      <c r="J156" s="89" t="s">
        <v>692</v>
      </c>
      <c r="K156" s="102">
        <v>50</v>
      </c>
      <c r="L156" s="136"/>
      <c r="M156" s="119">
        <f>L156*I156</f>
        <v>0</v>
      </c>
      <c r="N156" s="64">
        <f>L156*3/K156</f>
        <v>0</v>
      </c>
      <c r="O156" s="64">
        <v>4903000000</v>
      </c>
    </row>
    <row r="157" spans="1:15" s="2" customFormat="1" ht="66.75" customHeight="1" x14ac:dyDescent="0.3">
      <c r="A157" s="153"/>
      <c r="B157" s="154"/>
      <c r="C157" s="155"/>
      <c r="D157" s="156" t="s">
        <v>936</v>
      </c>
      <c r="E157" s="157"/>
      <c r="F157" s="158" t="s">
        <v>937</v>
      </c>
      <c r="G157" s="187"/>
      <c r="H157" s="159"/>
      <c r="I157" s="160"/>
      <c r="J157" s="161"/>
      <c r="K157" s="138"/>
      <c r="L157" s="134"/>
      <c r="M157" s="162"/>
      <c r="N157" s="64"/>
      <c r="O157" s="64"/>
    </row>
    <row r="158" spans="1:15" s="2" customFormat="1" ht="111.75" customHeight="1" x14ac:dyDescent="0.3">
      <c r="A158" s="5">
        <f>A156+1</f>
        <v>2</v>
      </c>
      <c r="B158" s="14"/>
      <c r="C158" s="27" t="s">
        <v>30</v>
      </c>
      <c r="D158" s="39" t="s">
        <v>53</v>
      </c>
      <c r="E158" s="49" t="s">
        <v>598</v>
      </c>
      <c r="F158" s="54" t="s">
        <v>599</v>
      </c>
      <c r="G158" s="186">
        <v>9785000337240</v>
      </c>
      <c r="H158" s="75">
        <v>111</v>
      </c>
      <c r="I158" s="81">
        <f t="shared" si="36"/>
        <v>68.8</v>
      </c>
      <c r="J158" s="89" t="s">
        <v>1221</v>
      </c>
      <c r="K158" s="102">
        <v>50</v>
      </c>
      <c r="L158" s="136"/>
      <c r="M158" s="119">
        <f t="shared" ref="M158:M164" si="37">L158*I158</f>
        <v>0</v>
      </c>
      <c r="N158" s="64">
        <f t="shared" ref="N158:N164" si="38">L158*3/K158</f>
        <v>0</v>
      </c>
      <c r="O158" s="64">
        <v>4903000000</v>
      </c>
    </row>
    <row r="159" spans="1:15" s="2" customFormat="1" ht="111.75" customHeight="1" x14ac:dyDescent="0.3">
      <c r="A159" s="5">
        <f t="shared" ref="A159:A164" si="39">A158+1</f>
        <v>3</v>
      </c>
      <c r="B159" s="14"/>
      <c r="C159" s="24"/>
      <c r="D159" s="39" t="s">
        <v>54</v>
      </c>
      <c r="E159" s="49" t="s">
        <v>598</v>
      </c>
      <c r="F159" s="54" t="s">
        <v>599</v>
      </c>
      <c r="G159" s="186">
        <v>9785000337271</v>
      </c>
      <c r="H159" s="75">
        <v>111</v>
      </c>
      <c r="I159" s="81">
        <f t="shared" si="36"/>
        <v>68.8</v>
      </c>
      <c r="J159" s="89" t="s">
        <v>692</v>
      </c>
      <c r="K159" s="102">
        <v>50</v>
      </c>
      <c r="L159" s="136"/>
      <c r="M159" s="119">
        <f t="shared" si="37"/>
        <v>0</v>
      </c>
      <c r="N159" s="64">
        <f t="shared" si="38"/>
        <v>0</v>
      </c>
      <c r="O159" s="64">
        <v>4903000000</v>
      </c>
    </row>
    <row r="160" spans="1:15" s="2" customFormat="1" ht="111.75" customHeight="1" x14ac:dyDescent="0.3">
      <c r="A160" s="5">
        <f t="shared" si="39"/>
        <v>4</v>
      </c>
      <c r="B160" s="14"/>
      <c r="C160" s="24"/>
      <c r="D160" s="39" t="s">
        <v>55</v>
      </c>
      <c r="E160" s="30"/>
      <c r="F160" s="54" t="s">
        <v>599</v>
      </c>
      <c r="G160" s="186">
        <v>9785000337226</v>
      </c>
      <c r="H160" s="75">
        <v>111</v>
      </c>
      <c r="I160" s="81">
        <f t="shared" si="36"/>
        <v>68.8</v>
      </c>
      <c r="J160" s="89" t="s">
        <v>692</v>
      </c>
      <c r="K160" s="102">
        <v>50</v>
      </c>
      <c r="L160" s="112"/>
      <c r="M160" s="119">
        <f t="shared" si="37"/>
        <v>0</v>
      </c>
      <c r="N160" s="64">
        <f t="shared" si="38"/>
        <v>0</v>
      </c>
      <c r="O160" s="64">
        <v>4903000000</v>
      </c>
    </row>
    <row r="161" spans="1:15" s="2" customFormat="1" ht="111.75" customHeight="1" x14ac:dyDescent="0.3">
      <c r="A161" s="5">
        <f t="shared" si="39"/>
        <v>5</v>
      </c>
      <c r="B161" s="14"/>
      <c r="C161" s="24"/>
      <c r="D161" s="39" t="s">
        <v>56</v>
      </c>
      <c r="E161" s="30"/>
      <c r="F161" s="54" t="s">
        <v>599</v>
      </c>
      <c r="G161" s="186">
        <v>9785000337257</v>
      </c>
      <c r="H161" s="75">
        <v>111</v>
      </c>
      <c r="I161" s="81">
        <f t="shared" si="36"/>
        <v>68.8</v>
      </c>
      <c r="J161" s="89" t="s">
        <v>692</v>
      </c>
      <c r="K161" s="102">
        <v>50</v>
      </c>
      <c r="L161" s="112"/>
      <c r="M161" s="119">
        <f t="shared" si="37"/>
        <v>0</v>
      </c>
      <c r="N161" s="64">
        <f t="shared" si="38"/>
        <v>0</v>
      </c>
      <c r="O161" s="64">
        <v>4903000000</v>
      </c>
    </row>
    <row r="162" spans="1:15" s="2" customFormat="1" ht="111.75" customHeight="1" x14ac:dyDescent="0.3">
      <c r="A162" s="5">
        <f t="shared" si="39"/>
        <v>6</v>
      </c>
      <c r="B162" s="14"/>
      <c r="C162" s="24"/>
      <c r="D162" s="39" t="s">
        <v>57</v>
      </c>
      <c r="E162" s="30"/>
      <c r="F162" s="54" t="s">
        <v>599</v>
      </c>
      <c r="G162" s="186">
        <v>9785000337264</v>
      </c>
      <c r="H162" s="75">
        <v>111</v>
      </c>
      <c r="I162" s="81">
        <f t="shared" si="36"/>
        <v>68.8</v>
      </c>
      <c r="J162" s="89" t="s">
        <v>692</v>
      </c>
      <c r="K162" s="102">
        <v>50</v>
      </c>
      <c r="L162" s="136"/>
      <c r="M162" s="119">
        <f t="shared" si="37"/>
        <v>0</v>
      </c>
      <c r="N162" s="64">
        <f t="shared" si="38"/>
        <v>0</v>
      </c>
      <c r="O162" s="64">
        <v>4903000000</v>
      </c>
    </row>
    <row r="163" spans="1:15" s="2" customFormat="1" ht="111.75" customHeight="1" x14ac:dyDescent="0.3">
      <c r="A163" s="5">
        <f t="shared" si="39"/>
        <v>7</v>
      </c>
      <c r="B163" s="14"/>
      <c r="C163" s="24"/>
      <c r="D163" s="39" t="s">
        <v>58</v>
      </c>
      <c r="E163" s="30"/>
      <c r="F163" s="54" t="s">
        <v>599</v>
      </c>
      <c r="G163" s="186">
        <v>9785000337295</v>
      </c>
      <c r="H163" s="75">
        <v>111</v>
      </c>
      <c r="I163" s="81">
        <f t="shared" si="36"/>
        <v>68.8</v>
      </c>
      <c r="J163" s="89" t="s">
        <v>692</v>
      </c>
      <c r="K163" s="102">
        <v>50</v>
      </c>
      <c r="L163" s="136"/>
      <c r="M163" s="119">
        <f t="shared" si="37"/>
        <v>0</v>
      </c>
      <c r="N163" s="64">
        <f t="shared" si="38"/>
        <v>0</v>
      </c>
      <c r="O163" s="64">
        <v>4903000000</v>
      </c>
    </row>
    <row r="164" spans="1:15" s="10" customFormat="1" ht="111.75" customHeight="1" x14ac:dyDescent="0.3">
      <c r="A164" s="5">
        <f t="shared" si="39"/>
        <v>8</v>
      </c>
      <c r="B164" s="14"/>
      <c r="C164" s="24"/>
      <c r="D164" s="39" t="s">
        <v>59</v>
      </c>
      <c r="E164" s="49" t="s">
        <v>598</v>
      </c>
      <c r="F164" s="54" t="s">
        <v>599</v>
      </c>
      <c r="G164" s="186">
        <v>9785000337288</v>
      </c>
      <c r="H164" s="75">
        <v>111</v>
      </c>
      <c r="I164" s="81">
        <f t="shared" si="36"/>
        <v>68.8</v>
      </c>
      <c r="J164" s="89" t="s">
        <v>692</v>
      </c>
      <c r="K164" s="102">
        <v>50</v>
      </c>
      <c r="L164" s="134"/>
      <c r="M164" s="119">
        <f t="shared" si="37"/>
        <v>0</v>
      </c>
      <c r="N164" s="64">
        <f t="shared" si="38"/>
        <v>0</v>
      </c>
      <c r="O164" s="64">
        <v>4903000000</v>
      </c>
    </row>
    <row r="165" spans="1:15" s="2" customFormat="1" ht="91.95" customHeight="1" x14ac:dyDescent="0.3">
      <c r="A165" s="220" t="s">
        <v>731</v>
      </c>
      <c r="B165" s="221"/>
      <c r="C165" s="221"/>
      <c r="D165" s="221"/>
      <c r="E165" s="131" t="s">
        <v>845</v>
      </c>
      <c r="F165" s="224" t="s">
        <v>732</v>
      </c>
      <c r="G165" s="224"/>
      <c r="H165" s="224"/>
      <c r="I165" s="224"/>
      <c r="J165" s="224"/>
      <c r="K165" s="225"/>
      <c r="L165" s="140"/>
      <c r="M165" s="119"/>
      <c r="N165" s="64"/>
      <c r="O165" s="64"/>
    </row>
    <row r="166" spans="1:15" s="2" customFormat="1" ht="111.75" customHeight="1" x14ac:dyDescent="0.3">
      <c r="A166" s="5">
        <v>1</v>
      </c>
      <c r="B166" s="14" t="s">
        <v>1</v>
      </c>
      <c r="C166" s="25"/>
      <c r="D166" s="40" t="s">
        <v>60</v>
      </c>
      <c r="E166" s="30"/>
      <c r="F166" s="54" t="s">
        <v>605</v>
      </c>
      <c r="G166" s="126">
        <v>9785000336892</v>
      </c>
      <c r="H166" s="77">
        <v>75</v>
      </c>
      <c r="I166" s="81">
        <f>ROUND((100-$L$4)/100*H166,1)</f>
        <v>46.5</v>
      </c>
      <c r="J166" s="88" t="s">
        <v>693</v>
      </c>
      <c r="K166" s="103">
        <v>50</v>
      </c>
      <c r="L166" s="110"/>
      <c r="M166" s="119">
        <f>L166*I166</f>
        <v>0</v>
      </c>
      <c r="N166" s="64">
        <f>L166*2/50</f>
        <v>0</v>
      </c>
      <c r="O166" s="64">
        <v>4903000000</v>
      </c>
    </row>
    <row r="167" spans="1:15" s="2" customFormat="1" ht="111.75" customHeight="1" x14ac:dyDescent="0.3">
      <c r="A167" s="5">
        <f t="shared" ref="A167:A173" si="40">A166+1</f>
        <v>2</v>
      </c>
      <c r="B167" s="14" t="s">
        <v>1</v>
      </c>
      <c r="C167" s="25"/>
      <c r="D167" s="40" t="s">
        <v>61</v>
      </c>
      <c r="E167" s="25"/>
      <c r="F167" s="54" t="s">
        <v>605</v>
      </c>
      <c r="G167" s="126">
        <v>9785000336861</v>
      </c>
      <c r="H167" s="77">
        <v>75</v>
      </c>
      <c r="I167" s="81">
        <f t="shared" ref="I167:I173" si="41">ROUND((100-$L$4)/100*H167,1)</f>
        <v>46.5</v>
      </c>
      <c r="J167" s="88" t="s">
        <v>693</v>
      </c>
      <c r="K167" s="103">
        <v>50</v>
      </c>
      <c r="L167" s="110"/>
      <c r="M167" s="119">
        <f t="shared" ref="M167:M173" si="42">L167*I167</f>
        <v>0</v>
      </c>
      <c r="N167" s="64">
        <f t="shared" ref="N167:N173" si="43">L167*2/50</f>
        <v>0</v>
      </c>
      <c r="O167" s="64">
        <v>4903000000</v>
      </c>
    </row>
    <row r="168" spans="1:15" s="2" customFormat="1" ht="111.75" customHeight="1" x14ac:dyDescent="0.3">
      <c r="A168" s="5">
        <f t="shared" si="40"/>
        <v>3</v>
      </c>
      <c r="B168" s="14" t="s">
        <v>1</v>
      </c>
      <c r="C168" s="25"/>
      <c r="D168" s="40" t="s">
        <v>62</v>
      </c>
      <c r="E168" s="30"/>
      <c r="F168" s="54" t="s">
        <v>605</v>
      </c>
      <c r="G168" s="126">
        <v>9785000336854</v>
      </c>
      <c r="H168" s="77">
        <v>75</v>
      </c>
      <c r="I168" s="81">
        <f t="shared" si="41"/>
        <v>46.5</v>
      </c>
      <c r="J168" s="88" t="s">
        <v>693</v>
      </c>
      <c r="K168" s="103">
        <v>50</v>
      </c>
      <c r="L168" s="110"/>
      <c r="M168" s="119">
        <f t="shared" si="42"/>
        <v>0</v>
      </c>
      <c r="N168" s="64">
        <f t="shared" si="43"/>
        <v>0</v>
      </c>
      <c r="O168" s="64">
        <v>4903000000</v>
      </c>
    </row>
    <row r="169" spans="1:15" s="2" customFormat="1" ht="111.75" customHeight="1" x14ac:dyDescent="0.3">
      <c r="A169" s="5">
        <f t="shared" si="40"/>
        <v>4</v>
      </c>
      <c r="B169" s="14" t="s">
        <v>1</v>
      </c>
      <c r="C169" s="27" t="s">
        <v>30</v>
      </c>
      <c r="D169" s="40" t="s">
        <v>63</v>
      </c>
      <c r="E169" s="30"/>
      <c r="F169" s="54" t="s">
        <v>605</v>
      </c>
      <c r="G169" s="126">
        <v>9785000336908</v>
      </c>
      <c r="H169" s="77">
        <v>75</v>
      </c>
      <c r="I169" s="81">
        <f t="shared" si="41"/>
        <v>46.5</v>
      </c>
      <c r="J169" s="88" t="s">
        <v>1198</v>
      </c>
      <c r="K169" s="103">
        <v>50</v>
      </c>
      <c r="L169" s="110"/>
      <c r="M169" s="119">
        <f t="shared" si="42"/>
        <v>0</v>
      </c>
      <c r="N169" s="64">
        <f t="shared" si="43"/>
        <v>0</v>
      </c>
      <c r="O169" s="64">
        <v>4903000000</v>
      </c>
    </row>
    <row r="170" spans="1:15" s="2" customFormat="1" ht="111.75" customHeight="1" x14ac:dyDescent="0.3">
      <c r="A170" s="5">
        <f t="shared" si="40"/>
        <v>5</v>
      </c>
      <c r="B170" s="14" t="s">
        <v>1</v>
      </c>
      <c r="C170" s="25"/>
      <c r="D170" s="40" t="s">
        <v>64</v>
      </c>
      <c r="E170" s="49" t="s">
        <v>598</v>
      </c>
      <c r="F170" s="54" t="s">
        <v>605</v>
      </c>
      <c r="G170" s="126">
        <v>9785000336922</v>
      </c>
      <c r="H170" s="77">
        <v>75</v>
      </c>
      <c r="I170" s="81">
        <f t="shared" si="41"/>
        <v>46.5</v>
      </c>
      <c r="J170" s="88" t="s">
        <v>693</v>
      </c>
      <c r="K170" s="103">
        <v>50</v>
      </c>
      <c r="L170" s="110"/>
      <c r="M170" s="119">
        <f t="shared" si="42"/>
        <v>0</v>
      </c>
      <c r="N170" s="64">
        <f t="shared" si="43"/>
        <v>0</v>
      </c>
      <c r="O170" s="64">
        <v>4903000000</v>
      </c>
    </row>
    <row r="171" spans="1:15" s="2" customFormat="1" ht="111.75" customHeight="1" x14ac:dyDescent="0.3">
      <c r="A171" s="5">
        <f t="shared" si="40"/>
        <v>6</v>
      </c>
      <c r="B171" s="14" t="s">
        <v>1</v>
      </c>
      <c r="C171" s="25"/>
      <c r="D171" s="40" t="s">
        <v>65</v>
      </c>
      <c r="E171" s="50"/>
      <c r="F171" s="54" t="s">
        <v>605</v>
      </c>
      <c r="G171" s="126">
        <v>9785000336878</v>
      </c>
      <c r="H171" s="77">
        <v>75</v>
      </c>
      <c r="I171" s="81">
        <f t="shared" si="41"/>
        <v>46.5</v>
      </c>
      <c r="J171" s="88" t="s">
        <v>693</v>
      </c>
      <c r="K171" s="103">
        <v>50</v>
      </c>
      <c r="L171" s="110"/>
      <c r="M171" s="119">
        <f t="shared" si="42"/>
        <v>0</v>
      </c>
      <c r="N171" s="64">
        <f t="shared" si="43"/>
        <v>0</v>
      </c>
      <c r="O171" s="64">
        <v>4903000000</v>
      </c>
    </row>
    <row r="172" spans="1:15" s="2" customFormat="1" ht="111.75" customHeight="1" x14ac:dyDescent="0.3">
      <c r="A172" s="5">
        <f t="shared" si="40"/>
        <v>7</v>
      </c>
      <c r="B172" s="14" t="s">
        <v>1</v>
      </c>
      <c r="C172" s="27" t="s">
        <v>30</v>
      </c>
      <c r="D172" s="40" t="s">
        <v>66</v>
      </c>
      <c r="E172" s="49" t="s">
        <v>598</v>
      </c>
      <c r="F172" s="54" t="s">
        <v>605</v>
      </c>
      <c r="G172" s="126">
        <v>9785000336915</v>
      </c>
      <c r="H172" s="77">
        <v>75</v>
      </c>
      <c r="I172" s="81">
        <f t="shared" si="41"/>
        <v>46.5</v>
      </c>
      <c r="J172" s="88" t="s">
        <v>1195</v>
      </c>
      <c r="K172" s="103">
        <v>50</v>
      </c>
      <c r="L172" s="110"/>
      <c r="M172" s="119">
        <f t="shared" si="42"/>
        <v>0</v>
      </c>
      <c r="N172" s="64">
        <f t="shared" si="43"/>
        <v>0</v>
      </c>
      <c r="O172" s="64">
        <v>4903000000</v>
      </c>
    </row>
    <row r="173" spans="1:15" s="10" customFormat="1" ht="111.75" customHeight="1" x14ac:dyDescent="0.3">
      <c r="A173" s="5">
        <f t="shared" si="40"/>
        <v>8</v>
      </c>
      <c r="B173" s="14" t="s">
        <v>1</v>
      </c>
      <c r="C173" s="25"/>
      <c r="D173" s="40" t="s">
        <v>67</v>
      </c>
      <c r="E173" s="49" t="s">
        <v>598</v>
      </c>
      <c r="F173" s="54" t="s">
        <v>605</v>
      </c>
      <c r="G173" s="126">
        <v>9785000336885</v>
      </c>
      <c r="H173" s="77">
        <v>75</v>
      </c>
      <c r="I173" s="81">
        <f t="shared" si="41"/>
        <v>46.5</v>
      </c>
      <c r="J173" s="88" t="s">
        <v>693</v>
      </c>
      <c r="K173" s="103">
        <v>50</v>
      </c>
      <c r="L173" s="113"/>
      <c r="M173" s="119">
        <f t="shared" si="42"/>
        <v>0</v>
      </c>
      <c r="N173" s="64">
        <f t="shared" si="43"/>
        <v>0</v>
      </c>
      <c r="O173" s="64">
        <v>4903000000</v>
      </c>
    </row>
    <row r="174" spans="1:15" s="2" customFormat="1" ht="81.75" customHeight="1" x14ac:dyDescent="0.3">
      <c r="A174" s="220" t="s">
        <v>724</v>
      </c>
      <c r="B174" s="221"/>
      <c r="C174" s="221"/>
      <c r="D174" s="221"/>
      <c r="E174" s="137" t="s">
        <v>846</v>
      </c>
      <c r="F174" s="232" t="s">
        <v>733</v>
      </c>
      <c r="G174" s="232"/>
      <c r="H174" s="232"/>
      <c r="I174" s="232"/>
      <c r="J174" s="232"/>
      <c r="K174" s="233"/>
      <c r="L174" s="140"/>
      <c r="M174" s="119"/>
      <c r="N174" s="64"/>
      <c r="O174" s="64"/>
    </row>
    <row r="175" spans="1:15" s="20" customFormat="1" ht="111.75" customHeight="1" x14ac:dyDescent="0.3">
      <c r="A175" s="5">
        <v>1</v>
      </c>
      <c r="B175" s="14" t="s">
        <v>2</v>
      </c>
      <c r="C175" s="26"/>
      <c r="D175" s="40" t="s">
        <v>68</v>
      </c>
      <c r="E175" s="30"/>
      <c r="F175" s="54" t="s">
        <v>602</v>
      </c>
      <c r="G175" s="188">
        <v>9785000336304</v>
      </c>
      <c r="H175" s="77">
        <v>98</v>
      </c>
      <c r="I175" s="81">
        <f>ROUND((100-$L$4)/100*H175,1)</f>
        <v>60.8</v>
      </c>
      <c r="J175" s="88" t="s">
        <v>694</v>
      </c>
      <c r="K175" s="102">
        <v>50</v>
      </c>
      <c r="L175" s="110"/>
      <c r="M175" s="119">
        <f>L175*I175</f>
        <v>0</v>
      </c>
      <c r="N175" s="64">
        <f>L175*2/50</f>
        <v>0</v>
      </c>
      <c r="O175" s="64">
        <v>4903000000</v>
      </c>
    </row>
    <row r="176" spans="1:15" s="2" customFormat="1" ht="66.75" customHeight="1" x14ac:dyDescent="0.3">
      <c r="A176" s="153"/>
      <c r="B176" s="154"/>
      <c r="C176" s="155"/>
      <c r="D176" s="156" t="s">
        <v>947</v>
      </c>
      <c r="E176" s="157"/>
      <c r="F176" s="158" t="s">
        <v>937</v>
      </c>
      <c r="G176" s="187"/>
      <c r="H176" s="159">
        <v>98</v>
      </c>
      <c r="I176" s="160">
        <f>ROUND((100-$L$4)/100*H176,1)</f>
        <v>60.8</v>
      </c>
      <c r="J176" s="161"/>
      <c r="K176" s="138"/>
      <c r="L176" s="134"/>
      <c r="M176" s="162"/>
      <c r="N176" s="64"/>
      <c r="O176" s="64"/>
    </row>
    <row r="177" spans="1:16" s="2" customFormat="1" ht="66.75" customHeight="1" x14ac:dyDescent="0.3">
      <c r="A177" s="153"/>
      <c r="B177" s="154"/>
      <c r="C177" s="155"/>
      <c r="D177" s="156" t="s">
        <v>1094</v>
      </c>
      <c r="E177" s="157"/>
      <c r="F177" s="158" t="s">
        <v>1095</v>
      </c>
      <c r="G177" s="187"/>
      <c r="H177" s="159">
        <v>98</v>
      </c>
      <c r="I177" s="160">
        <f t="shared" ref="I177:I184" si="44">ROUND((100-$L$4)/100*H177,1)</f>
        <v>60.8</v>
      </c>
      <c r="J177" s="161" t="s">
        <v>979</v>
      </c>
      <c r="K177" s="138"/>
      <c r="L177" s="134"/>
      <c r="M177" s="162"/>
      <c r="N177" s="64"/>
      <c r="O177" s="64"/>
    </row>
    <row r="178" spans="1:16" s="2" customFormat="1" ht="111.75" customHeight="1" x14ac:dyDescent="0.3">
      <c r="A178" s="6">
        <f>A175+1</f>
        <v>2</v>
      </c>
      <c r="B178" s="14" t="s">
        <v>2</v>
      </c>
      <c r="C178" s="27" t="s">
        <v>30</v>
      </c>
      <c r="D178" s="39" t="s">
        <v>69</v>
      </c>
      <c r="E178" s="50"/>
      <c r="F178" s="54" t="s">
        <v>602</v>
      </c>
      <c r="G178" s="126">
        <v>9785000336274</v>
      </c>
      <c r="H178" s="77">
        <v>98</v>
      </c>
      <c r="I178" s="81">
        <f t="shared" si="44"/>
        <v>60.8</v>
      </c>
      <c r="J178" s="88" t="s">
        <v>692</v>
      </c>
      <c r="K178" s="104">
        <v>50</v>
      </c>
      <c r="L178" s="134"/>
      <c r="M178" s="119">
        <f t="shared" ref="M178:M184" si="45">L178*I178</f>
        <v>0</v>
      </c>
      <c r="N178" s="64">
        <f t="shared" ref="N178:N184" si="46">L178*2/50</f>
        <v>0</v>
      </c>
      <c r="O178" s="64">
        <v>4903000000</v>
      </c>
    </row>
    <row r="179" spans="1:16" s="2" customFormat="1" ht="111.75" customHeight="1" x14ac:dyDescent="0.3">
      <c r="A179" s="6">
        <f t="shared" ref="A179:A184" si="47">A178+1</f>
        <v>3</v>
      </c>
      <c r="B179" s="14" t="s">
        <v>2</v>
      </c>
      <c r="C179" s="26"/>
      <c r="D179" s="40" t="s">
        <v>70</v>
      </c>
      <c r="E179" s="51"/>
      <c r="F179" s="54" t="s">
        <v>602</v>
      </c>
      <c r="G179" s="188">
        <v>9785000336281</v>
      </c>
      <c r="H179" s="77">
        <v>98</v>
      </c>
      <c r="I179" s="81">
        <f t="shared" si="44"/>
        <v>60.8</v>
      </c>
      <c r="J179" s="88" t="s">
        <v>694</v>
      </c>
      <c r="K179" s="102">
        <v>50</v>
      </c>
      <c r="L179" s="134"/>
      <c r="M179" s="119">
        <f t="shared" si="45"/>
        <v>0</v>
      </c>
      <c r="N179" s="64">
        <f t="shared" si="46"/>
        <v>0</v>
      </c>
      <c r="O179" s="64">
        <v>4903000000</v>
      </c>
    </row>
    <row r="180" spans="1:16" s="20" customFormat="1" ht="111.75" customHeight="1" x14ac:dyDescent="0.3">
      <c r="A180" s="6">
        <f t="shared" si="47"/>
        <v>4</v>
      </c>
      <c r="B180" s="14" t="s">
        <v>2</v>
      </c>
      <c r="C180" s="27" t="s">
        <v>30</v>
      </c>
      <c r="D180" s="40" t="s">
        <v>71</v>
      </c>
      <c r="E180" s="51"/>
      <c r="F180" s="54" t="s">
        <v>602</v>
      </c>
      <c r="G180" s="188">
        <v>9785000336267</v>
      </c>
      <c r="H180" s="77">
        <v>98</v>
      </c>
      <c r="I180" s="81">
        <f t="shared" si="44"/>
        <v>60.8</v>
      </c>
      <c r="J180" s="88" t="s">
        <v>690</v>
      </c>
      <c r="K180" s="102">
        <v>50</v>
      </c>
      <c r="L180" s="138"/>
      <c r="M180" s="119">
        <f t="shared" si="45"/>
        <v>0</v>
      </c>
      <c r="N180" s="64">
        <f t="shared" si="46"/>
        <v>0</v>
      </c>
      <c r="O180" s="64">
        <v>4903000000</v>
      </c>
    </row>
    <row r="181" spans="1:16" s="2" customFormat="1" ht="111.75" customHeight="1" x14ac:dyDescent="0.3">
      <c r="A181" s="6">
        <f t="shared" si="47"/>
        <v>5</v>
      </c>
      <c r="B181" s="14" t="s">
        <v>2</v>
      </c>
      <c r="C181" s="27" t="s">
        <v>30</v>
      </c>
      <c r="D181" s="39" t="s">
        <v>72</v>
      </c>
      <c r="E181" s="52"/>
      <c r="F181" s="54" t="s">
        <v>602</v>
      </c>
      <c r="G181" s="126">
        <v>9785000336298</v>
      </c>
      <c r="H181" s="77">
        <v>98</v>
      </c>
      <c r="I181" s="81">
        <f t="shared" si="44"/>
        <v>60.8</v>
      </c>
      <c r="J181" s="88" t="s">
        <v>692</v>
      </c>
      <c r="K181" s="104">
        <v>50</v>
      </c>
      <c r="L181" s="134"/>
      <c r="M181" s="119">
        <f t="shared" si="45"/>
        <v>0</v>
      </c>
      <c r="N181" s="64">
        <f t="shared" si="46"/>
        <v>0</v>
      </c>
      <c r="O181" s="64">
        <v>4903000000</v>
      </c>
    </row>
    <row r="182" spans="1:16" s="20" customFormat="1" ht="111.75" customHeight="1" x14ac:dyDescent="0.3">
      <c r="A182" s="6">
        <f t="shared" si="47"/>
        <v>6</v>
      </c>
      <c r="B182" s="14" t="s">
        <v>2</v>
      </c>
      <c r="C182" s="27" t="s">
        <v>30</v>
      </c>
      <c r="D182" s="40" t="s">
        <v>73</v>
      </c>
      <c r="E182" s="52"/>
      <c r="F182" s="54" t="s">
        <v>602</v>
      </c>
      <c r="G182" s="188">
        <v>9785000336311</v>
      </c>
      <c r="H182" s="77">
        <v>98</v>
      </c>
      <c r="I182" s="81">
        <f t="shared" si="44"/>
        <v>60.8</v>
      </c>
      <c r="J182" s="88" t="s">
        <v>690</v>
      </c>
      <c r="K182" s="102">
        <v>50</v>
      </c>
      <c r="L182" s="134"/>
      <c r="M182" s="119">
        <f t="shared" si="45"/>
        <v>0</v>
      </c>
      <c r="N182" s="64">
        <f t="shared" si="46"/>
        <v>0</v>
      </c>
      <c r="O182" s="64">
        <v>4903000000</v>
      </c>
    </row>
    <row r="183" spans="1:16" s="20" customFormat="1" ht="111.75" customHeight="1" x14ac:dyDescent="0.3">
      <c r="A183" s="6">
        <f t="shared" si="47"/>
        <v>7</v>
      </c>
      <c r="B183" s="14" t="s">
        <v>2</v>
      </c>
      <c r="C183" s="27" t="s">
        <v>30</v>
      </c>
      <c r="D183" s="39" t="s">
        <v>74</v>
      </c>
      <c r="E183" s="49" t="s">
        <v>598</v>
      </c>
      <c r="F183" s="54" t="s">
        <v>602</v>
      </c>
      <c r="G183" s="126">
        <v>9785000336328</v>
      </c>
      <c r="H183" s="77">
        <v>98</v>
      </c>
      <c r="I183" s="81">
        <f t="shared" si="44"/>
        <v>60.8</v>
      </c>
      <c r="J183" s="88" t="s">
        <v>692</v>
      </c>
      <c r="K183" s="104">
        <v>50</v>
      </c>
      <c r="L183" s="134"/>
      <c r="M183" s="119">
        <f t="shared" si="45"/>
        <v>0</v>
      </c>
      <c r="N183" s="64">
        <f t="shared" si="46"/>
        <v>0</v>
      </c>
      <c r="O183" s="64">
        <v>4903000000</v>
      </c>
    </row>
    <row r="184" spans="1:16" s="10" customFormat="1" ht="111.75" customHeight="1" x14ac:dyDescent="0.3">
      <c r="A184" s="6">
        <f t="shared" si="47"/>
        <v>8</v>
      </c>
      <c r="B184" s="14" t="s">
        <v>2</v>
      </c>
      <c r="C184" s="27" t="s">
        <v>30</v>
      </c>
      <c r="D184" s="39" t="s">
        <v>75</v>
      </c>
      <c r="E184" s="50"/>
      <c r="F184" s="54" t="s">
        <v>602</v>
      </c>
      <c r="G184" s="126">
        <v>9785000336335</v>
      </c>
      <c r="H184" s="77">
        <v>98</v>
      </c>
      <c r="I184" s="81">
        <f t="shared" si="44"/>
        <v>60.8</v>
      </c>
      <c r="J184" s="88" t="s">
        <v>692</v>
      </c>
      <c r="K184" s="104">
        <v>50</v>
      </c>
      <c r="L184" s="139"/>
      <c r="M184" s="119">
        <f t="shared" si="45"/>
        <v>0</v>
      </c>
      <c r="N184" s="64">
        <f t="shared" si="46"/>
        <v>0</v>
      </c>
      <c r="O184" s="64">
        <v>4903000000</v>
      </c>
    </row>
    <row r="185" spans="1:16" s="10" customFormat="1" ht="63.75" customHeight="1" x14ac:dyDescent="0.3">
      <c r="A185" s="220" t="s">
        <v>734</v>
      </c>
      <c r="B185" s="221"/>
      <c r="C185" s="221"/>
      <c r="D185" s="221"/>
      <c r="E185" s="135" t="s">
        <v>847</v>
      </c>
      <c r="F185" s="232" t="s">
        <v>735</v>
      </c>
      <c r="G185" s="232"/>
      <c r="H185" s="232"/>
      <c r="I185" s="232"/>
      <c r="J185" s="232"/>
      <c r="K185" s="233"/>
      <c r="L185" s="140"/>
      <c r="M185" s="119"/>
      <c r="N185" s="64"/>
      <c r="O185" s="64"/>
      <c r="P185" s="124"/>
    </row>
    <row r="186" spans="1:16" s="2" customFormat="1" ht="111.75" customHeight="1" x14ac:dyDescent="0.3">
      <c r="A186" s="5">
        <v>1</v>
      </c>
      <c r="B186" s="14" t="s">
        <v>2</v>
      </c>
      <c r="C186" s="26"/>
      <c r="D186" s="40" t="s">
        <v>76</v>
      </c>
      <c r="E186" s="49" t="s">
        <v>598</v>
      </c>
      <c r="F186" s="54" t="s">
        <v>606</v>
      </c>
      <c r="G186" s="188">
        <v>9785912828881</v>
      </c>
      <c r="H186" s="77">
        <v>217</v>
      </c>
      <c r="I186" s="81">
        <f t="shared" ref="I186:I193" si="48">ROUND((100-$L$4)/100*H186,1)</f>
        <v>134.5</v>
      </c>
      <c r="J186" s="88" t="s">
        <v>693</v>
      </c>
      <c r="K186" s="102">
        <v>25</v>
      </c>
      <c r="L186" s="134"/>
      <c r="M186" s="119">
        <f>L186*I186</f>
        <v>0</v>
      </c>
      <c r="N186" s="64">
        <f t="shared" ref="N186:N192" si="49">L186*2.75/25</f>
        <v>0</v>
      </c>
      <c r="O186" s="64">
        <v>4903000000</v>
      </c>
    </row>
    <row r="187" spans="1:16" s="2" customFormat="1" ht="111.75" customHeight="1" x14ac:dyDescent="0.3">
      <c r="A187" s="5">
        <f t="shared" ref="A187:A193" si="50">A186+1</f>
        <v>2</v>
      </c>
      <c r="B187" s="14" t="s">
        <v>2</v>
      </c>
      <c r="C187" s="26"/>
      <c r="D187" s="40" t="s">
        <v>77</v>
      </c>
      <c r="E187" s="50"/>
      <c r="F187" s="54" t="s">
        <v>607</v>
      </c>
      <c r="G187" s="188">
        <v>9785000335468</v>
      </c>
      <c r="H187" s="77">
        <v>217</v>
      </c>
      <c r="I187" s="81">
        <f t="shared" si="48"/>
        <v>134.5</v>
      </c>
      <c r="J187" s="88" t="s">
        <v>693</v>
      </c>
      <c r="K187" s="102">
        <v>25</v>
      </c>
      <c r="L187" s="110"/>
      <c r="M187" s="119">
        <f t="shared" ref="M187:M193" si="51">L187*I187</f>
        <v>0</v>
      </c>
      <c r="N187" s="64">
        <f t="shared" si="49"/>
        <v>0</v>
      </c>
      <c r="O187" s="64">
        <v>4903000000</v>
      </c>
    </row>
    <row r="188" spans="1:16" s="2" customFormat="1" ht="111.75" customHeight="1" x14ac:dyDescent="0.3">
      <c r="A188" s="5">
        <f t="shared" si="50"/>
        <v>3</v>
      </c>
      <c r="B188" s="14" t="s">
        <v>2</v>
      </c>
      <c r="C188" s="26"/>
      <c r="D188" s="40" t="s">
        <v>78</v>
      </c>
      <c r="E188" s="50"/>
      <c r="F188" s="54" t="s">
        <v>607</v>
      </c>
      <c r="G188" s="188">
        <v>9785000335277</v>
      </c>
      <c r="H188" s="77">
        <v>217</v>
      </c>
      <c r="I188" s="81">
        <f t="shared" si="48"/>
        <v>134.5</v>
      </c>
      <c r="J188" s="88" t="s">
        <v>693</v>
      </c>
      <c r="K188" s="102">
        <v>25</v>
      </c>
      <c r="L188" s="134"/>
      <c r="M188" s="119">
        <f t="shared" si="51"/>
        <v>0</v>
      </c>
      <c r="N188" s="64">
        <f t="shared" si="49"/>
        <v>0</v>
      </c>
      <c r="O188" s="64">
        <v>4903000000</v>
      </c>
    </row>
    <row r="189" spans="1:16" s="2" customFormat="1" ht="111.75" customHeight="1" x14ac:dyDescent="0.3">
      <c r="A189" s="5">
        <f t="shared" si="50"/>
        <v>4</v>
      </c>
      <c r="B189" s="14" t="s">
        <v>2</v>
      </c>
      <c r="C189" s="26"/>
      <c r="D189" s="40" t="s">
        <v>79</v>
      </c>
      <c r="E189" s="51"/>
      <c r="F189" s="54" t="s">
        <v>607</v>
      </c>
      <c r="G189" s="188">
        <v>9785000335284</v>
      </c>
      <c r="H189" s="77">
        <v>217</v>
      </c>
      <c r="I189" s="81">
        <f t="shared" si="48"/>
        <v>134.5</v>
      </c>
      <c r="J189" s="88" t="s">
        <v>693</v>
      </c>
      <c r="K189" s="102">
        <v>25</v>
      </c>
      <c r="L189" s="110"/>
      <c r="M189" s="119">
        <f t="shared" si="51"/>
        <v>0</v>
      </c>
      <c r="N189" s="64">
        <f t="shared" si="49"/>
        <v>0</v>
      </c>
      <c r="O189" s="64">
        <v>4903000000</v>
      </c>
    </row>
    <row r="190" spans="1:16" s="2" customFormat="1" ht="111.75" customHeight="1" x14ac:dyDescent="0.3">
      <c r="A190" s="5">
        <f t="shared" si="50"/>
        <v>5</v>
      </c>
      <c r="B190" s="14" t="s">
        <v>2</v>
      </c>
      <c r="C190" s="26"/>
      <c r="D190" s="40" t="s">
        <v>80</v>
      </c>
      <c r="E190" s="49" t="s">
        <v>598</v>
      </c>
      <c r="F190" s="54" t="s">
        <v>607</v>
      </c>
      <c r="G190" s="188">
        <v>9785912828874</v>
      </c>
      <c r="H190" s="77">
        <v>217</v>
      </c>
      <c r="I190" s="81">
        <f t="shared" si="48"/>
        <v>134.5</v>
      </c>
      <c r="J190" s="88" t="s">
        <v>693</v>
      </c>
      <c r="K190" s="102">
        <v>25</v>
      </c>
      <c r="L190" s="134"/>
      <c r="M190" s="119">
        <f t="shared" si="51"/>
        <v>0</v>
      </c>
      <c r="N190" s="64">
        <f t="shared" si="49"/>
        <v>0</v>
      </c>
      <c r="O190" s="64">
        <v>4903000000</v>
      </c>
    </row>
    <row r="191" spans="1:16" s="2" customFormat="1" ht="111.75" customHeight="1" x14ac:dyDescent="0.3">
      <c r="A191" s="5">
        <f t="shared" si="50"/>
        <v>6</v>
      </c>
      <c r="B191" s="14" t="s">
        <v>2</v>
      </c>
      <c r="C191" s="26"/>
      <c r="D191" s="40" t="s">
        <v>81</v>
      </c>
      <c r="E191" s="52"/>
      <c r="F191" s="54" t="s">
        <v>608</v>
      </c>
      <c r="G191" s="188">
        <v>9785000335451</v>
      </c>
      <c r="H191" s="77">
        <v>217</v>
      </c>
      <c r="I191" s="81">
        <f t="shared" si="48"/>
        <v>134.5</v>
      </c>
      <c r="J191" s="88" t="s">
        <v>693</v>
      </c>
      <c r="K191" s="102">
        <v>25</v>
      </c>
      <c r="L191" s="110"/>
      <c r="M191" s="119">
        <f t="shared" si="51"/>
        <v>0</v>
      </c>
      <c r="N191" s="64">
        <f t="shared" si="49"/>
        <v>0</v>
      </c>
      <c r="O191" s="64">
        <v>4903000000</v>
      </c>
    </row>
    <row r="192" spans="1:16" s="2" customFormat="1" ht="111.75" customHeight="1" x14ac:dyDescent="0.3">
      <c r="A192" s="5">
        <f t="shared" si="50"/>
        <v>7</v>
      </c>
      <c r="B192" s="14" t="s">
        <v>2</v>
      </c>
      <c r="C192" s="26"/>
      <c r="D192" s="40" t="s">
        <v>82</v>
      </c>
      <c r="E192" s="51"/>
      <c r="F192" s="54" t="s">
        <v>609</v>
      </c>
      <c r="G192" s="188">
        <v>9785912828867</v>
      </c>
      <c r="H192" s="77">
        <v>217</v>
      </c>
      <c r="I192" s="81">
        <f t="shared" si="48"/>
        <v>134.5</v>
      </c>
      <c r="J192" s="88" t="s">
        <v>693</v>
      </c>
      <c r="K192" s="102">
        <v>25</v>
      </c>
      <c r="L192" s="110"/>
      <c r="M192" s="119">
        <f t="shared" si="51"/>
        <v>0</v>
      </c>
      <c r="N192" s="64">
        <f t="shared" si="49"/>
        <v>0</v>
      </c>
      <c r="O192" s="64">
        <v>4903000000</v>
      </c>
    </row>
    <row r="193" spans="1:15" s="10" customFormat="1" ht="111.75" customHeight="1" x14ac:dyDescent="0.3">
      <c r="A193" s="5">
        <f t="shared" si="50"/>
        <v>8</v>
      </c>
      <c r="B193" s="14" t="s">
        <v>2</v>
      </c>
      <c r="C193" s="26"/>
      <c r="D193" s="40" t="s">
        <v>83</v>
      </c>
      <c r="E193" s="50"/>
      <c r="F193" s="54" t="s">
        <v>610</v>
      </c>
      <c r="G193" s="188">
        <v>9785912828591</v>
      </c>
      <c r="H193" s="77">
        <v>217</v>
      </c>
      <c r="I193" s="81">
        <f t="shared" si="48"/>
        <v>134.5</v>
      </c>
      <c r="J193" s="88" t="s">
        <v>693</v>
      </c>
      <c r="K193" s="102">
        <v>50</v>
      </c>
      <c r="L193" s="110"/>
      <c r="M193" s="119">
        <f t="shared" si="51"/>
        <v>0</v>
      </c>
      <c r="N193" s="64">
        <f>L193*2.75/25</f>
        <v>0</v>
      </c>
      <c r="O193" s="64">
        <v>4903000000</v>
      </c>
    </row>
    <row r="194" spans="1:15" s="2" customFormat="1" ht="59.4" customHeight="1" x14ac:dyDescent="0.3">
      <c r="A194" s="220" t="s">
        <v>722</v>
      </c>
      <c r="B194" s="221"/>
      <c r="C194" s="221"/>
      <c r="D194" s="221"/>
      <c r="E194" s="131" t="s">
        <v>848</v>
      </c>
      <c r="F194" s="224" t="s">
        <v>736</v>
      </c>
      <c r="G194" s="224"/>
      <c r="H194" s="224"/>
      <c r="I194" s="224"/>
      <c r="J194" s="224"/>
      <c r="K194" s="225"/>
      <c r="L194" s="140"/>
      <c r="M194" s="119"/>
      <c r="N194" s="64"/>
      <c r="O194" s="64"/>
    </row>
    <row r="195" spans="1:15" s="2" customFormat="1" ht="73.5" customHeight="1" x14ac:dyDescent="0.3">
      <c r="A195" s="6">
        <v>1</v>
      </c>
      <c r="B195" s="14" t="s">
        <v>3</v>
      </c>
      <c r="C195" s="26"/>
      <c r="D195" s="40" t="s">
        <v>84</v>
      </c>
      <c r="E195" s="25"/>
      <c r="F195" s="54" t="s">
        <v>601</v>
      </c>
      <c r="G195" s="126">
        <v>9785000336410</v>
      </c>
      <c r="H195" s="78">
        <v>124</v>
      </c>
      <c r="I195" s="81">
        <f>ROUND((100-$L$4)/100*H195,1)</f>
        <v>76.900000000000006</v>
      </c>
      <c r="J195" s="89" t="s">
        <v>694</v>
      </c>
      <c r="K195" s="104">
        <v>30</v>
      </c>
      <c r="L195" s="110"/>
      <c r="M195" s="119">
        <f>L195*I195</f>
        <v>0</v>
      </c>
      <c r="N195" s="64">
        <f>L195*2.8/30</f>
        <v>0</v>
      </c>
      <c r="O195" s="64">
        <v>4903000000</v>
      </c>
    </row>
    <row r="196" spans="1:15" s="2" customFormat="1" ht="73.5" customHeight="1" x14ac:dyDescent="0.3">
      <c r="A196" s="153"/>
      <c r="B196" s="154"/>
      <c r="C196" s="174"/>
      <c r="D196" s="156" t="s">
        <v>945</v>
      </c>
      <c r="E196" s="157"/>
      <c r="F196" s="158" t="s">
        <v>991</v>
      </c>
      <c r="G196" s="187"/>
      <c r="H196" s="159"/>
      <c r="I196" s="160"/>
      <c r="J196" s="161"/>
      <c r="K196" s="138"/>
      <c r="L196" s="134"/>
      <c r="M196" s="162"/>
      <c r="N196" s="64"/>
      <c r="O196" s="64"/>
    </row>
    <row r="197" spans="1:15" s="2" customFormat="1" ht="66.75" customHeight="1" x14ac:dyDescent="0.3">
      <c r="A197" s="153"/>
      <c r="B197" s="154"/>
      <c r="C197" s="155"/>
      <c r="D197" s="156" t="s">
        <v>992</v>
      </c>
      <c r="E197" s="157"/>
      <c r="F197" s="158" t="s">
        <v>993</v>
      </c>
      <c r="G197" s="187"/>
      <c r="H197" s="159"/>
      <c r="I197" s="160"/>
      <c r="J197" s="161"/>
      <c r="K197" s="138"/>
      <c r="L197" s="134"/>
      <c r="M197" s="162"/>
      <c r="N197" s="64"/>
      <c r="O197" s="64"/>
    </row>
    <row r="198" spans="1:15" s="2" customFormat="1" ht="73.5" customHeight="1" x14ac:dyDescent="0.3">
      <c r="A198" s="6">
        <f>A195+1</f>
        <v>2</v>
      </c>
      <c r="B198" s="14" t="s">
        <v>3</v>
      </c>
      <c r="C198" s="26"/>
      <c r="D198" s="40" t="s">
        <v>85</v>
      </c>
      <c r="E198" s="25"/>
      <c r="F198" s="54" t="s">
        <v>601</v>
      </c>
      <c r="G198" s="126">
        <v>9785912828294</v>
      </c>
      <c r="H198" s="78">
        <v>124</v>
      </c>
      <c r="I198" s="81">
        <f>ROUND((100-$L$4)/100*H198,1)</f>
        <v>76.900000000000006</v>
      </c>
      <c r="J198" s="89" t="s">
        <v>694</v>
      </c>
      <c r="K198" s="104">
        <v>30</v>
      </c>
      <c r="L198" s="110"/>
      <c r="M198" s="119">
        <f>L198*I198</f>
        <v>0</v>
      </c>
      <c r="N198" s="64">
        <f>L198*2.8/30</f>
        <v>0</v>
      </c>
      <c r="O198" s="64">
        <v>4903000000</v>
      </c>
    </row>
    <row r="199" spans="1:15" s="2" customFormat="1" ht="73.5" customHeight="1" x14ac:dyDescent="0.3">
      <c r="A199" s="6">
        <f>A198+1</f>
        <v>3</v>
      </c>
      <c r="B199" s="14" t="s">
        <v>3</v>
      </c>
      <c r="C199" s="26"/>
      <c r="D199" s="40" t="s">
        <v>86</v>
      </c>
      <c r="E199" s="32"/>
      <c r="F199" s="54" t="s">
        <v>601</v>
      </c>
      <c r="G199" s="126">
        <v>9785912823763</v>
      </c>
      <c r="H199" s="78">
        <v>124</v>
      </c>
      <c r="I199" s="81">
        <f>ROUND((100-$L$4)/100*H199,1)</f>
        <v>76.900000000000006</v>
      </c>
      <c r="J199" s="89" t="s">
        <v>694</v>
      </c>
      <c r="K199" s="104">
        <v>30</v>
      </c>
      <c r="L199" s="110"/>
      <c r="M199" s="119">
        <f>L199*I199</f>
        <v>0</v>
      </c>
      <c r="N199" s="64">
        <f>L199*2.8/30</f>
        <v>0</v>
      </c>
      <c r="O199" s="64">
        <v>4903000000</v>
      </c>
    </row>
    <row r="200" spans="1:15" s="10" customFormat="1" ht="73.5" customHeight="1" x14ac:dyDescent="0.3">
      <c r="A200" s="6">
        <f>A199+1</f>
        <v>4</v>
      </c>
      <c r="B200" s="14" t="s">
        <v>3</v>
      </c>
      <c r="C200" s="26"/>
      <c r="D200" s="40" t="s">
        <v>87</v>
      </c>
      <c r="E200" s="30"/>
      <c r="F200" s="54" t="s">
        <v>601</v>
      </c>
      <c r="G200" s="126">
        <v>9785912823770</v>
      </c>
      <c r="H200" s="78">
        <v>124</v>
      </c>
      <c r="I200" s="81">
        <f>ROUND((100-$L$4)/100*H200,1)</f>
        <v>76.900000000000006</v>
      </c>
      <c r="J200" s="89" t="s">
        <v>694</v>
      </c>
      <c r="K200" s="104">
        <v>30</v>
      </c>
      <c r="L200" s="110"/>
      <c r="M200" s="119">
        <f>L200*I200</f>
        <v>0</v>
      </c>
      <c r="N200" s="64">
        <f>L200*2.8/30</f>
        <v>0</v>
      </c>
      <c r="O200" s="64">
        <v>4903000000</v>
      </c>
    </row>
    <row r="201" spans="1:15" s="2" customFormat="1" ht="43.95" customHeight="1" x14ac:dyDescent="0.3">
      <c r="A201" s="220"/>
      <c r="B201" s="221"/>
      <c r="C201" s="221"/>
      <c r="D201" s="221"/>
      <c r="E201" s="16"/>
      <c r="F201" s="224" t="s">
        <v>723</v>
      </c>
      <c r="G201" s="224"/>
      <c r="H201" s="224"/>
      <c r="I201" s="224"/>
      <c r="J201" s="224"/>
      <c r="K201" s="225"/>
      <c r="L201" s="140"/>
      <c r="M201" s="119"/>
      <c r="N201" s="64"/>
      <c r="O201" s="64"/>
    </row>
    <row r="202" spans="1:15" s="2" customFormat="1" ht="73.5" customHeight="1" x14ac:dyDescent="0.3">
      <c r="A202" s="6">
        <v>1</v>
      </c>
      <c r="B202" s="14" t="s">
        <v>3</v>
      </c>
      <c r="C202" s="27" t="s">
        <v>30</v>
      </c>
      <c r="D202" s="40" t="s">
        <v>69</v>
      </c>
      <c r="E202" s="25"/>
      <c r="F202" s="54" t="s">
        <v>601</v>
      </c>
      <c r="G202" s="126">
        <v>9785912822940</v>
      </c>
      <c r="H202" s="78">
        <v>124</v>
      </c>
      <c r="I202" s="81">
        <f t="shared" ref="I202:I210" si="52">ROUND((100-$L$4)/100*H202,1)</f>
        <v>76.900000000000006</v>
      </c>
      <c r="J202" s="89" t="s">
        <v>1164</v>
      </c>
      <c r="K202" s="104">
        <v>30</v>
      </c>
      <c r="L202" s="110"/>
      <c r="M202" s="119">
        <f t="shared" ref="M202:M210" si="53">L202*I202</f>
        <v>0</v>
      </c>
      <c r="N202" s="64">
        <f t="shared" ref="N202:N207" si="54">L202*2.8/30</f>
        <v>0</v>
      </c>
      <c r="O202" s="64">
        <v>4903000000</v>
      </c>
    </row>
    <row r="203" spans="1:15" s="2" customFormat="1" ht="73.5" customHeight="1" x14ac:dyDescent="0.3">
      <c r="A203" s="6">
        <f>A202+1</f>
        <v>2</v>
      </c>
      <c r="B203" s="14" t="s">
        <v>3</v>
      </c>
      <c r="C203" s="27" t="s">
        <v>30</v>
      </c>
      <c r="D203" s="40" t="s">
        <v>1157</v>
      </c>
      <c r="E203" s="25"/>
      <c r="F203" s="54" t="s">
        <v>601</v>
      </c>
      <c r="G203" s="126">
        <v>9785912823794</v>
      </c>
      <c r="H203" s="78">
        <v>124</v>
      </c>
      <c r="I203" s="81">
        <f t="shared" si="52"/>
        <v>76.900000000000006</v>
      </c>
      <c r="J203" s="89" t="s">
        <v>1164</v>
      </c>
      <c r="K203" s="104">
        <v>30</v>
      </c>
      <c r="L203" s="110"/>
      <c r="M203" s="119">
        <f t="shared" si="53"/>
        <v>0</v>
      </c>
      <c r="N203" s="64">
        <f t="shared" si="54"/>
        <v>0</v>
      </c>
      <c r="O203" s="64">
        <v>4903000000</v>
      </c>
    </row>
    <row r="204" spans="1:15" s="2" customFormat="1" ht="73.5" customHeight="1" x14ac:dyDescent="0.3">
      <c r="A204" s="6">
        <f>A203+1</f>
        <v>3</v>
      </c>
      <c r="B204" s="14" t="s">
        <v>3</v>
      </c>
      <c r="C204" s="27" t="s">
        <v>30</v>
      </c>
      <c r="D204" s="40" t="s">
        <v>1158</v>
      </c>
      <c r="E204" s="25"/>
      <c r="F204" s="54" t="s">
        <v>601</v>
      </c>
      <c r="G204" s="126">
        <v>9785912822797</v>
      </c>
      <c r="H204" s="78">
        <v>124</v>
      </c>
      <c r="I204" s="81">
        <f t="shared" si="52"/>
        <v>76.900000000000006</v>
      </c>
      <c r="J204" s="89" t="s">
        <v>1164</v>
      </c>
      <c r="K204" s="104">
        <v>30</v>
      </c>
      <c r="L204" s="110"/>
      <c r="M204" s="119">
        <f t="shared" si="53"/>
        <v>0</v>
      </c>
      <c r="N204" s="64">
        <f t="shared" si="54"/>
        <v>0</v>
      </c>
      <c r="O204" s="64">
        <v>4903000000</v>
      </c>
    </row>
    <row r="205" spans="1:15" s="2" customFormat="1" ht="73.5" customHeight="1" x14ac:dyDescent="0.3">
      <c r="A205" s="6">
        <f t="shared" ref="A205:A210" si="55">A204+1</f>
        <v>4</v>
      </c>
      <c r="B205" s="14" t="s">
        <v>3</v>
      </c>
      <c r="C205" s="27" t="s">
        <v>30</v>
      </c>
      <c r="D205" s="40" t="s">
        <v>1159</v>
      </c>
      <c r="E205" s="25"/>
      <c r="F205" s="54" t="s">
        <v>601</v>
      </c>
      <c r="G205" s="126">
        <v>9785912826559</v>
      </c>
      <c r="H205" s="78">
        <v>124</v>
      </c>
      <c r="I205" s="81">
        <f t="shared" si="52"/>
        <v>76.900000000000006</v>
      </c>
      <c r="J205" s="89" t="s">
        <v>1164</v>
      </c>
      <c r="K205" s="104">
        <v>30</v>
      </c>
      <c r="L205" s="110"/>
      <c r="M205" s="119">
        <f t="shared" si="53"/>
        <v>0</v>
      </c>
      <c r="N205" s="64">
        <f t="shared" si="54"/>
        <v>0</v>
      </c>
      <c r="O205" s="64">
        <v>4903000000</v>
      </c>
    </row>
    <row r="206" spans="1:15" s="2" customFormat="1" ht="73.5" customHeight="1" x14ac:dyDescent="0.3">
      <c r="A206" s="6">
        <f t="shared" si="55"/>
        <v>5</v>
      </c>
      <c r="B206" s="14" t="s">
        <v>3</v>
      </c>
      <c r="C206" s="27" t="s">
        <v>30</v>
      </c>
      <c r="D206" s="40" t="s">
        <v>1160</v>
      </c>
      <c r="E206" s="25"/>
      <c r="F206" s="54" t="s">
        <v>601</v>
      </c>
      <c r="G206" s="126">
        <v>9785912822704</v>
      </c>
      <c r="H206" s="78">
        <v>124</v>
      </c>
      <c r="I206" s="81">
        <f t="shared" si="52"/>
        <v>76.900000000000006</v>
      </c>
      <c r="J206" s="89" t="s">
        <v>1164</v>
      </c>
      <c r="K206" s="104">
        <v>30</v>
      </c>
      <c r="L206" s="110"/>
      <c r="M206" s="119">
        <f t="shared" si="53"/>
        <v>0</v>
      </c>
      <c r="N206" s="64">
        <f t="shared" si="54"/>
        <v>0</v>
      </c>
      <c r="O206" s="64">
        <v>4903000000</v>
      </c>
    </row>
    <row r="207" spans="1:15" s="2" customFormat="1" ht="73.5" customHeight="1" x14ac:dyDescent="0.3">
      <c r="A207" s="6">
        <f t="shared" si="55"/>
        <v>6</v>
      </c>
      <c r="B207" s="14" t="s">
        <v>3</v>
      </c>
      <c r="C207" s="27" t="s">
        <v>30</v>
      </c>
      <c r="D207" s="40" t="s">
        <v>1161</v>
      </c>
      <c r="E207" s="25"/>
      <c r="F207" s="54" t="s">
        <v>601</v>
      </c>
      <c r="G207" s="126">
        <v>9785912826566</v>
      </c>
      <c r="H207" s="78">
        <v>124</v>
      </c>
      <c r="I207" s="81">
        <f t="shared" si="52"/>
        <v>76.900000000000006</v>
      </c>
      <c r="J207" s="89" t="s">
        <v>1164</v>
      </c>
      <c r="K207" s="104">
        <v>30</v>
      </c>
      <c r="L207" s="110"/>
      <c r="M207" s="119">
        <f t="shared" si="53"/>
        <v>0</v>
      </c>
      <c r="N207" s="64">
        <f t="shared" si="54"/>
        <v>0</v>
      </c>
      <c r="O207" s="64">
        <v>4903000000</v>
      </c>
    </row>
    <row r="208" spans="1:15" s="10" customFormat="1" ht="73.5" customHeight="1" x14ac:dyDescent="0.3">
      <c r="A208" s="6">
        <f t="shared" si="55"/>
        <v>7</v>
      </c>
      <c r="B208" s="14" t="s">
        <v>3</v>
      </c>
      <c r="C208" s="26"/>
      <c r="D208" s="40" t="s">
        <v>88</v>
      </c>
      <c r="E208" s="30"/>
      <c r="F208" s="54" t="s">
        <v>601</v>
      </c>
      <c r="G208" s="126">
        <v>9785912828317</v>
      </c>
      <c r="H208" s="78">
        <v>124</v>
      </c>
      <c r="I208" s="81">
        <f t="shared" si="52"/>
        <v>76.900000000000006</v>
      </c>
      <c r="J208" s="89" t="s">
        <v>695</v>
      </c>
      <c r="K208" s="104">
        <v>30</v>
      </c>
      <c r="L208" s="113"/>
      <c r="M208" s="119">
        <f t="shared" si="53"/>
        <v>0</v>
      </c>
      <c r="N208" s="64">
        <f>L208*3/30</f>
        <v>0</v>
      </c>
      <c r="O208" s="64">
        <v>4903000000</v>
      </c>
    </row>
    <row r="209" spans="1:15" s="2" customFormat="1" ht="73.5" customHeight="1" x14ac:dyDescent="0.3">
      <c r="A209" s="6">
        <f t="shared" si="55"/>
        <v>8</v>
      </c>
      <c r="B209" s="14" t="s">
        <v>3</v>
      </c>
      <c r="C209" s="27" t="s">
        <v>30</v>
      </c>
      <c r="D209" s="40" t="s">
        <v>1162</v>
      </c>
      <c r="E209" s="25"/>
      <c r="F209" s="54" t="s">
        <v>601</v>
      </c>
      <c r="G209" s="126">
        <v>9785912826542</v>
      </c>
      <c r="H209" s="78">
        <v>124</v>
      </c>
      <c r="I209" s="81">
        <f t="shared" si="52"/>
        <v>76.900000000000006</v>
      </c>
      <c r="J209" s="89" t="s">
        <v>1164</v>
      </c>
      <c r="K209" s="104">
        <v>30</v>
      </c>
      <c r="L209" s="110"/>
      <c r="M209" s="119">
        <f t="shared" si="53"/>
        <v>0</v>
      </c>
      <c r="N209" s="64">
        <f>L209*2.8/30</f>
        <v>0</v>
      </c>
      <c r="O209" s="64">
        <v>4903000000</v>
      </c>
    </row>
    <row r="210" spans="1:15" s="2" customFormat="1" ht="73.5" customHeight="1" x14ac:dyDescent="0.3">
      <c r="A210" s="6">
        <f t="shared" si="55"/>
        <v>9</v>
      </c>
      <c r="B210" s="14" t="s">
        <v>3</v>
      </c>
      <c r="C210" s="27" t="s">
        <v>30</v>
      </c>
      <c r="D210" s="40" t="s">
        <v>1163</v>
      </c>
      <c r="E210" s="25"/>
      <c r="F210" s="54" t="s">
        <v>601</v>
      </c>
      <c r="G210" s="126">
        <v>9785912822919</v>
      </c>
      <c r="H210" s="78">
        <v>124</v>
      </c>
      <c r="I210" s="81">
        <f t="shared" si="52"/>
        <v>76.900000000000006</v>
      </c>
      <c r="J210" s="89" t="s">
        <v>1164</v>
      </c>
      <c r="K210" s="104">
        <v>30</v>
      </c>
      <c r="L210" s="110"/>
      <c r="M210" s="119">
        <f t="shared" si="53"/>
        <v>0</v>
      </c>
      <c r="N210" s="64">
        <f>L210*2.8/30</f>
        <v>0</v>
      </c>
      <c r="O210" s="64">
        <v>4903000000</v>
      </c>
    </row>
    <row r="211" spans="1:15" s="10" customFormat="1" ht="69" customHeight="1" x14ac:dyDescent="0.3">
      <c r="A211" s="220" t="s">
        <v>737</v>
      </c>
      <c r="B211" s="221"/>
      <c r="C211" s="221"/>
      <c r="D211" s="221"/>
      <c r="E211" s="131" t="s">
        <v>849</v>
      </c>
      <c r="F211" s="224" t="s">
        <v>738</v>
      </c>
      <c r="G211" s="224"/>
      <c r="H211" s="224"/>
      <c r="I211" s="224"/>
      <c r="J211" s="224"/>
      <c r="K211" s="225"/>
      <c r="L211" s="140"/>
      <c r="M211" s="119"/>
      <c r="N211" s="64"/>
      <c r="O211" s="64"/>
    </row>
    <row r="212" spans="1:15" s="2" customFormat="1" ht="111.75" customHeight="1" x14ac:dyDescent="0.3">
      <c r="A212" s="6">
        <v>1</v>
      </c>
      <c r="B212" s="14" t="s">
        <v>2</v>
      </c>
      <c r="C212" s="27" t="s">
        <v>30</v>
      </c>
      <c r="D212" s="41" t="s">
        <v>69</v>
      </c>
      <c r="E212" s="49" t="s">
        <v>598</v>
      </c>
      <c r="F212" s="54" t="s">
        <v>611</v>
      </c>
      <c r="G212" s="188">
        <v>9785912825637</v>
      </c>
      <c r="H212" s="77">
        <v>56.5</v>
      </c>
      <c r="I212" s="81">
        <f>ROUND((100-$L$4)/100*H212,1)</f>
        <v>35</v>
      </c>
      <c r="J212" s="88" t="s">
        <v>1195</v>
      </c>
      <c r="K212" s="102">
        <v>50</v>
      </c>
      <c r="L212" s="134"/>
      <c r="M212" s="119">
        <f>L212*I212</f>
        <v>0</v>
      </c>
      <c r="N212" s="64">
        <f t="shared" ref="N212:N220" si="56">L212*1.85/50</f>
        <v>0</v>
      </c>
      <c r="O212" s="64">
        <v>4903000000</v>
      </c>
    </row>
    <row r="213" spans="1:15" s="2" customFormat="1" ht="111.75" customHeight="1" x14ac:dyDescent="0.3">
      <c r="A213" s="6">
        <f>A212+1</f>
        <v>2</v>
      </c>
      <c r="B213" s="14" t="s">
        <v>2</v>
      </c>
      <c r="C213" s="27" t="s">
        <v>30</v>
      </c>
      <c r="D213" s="41" t="s">
        <v>1175</v>
      </c>
      <c r="E213" s="49" t="s">
        <v>598</v>
      </c>
      <c r="F213" s="54" t="s">
        <v>611</v>
      </c>
      <c r="G213" s="188">
        <v>9785000336342</v>
      </c>
      <c r="H213" s="77">
        <v>56.5</v>
      </c>
      <c r="I213" s="81">
        <f>ROUND((100-$L$4)/100*H213,1)</f>
        <v>35</v>
      </c>
      <c r="J213" s="88" t="s">
        <v>1167</v>
      </c>
      <c r="K213" s="102">
        <v>50</v>
      </c>
      <c r="L213" s="134"/>
      <c r="M213" s="119">
        <f>L213*I213</f>
        <v>0</v>
      </c>
      <c r="N213" s="64">
        <f>L213*1.85/50</f>
        <v>0</v>
      </c>
      <c r="O213" s="64">
        <v>4903000000</v>
      </c>
    </row>
    <row r="214" spans="1:15" s="2" customFormat="1" ht="111.75" customHeight="1" x14ac:dyDescent="0.3">
      <c r="A214" s="6">
        <f t="shared" ref="A214:A221" si="57">A213+1</f>
        <v>3</v>
      </c>
      <c r="B214" s="14" t="s">
        <v>2</v>
      </c>
      <c r="C214" s="27" t="s">
        <v>30</v>
      </c>
      <c r="D214" s="41" t="s">
        <v>89</v>
      </c>
      <c r="E214" s="49" t="s">
        <v>598</v>
      </c>
      <c r="F214" s="54" t="s">
        <v>611</v>
      </c>
      <c r="G214" s="188">
        <v>9785912825644</v>
      </c>
      <c r="H214" s="77">
        <v>56.5</v>
      </c>
      <c r="I214" s="81">
        <f t="shared" ref="I214:I221" si="58">ROUND((100-$L$4)/100*H214,1)</f>
        <v>35</v>
      </c>
      <c r="J214" s="88" t="s">
        <v>979</v>
      </c>
      <c r="K214" s="102">
        <v>50</v>
      </c>
      <c r="L214" s="134"/>
      <c r="M214" s="119">
        <f t="shared" ref="M214:M221" si="59">L214*I214</f>
        <v>0</v>
      </c>
      <c r="N214" s="64">
        <f t="shared" si="56"/>
        <v>0</v>
      </c>
      <c r="O214" s="64">
        <v>4903000000</v>
      </c>
    </row>
    <row r="215" spans="1:15" s="2" customFormat="1" ht="111.75" customHeight="1" x14ac:dyDescent="0.3">
      <c r="A215" s="6">
        <f t="shared" si="57"/>
        <v>4</v>
      </c>
      <c r="B215" s="14" t="s">
        <v>2</v>
      </c>
      <c r="C215" s="27" t="s">
        <v>30</v>
      </c>
      <c r="D215" s="41" t="s">
        <v>70</v>
      </c>
      <c r="E215" s="49" t="s">
        <v>598</v>
      </c>
      <c r="F215" s="54" t="s">
        <v>611</v>
      </c>
      <c r="G215" s="188">
        <v>9785912825651</v>
      </c>
      <c r="H215" s="77">
        <v>56.5</v>
      </c>
      <c r="I215" s="81">
        <f t="shared" si="58"/>
        <v>35</v>
      </c>
      <c r="J215" s="88" t="s">
        <v>1168</v>
      </c>
      <c r="K215" s="102">
        <v>50</v>
      </c>
      <c r="L215" s="134"/>
      <c r="M215" s="119">
        <f t="shared" si="59"/>
        <v>0</v>
      </c>
      <c r="N215" s="64">
        <f t="shared" si="56"/>
        <v>0</v>
      </c>
      <c r="O215" s="64">
        <v>4903000000</v>
      </c>
    </row>
    <row r="216" spans="1:15" s="2" customFormat="1" ht="111.75" customHeight="1" x14ac:dyDescent="0.3">
      <c r="A216" s="6">
        <f t="shared" si="57"/>
        <v>5</v>
      </c>
      <c r="B216" s="14" t="s">
        <v>2</v>
      </c>
      <c r="C216" s="27" t="s">
        <v>30</v>
      </c>
      <c r="D216" s="41" t="s">
        <v>1176</v>
      </c>
      <c r="E216" s="51"/>
      <c r="F216" s="54" t="s">
        <v>611</v>
      </c>
      <c r="G216" s="188">
        <v>9785000336359</v>
      </c>
      <c r="H216" s="77">
        <v>56.5</v>
      </c>
      <c r="I216" s="81">
        <f>ROUND((100-$L$4)/100*H216,1)</f>
        <v>35</v>
      </c>
      <c r="J216" s="88" t="s">
        <v>1167</v>
      </c>
      <c r="K216" s="102">
        <v>50</v>
      </c>
      <c r="L216" s="110"/>
      <c r="M216" s="119">
        <f>L216*I216</f>
        <v>0</v>
      </c>
      <c r="N216" s="64">
        <f>L216*1.85/50</f>
        <v>0</v>
      </c>
      <c r="O216" s="64">
        <v>4903000000</v>
      </c>
    </row>
    <row r="217" spans="1:15" s="2" customFormat="1" ht="111.75" customHeight="1" x14ac:dyDescent="0.3">
      <c r="A217" s="6">
        <f t="shared" si="57"/>
        <v>6</v>
      </c>
      <c r="B217" s="14" t="s">
        <v>2</v>
      </c>
      <c r="C217" s="27" t="s">
        <v>30</v>
      </c>
      <c r="D217" s="41" t="s">
        <v>90</v>
      </c>
      <c r="E217" s="51"/>
      <c r="F217" s="54" t="s">
        <v>611</v>
      </c>
      <c r="G217" s="188">
        <v>9785912825750</v>
      </c>
      <c r="H217" s="77">
        <v>56.5</v>
      </c>
      <c r="I217" s="81">
        <f t="shared" si="58"/>
        <v>35</v>
      </c>
      <c r="J217" s="88" t="s">
        <v>692</v>
      </c>
      <c r="K217" s="102">
        <v>50</v>
      </c>
      <c r="L217" s="110"/>
      <c r="M217" s="119">
        <f t="shared" si="59"/>
        <v>0</v>
      </c>
      <c r="N217" s="64">
        <f t="shared" si="56"/>
        <v>0</v>
      </c>
      <c r="O217" s="64">
        <v>4903000000</v>
      </c>
    </row>
    <row r="218" spans="1:15" s="2" customFormat="1" ht="111.75" customHeight="1" x14ac:dyDescent="0.3">
      <c r="A218" s="6">
        <f t="shared" si="57"/>
        <v>7</v>
      </c>
      <c r="B218" s="14" t="s">
        <v>2</v>
      </c>
      <c r="C218" s="27" t="s">
        <v>30</v>
      </c>
      <c r="D218" s="41" t="s">
        <v>91</v>
      </c>
      <c r="E218" s="51"/>
      <c r="F218" s="54" t="s">
        <v>611</v>
      </c>
      <c r="G218" s="188">
        <v>9785912825668</v>
      </c>
      <c r="H218" s="77">
        <v>56.5</v>
      </c>
      <c r="I218" s="81">
        <f t="shared" si="58"/>
        <v>35</v>
      </c>
      <c r="J218" s="88" t="s">
        <v>692</v>
      </c>
      <c r="K218" s="102">
        <v>50</v>
      </c>
      <c r="L218" s="134"/>
      <c r="M218" s="119">
        <f t="shared" si="59"/>
        <v>0</v>
      </c>
      <c r="N218" s="64">
        <f t="shared" si="56"/>
        <v>0</v>
      </c>
      <c r="O218" s="64">
        <v>4903000000</v>
      </c>
    </row>
    <row r="219" spans="1:15" s="2" customFormat="1" ht="111.75" customHeight="1" x14ac:dyDescent="0.3">
      <c r="A219" s="6">
        <f t="shared" si="57"/>
        <v>8</v>
      </c>
      <c r="B219" s="14" t="s">
        <v>2</v>
      </c>
      <c r="C219" s="27" t="s">
        <v>30</v>
      </c>
      <c r="D219" s="41" t="s">
        <v>92</v>
      </c>
      <c r="E219" s="51"/>
      <c r="F219" s="54" t="s">
        <v>611</v>
      </c>
      <c r="G219" s="188">
        <v>9785912825767</v>
      </c>
      <c r="H219" s="77">
        <v>56.5</v>
      </c>
      <c r="I219" s="81">
        <f t="shared" si="58"/>
        <v>35</v>
      </c>
      <c r="J219" s="88" t="s">
        <v>1194</v>
      </c>
      <c r="K219" s="102">
        <v>50</v>
      </c>
      <c r="L219" s="110"/>
      <c r="M219" s="119">
        <f t="shared" si="59"/>
        <v>0</v>
      </c>
      <c r="N219" s="64">
        <f t="shared" si="56"/>
        <v>0</v>
      </c>
      <c r="O219" s="64">
        <v>4903000000</v>
      </c>
    </row>
    <row r="220" spans="1:15" s="2" customFormat="1" ht="111.75" customHeight="1" x14ac:dyDescent="0.3">
      <c r="A220" s="6">
        <f t="shared" si="57"/>
        <v>9</v>
      </c>
      <c r="B220" s="14" t="s">
        <v>2</v>
      </c>
      <c r="C220" s="27" t="s">
        <v>30</v>
      </c>
      <c r="D220" s="41" t="s">
        <v>93</v>
      </c>
      <c r="E220" s="30"/>
      <c r="F220" s="54" t="s">
        <v>611</v>
      </c>
      <c r="G220" s="188">
        <v>9785912825774</v>
      </c>
      <c r="H220" s="77">
        <v>56.5</v>
      </c>
      <c r="I220" s="81">
        <f t="shared" si="58"/>
        <v>35</v>
      </c>
      <c r="J220" s="88" t="s">
        <v>692</v>
      </c>
      <c r="K220" s="102">
        <v>50</v>
      </c>
      <c r="L220" s="110"/>
      <c r="M220" s="119">
        <f t="shared" si="59"/>
        <v>0</v>
      </c>
      <c r="N220" s="64">
        <f t="shared" si="56"/>
        <v>0</v>
      </c>
      <c r="O220" s="64">
        <v>4903000000</v>
      </c>
    </row>
    <row r="221" spans="1:15" s="2" customFormat="1" ht="111.75" customHeight="1" x14ac:dyDescent="0.3">
      <c r="A221" s="6">
        <f t="shared" si="57"/>
        <v>10</v>
      </c>
      <c r="B221" s="14" t="s">
        <v>2</v>
      </c>
      <c r="C221" s="27" t="s">
        <v>30</v>
      </c>
      <c r="D221" s="41" t="s">
        <v>94</v>
      </c>
      <c r="E221" s="51"/>
      <c r="F221" s="54" t="s">
        <v>611</v>
      </c>
      <c r="G221" s="188">
        <v>9785912825781</v>
      </c>
      <c r="H221" s="77">
        <v>56.5</v>
      </c>
      <c r="I221" s="81">
        <f t="shared" si="58"/>
        <v>35</v>
      </c>
      <c r="J221" s="88" t="s">
        <v>692</v>
      </c>
      <c r="K221" s="102">
        <v>50</v>
      </c>
      <c r="L221" s="110"/>
      <c r="M221" s="119">
        <f t="shared" si="59"/>
        <v>0</v>
      </c>
      <c r="N221" s="64">
        <f>L221*1.85/50</f>
        <v>0</v>
      </c>
      <c r="O221" s="64">
        <v>4903000000</v>
      </c>
    </row>
    <row r="222" spans="1:15" s="10" customFormat="1" ht="54" customHeight="1" x14ac:dyDescent="0.3">
      <c r="A222" s="229" t="s">
        <v>739</v>
      </c>
      <c r="B222" s="230"/>
      <c r="C222" s="230"/>
      <c r="D222" s="230"/>
      <c r="E222" s="230"/>
      <c r="F222" s="230"/>
      <c r="G222" s="230"/>
      <c r="H222" s="230"/>
      <c r="I222" s="230"/>
      <c r="J222" s="230"/>
      <c r="K222" s="231"/>
      <c r="L222" s="140"/>
      <c r="M222" s="119"/>
      <c r="N222" s="64"/>
      <c r="O222" s="64"/>
    </row>
    <row r="223" spans="1:15" s="10" customFormat="1" ht="66.75" customHeight="1" x14ac:dyDescent="0.3">
      <c r="A223" s="220" t="s">
        <v>740</v>
      </c>
      <c r="B223" s="221"/>
      <c r="C223" s="221"/>
      <c r="D223" s="221"/>
      <c r="E223" s="131" t="s">
        <v>850</v>
      </c>
      <c r="F223" s="224" t="s">
        <v>741</v>
      </c>
      <c r="G223" s="224"/>
      <c r="H223" s="224"/>
      <c r="I223" s="224"/>
      <c r="J223" s="224"/>
      <c r="K223" s="225"/>
      <c r="L223" s="140"/>
      <c r="M223" s="119"/>
      <c r="N223" s="64"/>
      <c r="O223" s="64"/>
    </row>
    <row r="224" spans="1:15" s="2" customFormat="1" ht="111.75" customHeight="1" x14ac:dyDescent="0.3">
      <c r="A224" s="6">
        <v>1</v>
      </c>
      <c r="B224" s="14" t="s">
        <v>4</v>
      </c>
      <c r="C224" s="27" t="s">
        <v>30</v>
      </c>
      <c r="D224" s="42" t="s">
        <v>1129</v>
      </c>
      <c r="E224" s="49" t="s">
        <v>598</v>
      </c>
      <c r="F224" s="54" t="s">
        <v>612</v>
      </c>
      <c r="G224" s="126">
        <v>9785000336830</v>
      </c>
      <c r="H224" s="78">
        <v>84</v>
      </c>
      <c r="I224" s="81">
        <f t="shared" ref="I224:I243" si="60">ROUND((100-$L$4)/100*H224,1)</f>
        <v>52.1</v>
      </c>
      <c r="J224" s="208" t="s">
        <v>1130</v>
      </c>
      <c r="K224" s="104">
        <v>50</v>
      </c>
      <c r="L224" s="134"/>
      <c r="M224" s="119">
        <f>L224*I224</f>
        <v>0</v>
      </c>
      <c r="N224" s="64">
        <f>L224*2.1/50</f>
        <v>0</v>
      </c>
      <c r="O224" s="64">
        <v>4903000000</v>
      </c>
    </row>
    <row r="225" spans="1:15" s="2" customFormat="1" ht="111.75" customHeight="1" x14ac:dyDescent="0.3">
      <c r="A225" s="6">
        <f t="shared" ref="A225:A243" si="61">A224+1</f>
        <v>2</v>
      </c>
      <c r="B225" s="14"/>
      <c r="C225" s="27" t="s">
        <v>30</v>
      </c>
      <c r="D225" s="42" t="s">
        <v>95</v>
      </c>
      <c r="E225" s="30"/>
      <c r="F225" s="54" t="s">
        <v>612</v>
      </c>
      <c r="G225" s="126">
        <v>9785000336779</v>
      </c>
      <c r="H225" s="78">
        <v>84</v>
      </c>
      <c r="I225" s="81">
        <f t="shared" si="60"/>
        <v>52.1</v>
      </c>
      <c r="J225" s="90" t="s">
        <v>690</v>
      </c>
      <c r="K225" s="104">
        <v>50</v>
      </c>
      <c r="L225" s="134"/>
      <c r="M225" s="119">
        <f t="shared" ref="M225:M243" si="62">L225*I225</f>
        <v>0</v>
      </c>
      <c r="N225" s="64">
        <f t="shared" ref="N225:N243" si="63">L225*2.1/50</f>
        <v>0</v>
      </c>
      <c r="O225" s="64">
        <v>4903000000</v>
      </c>
    </row>
    <row r="226" spans="1:15" s="2" customFormat="1" ht="111.75" customHeight="1" x14ac:dyDescent="0.3">
      <c r="A226" s="6">
        <f t="shared" si="61"/>
        <v>3</v>
      </c>
      <c r="B226" s="14"/>
      <c r="C226" s="27" t="s">
        <v>30</v>
      </c>
      <c r="D226" s="42" t="s">
        <v>815</v>
      </c>
      <c r="E226" s="30"/>
      <c r="F226" s="54" t="s">
        <v>612</v>
      </c>
      <c r="G226" s="126">
        <v>9785000337882</v>
      </c>
      <c r="H226" s="78">
        <v>84</v>
      </c>
      <c r="I226" s="81">
        <f t="shared" si="60"/>
        <v>52.1</v>
      </c>
      <c r="J226" s="90" t="s">
        <v>690</v>
      </c>
      <c r="K226" s="104">
        <v>50</v>
      </c>
      <c r="L226" s="134"/>
      <c r="M226" s="119">
        <f t="shared" si="62"/>
        <v>0</v>
      </c>
      <c r="N226" s="64">
        <f t="shared" si="63"/>
        <v>0</v>
      </c>
      <c r="O226" s="64">
        <v>4903000000</v>
      </c>
    </row>
    <row r="227" spans="1:15" s="2" customFormat="1" ht="111.75" customHeight="1" x14ac:dyDescent="0.3">
      <c r="A227" s="6">
        <f t="shared" si="61"/>
        <v>4</v>
      </c>
      <c r="B227" s="14" t="s">
        <v>4</v>
      </c>
      <c r="C227" s="31"/>
      <c r="D227" s="42" t="s">
        <v>96</v>
      </c>
      <c r="E227" s="30"/>
      <c r="F227" s="54" t="s">
        <v>612</v>
      </c>
      <c r="G227" s="126">
        <v>9785000336762</v>
      </c>
      <c r="H227" s="78">
        <v>84</v>
      </c>
      <c r="I227" s="81">
        <f t="shared" si="60"/>
        <v>52.1</v>
      </c>
      <c r="J227" s="90" t="s">
        <v>691</v>
      </c>
      <c r="K227" s="104">
        <v>50</v>
      </c>
      <c r="L227" s="134"/>
      <c r="M227" s="119">
        <f t="shared" si="62"/>
        <v>0</v>
      </c>
      <c r="N227" s="64">
        <f t="shared" si="63"/>
        <v>0</v>
      </c>
      <c r="O227" s="64">
        <v>4903000000</v>
      </c>
    </row>
    <row r="228" spans="1:15" s="2" customFormat="1" ht="111.75" customHeight="1" x14ac:dyDescent="0.3">
      <c r="A228" s="6">
        <f t="shared" si="61"/>
        <v>5</v>
      </c>
      <c r="B228" s="14" t="s">
        <v>4</v>
      </c>
      <c r="C228" s="27" t="s">
        <v>30</v>
      </c>
      <c r="D228" s="42" t="s">
        <v>97</v>
      </c>
      <c r="E228" s="49" t="s">
        <v>598</v>
      </c>
      <c r="F228" s="54" t="s">
        <v>613</v>
      </c>
      <c r="G228" s="126">
        <v>9785000336816</v>
      </c>
      <c r="H228" s="78">
        <v>84</v>
      </c>
      <c r="I228" s="81">
        <f t="shared" si="60"/>
        <v>52.1</v>
      </c>
      <c r="J228" s="90" t="s">
        <v>1227</v>
      </c>
      <c r="K228" s="104">
        <v>50</v>
      </c>
      <c r="L228" s="134"/>
      <c r="M228" s="119">
        <f t="shared" si="62"/>
        <v>0</v>
      </c>
      <c r="N228" s="64">
        <f t="shared" si="63"/>
        <v>0</v>
      </c>
      <c r="O228" s="64">
        <v>4903000000</v>
      </c>
    </row>
    <row r="229" spans="1:15" s="2" customFormat="1" ht="111.75" customHeight="1" x14ac:dyDescent="0.3">
      <c r="A229" s="6">
        <f t="shared" si="61"/>
        <v>6</v>
      </c>
      <c r="B229" s="14"/>
      <c r="C229" s="27" t="s">
        <v>30</v>
      </c>
      <c r="D229" s="42" t="s">
        <v>1131</v>
      </c>
      <c r="E229" s="30"/>
      <c r="F229" s="54" t="s">
        <v>612</v>
      </c>
      <c r="G229" s="126">
        <v>9785000337349</v>
      </c>
      <c r="H229" s="78">
        <v>84</v>
      </c>
      <c r="I229" s="81">
        <f t="shared" si="60"/>
        <v>52.1</v>
      </c>
      <c r="J229" s="208" t="s">
        <v>1130</v>
      </c>
      <c r="K229" s="104">
        <v>50</v>
      </c>
      <c r="L229" s="134"/>
      <c r="M229" s="119">
        <f t="shared" si="62"/>
        <v>0</v>
      </c>
      <c r="N229" s="64">
        <f t="shared" si="63"/>
        <v>0</v>
      </c>
      <c r="O229" s="64">
        <v>4903000000</v>
      </c>
    </row>
    <row r="230" spans="1:15" s="2" customFormat="1" ht="111.75" customHeight="1" x14ac:dyDescent="0.3">
      <c r="A230" s="5">
        <f t="shared" si="61"/>
        <v>7</v>
      </c>
      <c r="B230" s="14"/>
      <c r="C230" s="27" t="s">
        <v>30</v>
      </c>
      <c r="D230" s="42" t="s">
        <v>1136</v>
      </c>
      <c r="E230" s="49" t="s">
        <v>598</v>
      </c>
      <c r="F230" s="54" t="s">
        <v>612</v>
      </c>
      <c r="G230" s="126">
        <v>9785000337325</v>
      </c>
      <c r="H230" s="78">
        <v>84</v>
      </c>
      <c r="I230" s="81">
        <f t="shared" si="60"/>
        <v>52.1</v>
      </c>
      <c r="J230" s="208" t="s">
        <v>1130</v>
      </c>
      <c r="K230" s="104">
        <v>50</v>
      </c>
      <c r="L230" s="134"/>
      <c r="M230" s="119">
        <f t="shared" si="62"/>
        <v>0</v>
      </c>
      <c r="N230" s="64">
        <f t="shared" si="63"/>
        <v>0</v>
      </c>
      <c r="O230" s="64">
        <v>4903000000</v>
      </c>
    </row>
    <row r="231" spans="1:15" s="2" customFormat="1" ht="111.75" customHeight="1" x14ac:dyDescent="0.3">
      <c r="A231" s="5">
        <f t="shared" si="61"/>
        <v>8</v>
      </c>
      <c r="B231" s="14" t="s">
        <v>4</v>
      </c>
      <c r="C231" s="27" t="s">
        <v>30</v>
      </c>
      <c r="D231" s="42" t="s">
        <v>1134</v>
      </c>
      <c r="E231" s="49" t="s">
        <v>598</v>
      </c>
      <c r="F231" s="54" t="s">
        <v>613</v>
      </c>
      <c r="G231" s="126">
        <v>9785000336823</v>
      </c>
      <c r="H231" s="78">
        <v>84</v>
      </c>
      <c r="I231" s="81">
        <f t="shared" si="60"/>
        <v>52.1</v>
      </c>
      <c r="J231" s="208" t="s">
        <v>1130</v>
      </c>
      <c r="K231" s="104">
        <v>50</v>
      </c>
      <c r="L231" s="134"/>
      <c r="M231" s="119">
        <f t="shared" si="62"/>
        <v>0</v>
      </c>
      <c r="N231" s="64">
        <f t="shared" si="63"/>
        <v>0</v>
      </c>
      <c r="O231" s="64">
        <v>4903000000</v>
      </c>
    </row>
    <row r="232" spans="1:15" s="2" customFormat="1" ht="111.75" customHeight="1" x14ac:dyDescent="0.3">
      <c r="A232" s="5">
        <f t="shared" si="61"/>
        <v>9</v>
      </c>
      <c r="B232" s="14"/>
      <c r="C232" s="27" t="s">
        <v>30</v>
      </c>
      <c r="D232" s="42" t="s">
        <v>1135</v>
      </c>
      <c r="E232" s="30"/>
      <c r="F232" s="54" t="s">
        <v>613</v>
      </c>
      <c r="G232" s="126">
        <v>9785000337370</v>
      </c>
      <c r="H232" s="78">
        <v>84</v>
      </c>
      <c r="I232" s="81">
        <f t="shared" si="60"/>
        <v>52.1</v>
      </c>
      <c r="J232" s="208" t="s">
        <v>1130</v>
      </c>
      <c r="K232" s="104">
        <v>50</v>
      </c>
      <c r="L232" s="110"/>
      <c r="M232" s="119">
        <f t="shared" si="62"/>
        <v>0</v>
      </c>
      <c r="N232" s="64">
        <f t="shared" si="63"/>
        <v>0</v>
      </c>
      <c r="O232" s="64">
        <v>4903000000</v>
      </c>
    </row>
    <row r="233" spans="1:15" s="2" customFormat="1" ht="111.75" customHeight="1" x14ac:dyDescent="0.3">
      <c r="A233" s="5">
        <f t="shared" si="61"/>
        <v>10</v>
      </c>
      <c r="B233" s="14"/>
      <c r="C233" s="180"/>
      <c r="D233" s="42" t="s">
        <v>816</v>
      </c>
      <c r="E233" s="30"/>
      <c r="F233" s="54" t="s">
        <v>612</v>
      </c>
      <c r="G233" s="126">
        <v>9785000337868</v>
      </c>
      <c r="H233" s="78">
        <v>84</v>
      </c>
      <c r="I233" s="81">
        <f t="shared" si="60"/>
        <v>52.1</v>
      </c>
      <c r="J233" s="90" t="s">
        <v>690</v>
      </c>
      <c r="K233" s="104">
        <v>50</v>
      </c>
      <c r="L233" s="110"/>
      <c r="M233" s="119">
        <f t="shared" si="62"/>
        <v>0</v>
      </c>
      <c r="N233" s="64">
        <f t="shared" si="63"/>
        <v>0</v>
      </c>
      <c r="O233" s="64">
        <v>4903000000</v>
      </c>
    </row>
    <row r="234" spans="1:15" s="2" customFormat="1" ht="111.75" customHeight="1" x14ac:dyDescent="0.3">
      <c r="A234" s="6">
        <f t="shared" si="61"/>
        <v>11</v>
      </c>
      <c r="B234" s="14" t="s">
        <v>4</v>
      </c>
      <c r="C234" s="27" t="s">
        <v>30</v>
      </c>
      <c r="D234" s="42" t="s">
        <v>98</v>
      </c>
      <c r="E234" s="30"/>
      <c r="F234" s="54" t="s">
        <v>613</v>
      </c>
      <c r="G234" s="126">
        <v>9785000336809</v>
      </c>
      <c r="H234" s="78">
        <v>84</v>
      </c>
      <c r="I234" s="81">
        <f t="shared" si="60"/>
        <v>52.1</v>
      </c>
      <c r="J234" s="90" t="s">
        <v>1230</v>
      </c>
      <c r="K234" s="104">
        <v>50</v>
      </c>
      <c r="L234" s="110"/>
      <c r="M234" s="119">
        <f t="shared" si="62"/>
        <v>0</v>
      </c>
      <c r="N234" s="64">
        <f t="shared" si="63"/>
        <v>0</v>
      </c>
      <c r="O234" s="64">
        <v>4903000000</v>
      </c>
    </row>
    <row r="235" spans="1:15" s="2" customFormat="1" ht="111.75" customHeight="1" x14ac:dyDescent="0.3">
      <c r="A235" s="6">
        <f t="shared" si="61"/>
        <v>12</v>
      </c>
      <c r="B235" s="14"/>
      <c r="C235" s="27" t="s">
        <v>30</v>
      </c>
      <c r="D235" s="42" t="s">
        <v>99</v>
      </c>
      <c r="E235" s="30"/>
      <c r="F235" s="54" t="s">
        <v>613</v>
      </c>
      <c r="G235" s="126">
        <v>9785000337356</v>
      </c>
      <c r="H235" s="78">
        <v>84</v>
      </c>
      <c r="I235" s="81">
        <f t="shared" si="60"/>
        <v>52.1</v>
      </c>
      <c r="J235" s="90" t="s">
        <v>1230</v>
      </c>
      <c r="K235" s="104">
        <v>50</v>
      </c>
      <c r="L235" s="110"/>
      <c r="M235" s="119">
        <f t="shared" si="62"/>
        <v>0</v>
      </c>
      <c r="N235" s="64">
        <f t="shared" si="63"/>
        <v>0</v>
      </c>
      <c r="O235" s="64">
        <v>4903000000</v>
      </c>
    </row>
    <row r="236" spans="1:15" s="2" customFormat="1" ht="111.75" customHeight="1" x14ac:dyDescent="0.3">
      <c r="A236" s="5">
        <f t="shared" si="61"/>
        <v>13</v>
      </c>
      <c r="B236" s="14"/>
      <c r="C236" s="27" t="s">
        <v>30</v>
      </c>
      <c r="D236" s="42" t="s">
        <v>100</v>
      </c>
      <c r="E236" s="30"/>
      <c r="F236" s="54" t="s">
        <v>612</v>
      </c>
      <c r="G236" s="126">
        <v>9785000337332</v>
      </c>
      <c r="H236" s="78">
        <v>84</v>
      </c>
      <c r="I236" s="81">
        <f t="shared" si="60"/>
        <v>52.1</v>
      </c>
      <c r="J236" s="208" t="s">
        <v>1130</v>
      </c>
      <c r="K236" s="104">
        <v>50</v>
      </c>
      <c r="L236" s="134"/>
      <c r="M236" s="119">
        <f t="shared" si="62"/>
        <v>0</v>
      </c>
      <c r="N236" s="64">
        <f t="shared" si="63"/>
        <v>0</v>
      </c>
      <c r="O236" s="64">
        <v>4903000000</v>
      </c>
    </row>
    <row r="237" spans="1:15" s="2" customFormat="1" ht="111.75" customHeight="1" x14ac:dyDescent="0.3">
      <c r="A237" s="5">
        <f t="shared" si="61"/>
        <v>14</v>
      </c>
      <c r="B237" s="14" t="s">
        <v>4</v>
      </c>
      <c r="C237" s="27" t="s">
        <v>30</v>
      </c>
      <c r="D237" s="42" t="s">
        <v>1228</v>
      </c>
      <c r="E237" s="30"/>
      <c r="F237" s="54" t="s">
        <v>612</v>
      </c>
      <c r="G237" s="126">
        <v>9785000336793</v>
      </c>
      <c r="H237" s="78">
        <v>84</v>
      </c>
      <c r="I237" s="81">
        <f t="shared" si="60"/>
        <v>52.1</v>
      </c>
      <c r="J237" s="90" t="s">
        <v>1230</v>
      </c>
      <c r="K237" s="104">
        <v>50</v>
      </c>
      <c r="L237" s="134"/>
      <c r="M237" s="119">
        <f t="shared" si="62"/>
        <v>0</v>
      </c>
      <c r="N237" s="64">
        <f t="shared" si="63"/>
        <v>0</v>
      </c>
      <c r="O237" s="64">
        <v>4903000000</v>
      </c>
    </row>
    <row r="238" spans="1:15" s="2" customFormat="1" ht="111.75" customHeight="1" x14ac:dyDescent="0.3">
      <c r="A238" s="5">
        <f t="shared" si="61"/>
        <v>15</v>
      </c>
      <c r="B238" s="14"/>
      <c r="C238" s="180"/>
      <c r="D238" s="42" t="s">
        <v>101</v>
      </c>
      <c r="E238" s="30"/>
      <c r="F238" s="54" t="s">
        <v>613</v>
      </c>
      <c r="G238" s="126">
        <v>9785000337363</v>
      </c>
      <c r="H238" s="78">
        <v>84</v>
      </c>
      <c r="I238" s="81">
        <f>ROUND((100-$L$4)/100*H238,1)</f>
        <v>52.1</v>
      </c>
      <c r="J238" s="90" t="s">
        <v>691</v>
      </c>
      <c r="K238" s="104">
        <v>50</v>
      </c>
      <c r="L238" s="110"/>
      <c r="M238" s="119">
        <f t="shared" si="62"/>
        <v>0</v>
      </c>
      <c r="N238" s="64">
        <f t="shared" si="63"/>
        <v>0</v>
      </c>
      <c r="O238" s="64">
        <v>4903000000</v>
      </c>
    </row>
    <row r="239" spans="1:15" s="2" customFormat="1" ht="111.75" customHeight="1" x14ac:dyDescent="0.3">
      <c r="A239" s="5">
        <f t="shared" si="61"/>
        <v>16</v>
      </c>
      <c r="B239" s="14"/>
      <c r="C239" s="31"/>
      <c r="D239" s="42" t="s">
        <v>102</v>
      </c>
      <c r="E239" s="30"/>
      <c r="F239" s="54" t="s">
        <v>613</v>
      </c>
      <c r="G239" s="126">
        <v>9785000336786</v>
      </c>
      <c r="H239" s="78">
        <v>84</v>
      </c>
      <c r="I239" s="81">
        <f>ROUND((100-$L$4)/100*H239,1)</f>
        <v>52.1</v>
      </c>
      <c r="J239" s="90" t="s">
        <v>690</v>
      </c>
      <c r="K239" s="104">
        <v>50</v>
      </c>
      <c r="L239" s="110"/>
      <c r="M239" s="119">
        <f t="shared" si="62"/>
        <v>0</v>
      </c>
      <c r="N239" s="64">
        <f t="shared" si="63"/>
        <v>0</v>
      </c>
      <c r="O239" s="64">
        <v>4903000000</v>
      </c>
    </row>
    <row r="240" spans="1:15" s="2" customFormat="1" ht="111.75" customHeight="1" x14ac:dyDescent="0.3">
      <c r="A240" s="6">
        <f t="shared" si="61"/>
        <v>17</v>
      </c>
      <c r="B240" s="14"/>
      <c r="C240" s="27" t="s">
        <v>30</v>
      </c>
      <c r="D240" s="42" t="s">
        <v>1132</v>
      </c>
      <c r="E240" s="30"/>
      <c r="F240" s="54" t="s">
        <v>612</v>
      </c>
      <c r="G240" s="126">
        <v>9785000337318</v>
      </c>
      <c r="H240" s="78">
        <v>84</v>
      </c>
      <c r="I240" s="81">
        <f>ROUND((100-$L$4)/100*H240,1)</f>
        <v>52.1</v>
      </c>
      <c r="J240" s="208" t="s">
        <v>1130</v>
      </c>
      <c r="K240" s="104">
        <v>50</v>
      </c>
      <c r="L240" s="134"/>
      <c r="M240" s="119">
        <f t="shared" si="62"/>
        <v>0</v>
      </c>
      <c r="N240" s="64">
        <f t="shared" si="63"/>
        <v>0</v>
      </c>
      <c r="O240" s="64">
        <v>4903000000</v>
      </c>
    </row>
    <row r="241" spans="1:15" s="2" customFormat="1" ht="111.75" customHeight="1" x14ac:dyDescent="0.3">
      <c r="A241" s="6">
        <f t="shared" si="61"/>
        <v>18</v>
      </c>
      <c r="B241" s="14"/>
      <c r="C241" s="26"/>
      <c r="D241" s="42" t="s">
        <v>817</v>
      </c>
      <c r="E241" s="30"/>
      <c r="F241" s="54" t="s">
        <v>612</v>
      </c>
      <c r="G241" s="126">
        <v>9785000337875</v>
      </c>
      <c r="H241" s="78">
        <v>84</v>
      </c>
      <c r="I241" s="81">
        <f t="shared" si="60"/>
        <v>52.1</v>
      </c>
      <c r="J241" s="90" t="s">
        <v>690</v>
      </c>
      <c r="K241" s="104">
        <v>50</v>
      </c>
      <c r="L241" s="134"/>
      <c r="M241" s="119">
        <f t="shared" si="62"/>
        <v>0</v>
      </c>
      <c r="N241" s="64">
        <f t="shared" si="63"/>
        <v>0</v>
      </c>
      <c r="O241" s="64">
        <v>4903000000</v>
      </c>
    </row>
    <row r="242" spans="1:15" s="2" customFormat="1" ht="111.75" customHeight="1" x14ac:dyDescent="0.3">
      <c r="A242" s="6">
        <f t="shared" si="61"/>
        <v>19</v>
      </c>
      <c r="B242" s="14"/>
      <c r="C242" s="27" t="s">
        <v>30</v>
      </c>
      <c r="D242" s="42" t="s">
        <v>1133</v>
      </c>
      <c r="E242" s="49" t="s">
        <v>598</v>
      </c>
      <c r="F242" s="54" t="s">
        <v>613</v>
      </c>
      <c r="G242" s="126">
        <v>9785000337387</v>
      </c>
      <c r="H242" s="78">
        <v>84</v>
      </c>
      <c r="I242" s="81">
        <f t="shared" si="60"/>
        <v>52.1</v>
      </c>
      <c r="J242" s="208" t="s">
        <v>1130</v>
      </c>
      <c r="K242" s="104">
        <v>50</v>
      </c>
      <c r="L242" s="134"/>
      <c r="M242" s="119">
        <f t="shared" si="62"/>
        <v>0</v>
      </c>
      <c r="N242" s="64">
        <f t="shared" si="63"/>
        <v>0</v>
      </c>
      <c r="O242" s="64">
        <v>4903000000</v>
      </c>
    </row>
    <row r="243" spans="1:15" s="10" customFormat="1" ht="111.75" customHeight="1" x14ac:dyDescent="0.3">
      <c r="A243" s="6">
        <f t="shared" si="61"/>
        <v>20</v>
      </c>
      <c r="B243" s="14"/>
      <c r="C243" s="26"/>
      <c r="D243" s="42" t="s">
        <v>818</v>
      </c>
      <c r="E243" s="30"/>
      <c r="F243" s="54" t="s">
        <v>612</v>
      </c>
      <c r="G243" s="126">
        <v>9785000337851</v>
      </c>
      <c r="H243" s="78">
        <v>84</v>
      </c>
      <c r="I243" s="81">
        <f t="shared" si="60"/>
        <v>52.1</v>
      </c>
      <c r="J243" s="90" t="s">
        <v>690</v>
      </c>
      <c r="K243" s="104">
        <v>50</v>
      </c>
      <c r="L243" s="134"/>
      <c r="M243" s="119">
        <f t="shared" si="62"/>
        <v>0</v>
      </c>
      <c r="N243" s="64">
        <f t="shared" si="63"/>
        <v>0</v>
      </c>
      <c r="O243" s="64">
        <v>4903000000</v>
      </c>
    </row>
    <row r="244" spans="1:15" s="2" customFormat="1" ht="85.2" customHeight="1" x14ac:dyDescent="0.3">
      <c r="A244" s="220" t="s">
        <v>720</v>
      </c>
      <c r="B244" s="221"/>
      <c r="C244" s="221"/>
      <c r="D244" s="221"/>
      <c r="E244" s="131" t="s">
        <v>851</v>
      </c>
      <c r="F244" s="224" t="s">
        <v>742</v>
      </c>
      <c r="G244" s="224"/>
      <c r="H244" s="224"/>
      <c r="I244" s="224"/>
      <c r="J244" s="224"/>
      <c r="K244" s="225"/>
      <c r="L244" s="140"/>
      <c r="M244" s="119"/>
      <c r="N244" s="64"/>
      <c r="O244" s="64"/>
    </row>
    <row r="245" spans="1:15" s="2" customFormat="1" ht="111.75" customHeight="1" x14ac:dyDescent="0.3">
      <c r="A245" s="5">
        <v>1</v>
      </c>
      <c r="B245" s="14" t="s">
        <v>5</v>
      </c>
      <c r="C245" s="26"/>
      <c r="D245" s="42" t="s">
        <v>103</v>
      </c>
      <c r="E245" s="30"/>
      <c r="F245" s="54"/>
      <c r="G245" s="126">
        <v>9785000335079</v>
      </c>
      <c r="H245" s="78">
        <v>104</v>
      </c>
      <c r="I245" s="81">
        <f t="shared" ref="I245:I254" si="64">ROUND((100-$L$4)/100*H245,1)</f>
        <v>64.5</v>
      </c>
      <c r="J245" s="90"/>
      <c r="K245" s="104">
        <v>15</v>
      </c>
      <c r="L245" s="110"/>
      <c r="M245" s="119">
        <f>L245*I245</f>
        <v>0</v>
      </c>
      <c r="N245" s="64">
        <f>L245*2.75/15</f>
        <v>0</v>
      </c>
      <c r="O245" s="64">
        <v>4903000000</v>
      </c>
    </row>
    <row r="246" spans="1:15" s="2" customFormat="1" ht="66.75" customHeight="1" x14ac:dyDescent="0.3">
      <c r="A246" s="153"/>
      <c r="B246" s="154"/>
      <c r="C246" s="155"/>
      <c r="D246" s="156" t="s">
        <v>943</v>
      </c>
      <c r="E246" s="157"/>
      <c r="F246" s="158" t="s">
        <v>937</v>
      </c>
      <c r="G246" s="187"/>
      <c r="H246" s="159">
        <v>104</v>
      </c>
      <c r="I246" s="160">
        <f>ROUND((100-$L$4)/100*H246,1)</f>
        <v>64.5</v>
      </c>
      <c r="J246" s="161" t="s">
        <v>690</v>
      </c>
      <c r="K246" s="138">
        <v>15</v>
      </c>
      <c r="L246" s="134"/>
      <c r="M246" s="162"/>
      <c r="N246" s="64"/>
      <c r="O246" s="64"/>
    </row>
    <row r="247" spans="1:15" s="2" customFormat="1" ht="111.75" customHeight="1" x14ac:dyDescent="0.3">
      <c r="A247" s="5">
        <f>A245+1</f>
        <v>2</v>
      </c>
      <c r="B247" s="14" t="s">
        <v>5</v>
      </c>
      <c r="C247" s="26"/>
      <c r="D247" s="42" t="s">
        <v>104</v>
      </c>
      <c r="E247" s="30"/>
      <c r="F247" s="54" t="s">
        <v>614</v>
      </c>
      <c r="G247" s="126">
        <v>9785000335116</v>
      </c>
      <c r="H247" s="78">
        <v>104</v>
      </c>
      <c r="I247" s="81">
        <f t="shared" si="64"/>
        <v>64.5</v>
      </c>
      <c r="J247" s="90"/>
      <c r="K247" s="104">
        <v>15</v>
      </c>
      <c r="L247" s="110"/>
      <c r="M247" s="119">
        <f t="shared" ref="M247:M266" si="65">L247*I247</f>
        <v>0</v>
      </c>
      <c r="N247" s="64">
        <f t="shared" ref="N247:N266" si="66">L247*2.75/15</f>
        <v>0</v>
      </c>
      <c r="O247" s="64">
        <v>4903000000</v>
      </c>
    </row>
    <row r="248" spans="1:15" s="2" customFormat="1" ht="111.75" customHeight="1" x14ac:dyDescent="0.3">
      <c r="A248" s="5">
        <f>A247+1</f>
        <v>3</v>
      </c>
      <c r="B248" s="14" t="s">
        <v>5</v>
      </c>
      <c r="C248" s="26"/>
      <c r="D248" s="42" t="s">
        <v>106</v>
      </c>
      <c r="E248" s="30"/>
      <c r="F248" s="54" t="s">
        <v>614</v>
      </c>
      <c r="G248" s="126">
        <v>9785912824777</v>
      </c>
      <c r="H248" s="78">
        <v>104</v>
      </c>
      <c r="I248" s="81">
        <f t="shared" si="64"/>
        <v>64.5</v>
      </c>
      <c r="J248" s="90"/>
      <c r="K248" s="104">
        <v>15</v>
      </c>
      <c r="L248" s="110"/>
      <c r="M248" s="119">
        <f t="shared" si="65"/>
        <v>0</v>
      </c>
      <c r="N248" s="64">
        <f t="shared" si="66"/>
        <v>0</v>
      </c>
      <c r="O248" s="64">
        <v>4903000000</v>
      </c>
    </row>
    <row r="249" spans="1:15" s="2" customFormat="1" ht="111.75" customHeight="1" x14ac:dyDescent="0.3">
      <c r="A249" s="5">
        <f t="shared" ref="A249:A266" si="67">A248+1</f>
        <v>4</v>
      </c>
      <c r="B249" s="14" t="s">
        <v>5</v>
      </c>
      <c r="C249" s="26"/>
      <c r="D249" s="42" t="s">
        <v>107</v>
      </c>
      <c r="E249" s="30"/>
      <c r="F249" s="54"/>
      <c r="G249" s="126">
        <v>9785000335062</v>
      </c>
      <c r="H249" s="78">
        <v>104</v>
      </c>
      <c r="I249" s="81">
        <f t="shared" si="64"/>
        <v>64.5</v>
      </c>
      <c r="J249" s="90"/>
      <c r="K249" s="104">
        <v>15</v>
      </c>
      <c r="L249" s="110"/>
      <c r="M249" s="119">
        <f t="shared" si="65"/>
        <v>0</v>
      </c>
      <c r="N249" s="64">
        <f t="shared" si="66"/>
        <v>0</v>
      </c>
      <c r="O249" s="64">
        <v>4903000000</v>
      </c>
    </row>
    <row r="250" spans="1:15" s="2" customFormat="1" ht="111.75" customHeight="1" x14ac:dyDescent="0.3">
      <c r="A250" s="5">
        <f t="shared" si="67"/>
        <v>5</v>
      </c>
      <c r="B250" s="14" t="s">
        <v>5</v>
      </c>
      <c r="C250" s="26"/>
      <c r="D250" s="42" t="s">
        <v>109</v>
      </c>
      <c r="E250" s="30"/>
      <c r="F250" s="64"/>
      <c r="G250" s="126">
        <v>9785912826337</v>
      </c>
      <c r="H250" s="78">
        <v>104</v>
      </c>
      <c r="I250" s="81">
        <f t="shared" si="64"/>
        <v>64.5</v>
      </c>
      <c r="J250" s="90"/>
      <c r="K250" s="104">
        <v>15</v>
      </c>
      <c r="L250" s="110"/>
      <c r="M250" s="119">
        <f t="shared" si="65"/>
        <v>0</v>
      </c>
      <c r="N250" s="64">
        <f t="shared" si="66"/>
        <v>0</v>
      </c>
      <c r="O250" s="64">
        <v>4903000000</v>
      </c>
    </row>
    <row r="251" spans="1:15" s="2" customFormat="1" ht="111.75" customHeight="1" x14ac:dyDescent="0.3">
      <c r="A251" s="5">
        <f t="shared" si="67"/>
        <v>6</v>
      </c>
      <c r="B251" s="14" t="s">
        <v>5</v>
      </c>
      <c r="C251" s="26"/>
      <c r="D251" s="42" t="s">
        <v>88</v>
      </c>
      <c r="E251" s="30"/>
      <c r="F251" s="54" t="s">
        <v>615</v>
      </c>
      <c r="G251" s="126">
        <v>9785912823411</v>
      </c>
      <c r="H251" s="78">
        <v>104</v>
      </c>
      <c r="I251" s="81">
        <f t="shared" si="64"/>
        <v>64.5</v>
      </c>
      <c r="J251" s="90"/>
      <c r="K251" s="104">
        <v>10</v>
      </c>
      <c r="L251" s="110"/>
      <c r="M251" s="119">
        <f t="shared" si="65"/>
        <v>0</v>
      </c>
      <c r="N251" s="64">
        <f t="shared" si="66"/>
        <v>0</v>
      </c>
      <c r="O251" s="64">
        <v>4903000000</v>
      </c>
    </row>
    <row r="252" spans="1:15" s="2" customFormat="1" ht="111.75" customHeight="1" x14ac:dyDescent="0.3">
      <c r="A252" s="5">
        <f t="shared" si="67"/>
        <v>7</v>
      </c>
      <c r="B252" s="14" t="s">
        <v>5</v>
      </c>
      <c r="C252" s="26"/>
      <c r="D252" s="42" t="s">
        <v>112</v>
      </c>
      <c r="E252" s="30"/>
      <c r="F252" s="54" t="s">
        <v>616</v>
      </c>
      <c r="G252" s="126">
        <v>9785000335109</v>
      </c>
      <c r="H252" s="78">
        <v>104</v>
      </c>
      <c r="I252" s="81">
        <f t="shared" si="64"/>
        <v>64.5</v>
      </c>
      <c r="J252" s="90"/>
      <c r="K252" s="104">
        <v>15</v>
      </c>
      <c r="L252" s="110"/>
      <c r="M252" s="119">
        <f t="shared" si="65"/>
        <v>0</v>
      </c>
      <c r="N252" s="64">
        <f t="shared" si="66"/>
        <v>0</v>
      </c>
      <c r="O252" s="64">
        <v>4903000000</v>
      </c>
    </row>
    <row r="253" spans="1:15" s="2" customFormat="1" ht="111.75" customHeight="1" x14ac:dyDescent="0.3">
      <c r="A253" s="5">
        <f t="shared" si="67"/>
        <v>8</v>
      </c>
      <c r="B253" s="14" t="s">
        <v>5</v>
      </c>
      <c r="C253" s="26"/>
      <c r="D253" s="42" t="s">
        <v>113</v>
      </c>
      <c r="E253" s="30"/>
      <c r="F253" s="54" t="s">
        <v>616</v>
      </c>
      <c r="G253" s="126">
        <v>9785000335093</v>
      </c>
      <c r="H253" s="78">
        <v>104</v>
      </c>
      <c r="I253" s="81">
        <f t="shared" si="64"/>
        <v>64.5</v>
      </c>
      <c r="J253" s="90"/>
      <c r="K253" s="104">
        <v>15</v>
      </c>
      <c r="L253" s="110"/>
      <c r="M253" s="119">
        <f t="shared" si="65"/>
        <v>0</v>
      </c>
      <c r="N253" s="64">
        <f t="shared" si="66"/>
        <v>0</v>
      </c>
      <c r="O253" s="64">
        <v>4903000000</v>
      </c>
    </row>
    <row r="254" spans="1:15" s="2" customFormat="1" ht="111.75" customHeight="1" x14ac:dyDescent="0.3">
      <c r="A254" s="5">
        <f t="shared" si="67"/>
        <v>9</v>
      </c>
      <c r="B254" s="14" t="s">
        <v>5</v>
      </c>
      <c r="C254" s="26"/>
      <c r="D254" s="42" t="s">
        <v>114</v>
      </c>
      <c r="E254" s="30"/>
      <c r="F254" s="54" t="s">
        <v>614</v>
      </c>
      <c r="G254" s="126">
        <v>9785912826535</v>
      </c>
      <c r="H254" s="78">
        <v>104</v>
      </c>
      <c r="I254" s="81">
        <f t="shared" si="64"/>
        <v>64.5</v>
      </c>
      <c r="J254" s="90"/>
      <c r="K254" s="104">
        <v>15</v>
      </c>
      <c r="L254" s="110"/>
      <c r="M254" s="119">
        <f t="shared" si="65"/>
        <v>0</v>
      </c>
      <c r="N254" s="64">
        <f t="shared" si="66"/>
        <v>0</v>
      </c>
      <c r="O254" s="64">
        <v>4903000000</v>
      </c>
    </row>
    <row r="255" spans="1:15" s="2" customFormat="1" ht="111.75" customHeight="1" x14ac:dyDescent="0.3">
      <c r="A255" s="5">
        <f t="shared" si="67"/>
        <v>10</v>
      </c>
      <c r="B255" s="14" t="s">
        <v>5</v>
      </c>
      <c r="C255" s="26"/>
      <c r="D255" s="42" t="s">
        <v>69</v>
      </c>
      <c r="E255" s="30"/>
      <c r="F255" s="54" t="s">
        <v>600</v>
      </c>
      <c r="G255" s="126">
        <v>9785912825071</v>
      </c>
      <c r="H255" s="78">
        <v>104</v>
      </c>
      <c r="I255" s="81">
        <f t="shared" ref="I255:I266" si="68">ROUND((100-$L$4)/100*H255,1)</f>
        <v>64.5</v>
      </c>
      <c r="J255" s="90" t="s">
        <v>694</v>
      </c>
      <c r="K255" s="104">
        <v>10</v>
      </c>
      <c r="L255" s="110"/>
      <c r="M255" s="119">
        <f t="shared" si="65"/>
        <v>0</v>
      </c>
      <c r="N255" s="64">
        <f t="shared" si="66"/>
        <v>0</v>
      </c>
      <c r="O255" s="64">
        <v>4903000000</v>
      </c>
    </row>
    <row r="256" spans="1:15" s="2" customFormat="1" ht="111.75" customHeight="1" x14ac:dyDescent="0.3">
      <c r="A256" s="5">
        <f t="shared" si="67"/>
        <v>11</v>
      </c>
      <c r="B256" s="14" t="s">
        <v>5</v>
      </c>
      <c r="C256" s="26"/>
      <c r="D256" s="42" t="s">
        <v>115</v>
      </c>
      <c r="E256" s="30"/>
      <c r="F256" s="54" t="s">
        <v>600</v>
      </c>
      <c r="G256" s="126">
        <v>9785000336519</v>
      </c>
      <c r="H256" s="78">
        <v>104</v>
      </c>
      <c r="I256" s="81">
        <f t="shared" si="68"/>
        <v>64.5</v>
      </c>
      <c r="J256" s="90" t="s">
        <v>694</v>
      </c>
      <c r="K256" s="104">
        <v>10</v>
      </c>
      <c r="L256" s="110"/>
      <c r="M256" s="119">
        <f t="shared" si="65"/>
        <v>0</v>
      </c>
      <c r="N256" s="64">
        <f t="shared" si="66"/>
        <v>0</v>
      </c>
      <c r="O256" s="64">
        <v>4903000000</v>
      </c>
    </row>
    <row r="257" spans="1:15" s="2" customFormat="1" ht="111.75" customHeight="1" x14ac:dyDescent="0.3">
      <c r="A257" s="5">
        <f t="shared" si="67"/>
        <v>12</v>
      </c>
      <c r="B257" s="14" t="s">
        <v>5</v>
      </c>
      <c r="C257" s="26"/>
      <c r="D257" s="42" t="s">
        <v>96</v>
      </c>
      <c r="E257" s="49" t="s">
        <v>598</v>
      </c>
      <c r="F257" s="54" t="s">
        <v>600</v>
      </c>
      <c r="G257" s="126">
        <v>9785912823107</v>
      </c>
      <c r="H257" s="78">
        <v>104</v>
      </c>
      <c r="I257" s="81">
        <f t="shared" si="68"/>
        <v>64.5</v>
      </c>
      <c r="J257" s="90" t="s">
        <v>694</v>
      </c>
      <c r="K257" s="104">
        <v>10</v>
      </c>
      <c r="L257" s="134"/>
      <c r="M257" s="119">
        <f t="shared" si="65"/>
        <v>0</v>
      </c>
      <c r="N257" s="64">
        <f t="shared" si="66"/>
        <v>0</v>
      </c>
      <c r="O257" s="64">
        <v>4903000000</v>
      </c>
    </row>
    <row r="258" spans="1:15" s="2" customFormat="1" ht="111.75" customHeight="1" x14ac:dyDescent="0.3">
      <c r="A258" s="5">
        <f t="shared" si="67"/>
        <v>13</v>
      </c>
      <c r="B258" s="14" t="s">
        <v>5</v>
      </c>
      <c r="C258" s="26"/>
      <c r="D258" s="42" t="s">
        <v>116</v>
      </c>
      <c r="E258" s="30"/>
      <c r="F258" s="54" t="s">
        <v>600</v>
      </c>
      <c r="G258" s="126">
        <v>9785912824760</v>
      </c>
      <c r="H258" s="78">
        <v>104</v>
      </c>
      <c r="I258" s="81">
        <f t="shared" si="68"/>
        <v>64.5</v>
      </c>
      <c r="J258" s="90" t="s">
        <v>694</v>
      </c>
      <c r="K258" s="104">
        <v>10</v>
      </c>
      <c r="L258" s="110"/>
      <c r="M258" s="119">
        <f t="shared" si="65"/>
        <v>0</v>
      </c>
      <c r="N258" s="64">
        <f t="shared" si="66"/>
        <v>0</v>
      </c>
      <c r="O258" s="64">
        <v>4903000000</v>
      </c>
    </row>
    <row r="259" spans="1:15" s="2" customFormat="1" ht="111.75" customHeight="1" x14ac:dyDescent="0.3">
      <c r="A259" s="5">
        <f t="shared" si="67"/>
        <v>14</v>
      </c>
      <c r="B259" s="14" t="s">
        <v>5</v>
      </c>
      <c r="C259" s="26"/>
      <c r="D259" s="42" t="s">
        <v>117</v>
      </c>
      <c r="E259" s="30"/>
      <c r="F259" s="54" t="s">
        <v>600</v>
      </c>
      <c r="G259" s="126">
        <v>9785912825088</v>
      </c>
      <c r="H259" s="78">
        <v>104</v>
      </c>
      <c r="I259" s="81">
        <f t="shared" si="68"/>
        <v>64.5</v>
      </c>
      <c r="J259" s="90" t="s">
        <v>694</v>
      </c>
      <c r="K259" s="104">
        <v>10</v>
      </c>
      <c r="L259" s="110"/>
      <c r="M259" s="119">
        <f t="shared" si="65"/>
        <v>0</v>
      </c>
      <c r="N259" s="64">
        <f t="shared" si="66"/>
        <v>0</v>
      </c>
      <c r="O259" s="64">
        <v>4903000000</v>
      </c>
    </row>
    <row r="260" spans="1:15" s="2" customFormat="1" ht="111.75" customHeight="1" x14ac:dyDescent="0.3">
      <c r="A260" s="5">
        <f t="shared" si="67"/>
        <v>15</v>
      </c>
      <c r="B260" s="14" t="s">
        <v>5</v>
      </c>
      <c r="C260" s="26"/>
      <c r="D260" s="42" t="s">
        <v>118</v>
      </c>
      <c r="E260" s="49" t="s">
        <v>598</v>
      </c>
      <c r="F260" s="54" t="s">
        <v>600</v>
      </c>
      <c r="G260" s="126">
        <v>9785000336526</v>
      </c>
      <c r="H260" s="78">
        <v>104</v>
      </c>
      <c r="I260" s="81">
        <f t="shared" si="68"/>
        <v>64.5</v>
      </c>
      <c r="J260" s="90" t="s">
        <v>694</v>
      </c>
      <c r="K260" s="104">
        <v>10</v>
      </c>
      <c r="L260" s="134"/>
      <c r="M260" s="119">
        <f t="shared" si="65"/>
        <v>0</v>
      </c>
      <c r="N260" s="64">
        <f t="shared" si="66"/>
        <v>0</v>
      </c>
      <c r="O260" s="64">
        <v>4903000000</v>
      </c>
    </row>
    <row r="261" spans="1:15" s="2" customFormat="1" ht="111.75" customHeight="1" x14ac:dyDescent="0.3">
      <c r="A261" s="5">
        <f t="shared" si="67"/>
        <v>16</v>
      </c>
      <c r="B261" s="14" t="s">
        <v>5</v>
      </c>
      <c r="C261" s="28"/>
      <c r="D261" s="42" t="s">
        <v>119</v>
      </c>
      <c r="E261" s="30"/>
      <c r="F261" s="54" t="s">
        <v>600</v>
      </c>
      <c r="G261" s="126">
        <v>9785000336502</v>
      </c>
      <c r="H261" s="78">
        <v>104</v>
      </c>
      <c r="I261" s="81">
        <f t="shared" si="68"/>
        <v>64.5</v>
      </c>
      <c r="J261" s="90" t="s">
        <v>694</v>
      </c>
      <c r="K261" s="104">
        <v>10</v>
      </c>
      <c r="L261" s="134"/>
      <c r="M261" s="119">
        <f t="shared" si="65"/>
        <v>0</v>
      </c>
      <c r="N261" s="64">
        <f t="shared" si="66"/>
        <v>0</v>
      </c>
      <c r="O261" s="64">
        <v>4903000000</v>
      </c>
    </row>
    <row r="262" spans="1:15" s="2" customFormat="1" ht="111.75" customHeight="1" x14ac:dyDescent="0.3">
      <c r="A262" s="5">
        <f t="shared" si="67"/>
        <v>17</v>
      </c>
      <c r="B262" s="14" t="s">
        <v>5</v>
      </c>
      <c r="C262" s="26"/>
      <c r="D262" s="42" t="s">
        <v>121</v>
      </c>
      <c r="E262" s="49" t="s">
        <v>598</v>
      </c>
      <c r="F262" s="54" t="s">
        <v>600</v>
      </c>
      <c r="G262" s="126">
        <v>9785912825095</v>
      </c>
      <c r="H262" s="78">
        <v>104</v>
      </c>
      <c r="I262" s="81">
        <f t="shared" si="68"/>
        <v>64.5</v>
      </c>
      <c r="J262" s="90" t="s">
        <v>694</v>
      </c>
      <c r="K262" s="104">
        <v>10</v>
      </c>
      <c r="L262" s="134"/>
      <c r="M262" s="119">
        <f t="shared" si="65"/>
        <v>0</v>
      </c>
      <c r="N262" s="64">
        <f t="shared" si="66"/>
        <v>0</v>
      </c>
      <c r="O262" s="64">
        <v>4903000000</v>
      </c>
    </row>
    <row r="263" spans="1:15" s="2" customFormat="1" ht="111.75" customHeight="1" x14ac:dyDescent="0.3">
      <c r="A263" s="5">
        <f t="shared" si="67"/>
        <v>18</v>
      </c>
      <c r="B263" s="14" t="s">
        <v>5</v>
      </c>
      <c r="C263" s="26"/>
      <c r="D263" s="43" t="s">
        <v>122</v>
      </c>
      <c r="E263" s="30"/>
      <c r="F263" s="54" t="s">
        <v>600</v>
      </c>
      <c r="G263" s="189">
        <v>9785912826511</v>
      </c>
      <c r="H263" s="78">
        <v>104</v>
      </c>
      <c r="I263" s="81">
        <f t="shared" si="68"/>
        <v>64.5</v>
      </c>
      <c r="J263" s="90" t="s">
        <v>693</v>
      </c>
      <c r="K263" s="104">
        <v>15</v>
      </c>
      <c r="L263" s="110"/>
      <c r="M263" s="119">
        <f t="shared" si="65"/>
        <v>0</v>
      </c>
      <c r="N263" s="64">
        <f t="shared" si="66"/>
        <v>0</v>
      </c>
      <c r="O263" s="64">
        <v>4903000000</v>
      </c>
    </row>
    <row r="264" spans="1:15" s="2" customFormat="1" ht="111.75" customHeight="1" x14ac:dyDescent="0.3">
      <c r="A264" s="5">
        <f t="shared" si="67"/>
        <v>19</v>
      </c>
      <c r="B264" s="14" t="s">
        <v>5</v>
      </c>
      <c r="C264" s="26"/>
      <c r="D264" s="43" t="s">
        <v>93</v>
      </c>
      <c r="E264" s="30"/>
      <c r="F264" s="54" t="s">
        <v>600</v>
      </c>
      <c r="G264" s="189">
        <v>9785912823404</v>
      </c>
      <c r="H264" s="78">
        <v>104</v>
      </c>
      <c r="I264" s="81">
        <f t="shared" si="68"/>
        <v>64.5</v>
      </c>
      <c r="J264" s="90" t="s">
        <v>693</v>
      </c>
      <c r="K264" s="104">
        <v>15</v>
      </c>
      <c r="L264" s="134"/>
      <c r="M264" s="119">
        <f t="shared" si="65"/>
        <v>0</v>
      </c>
      <c r="N264" s="64">
        <f t="shared" si="66"/>
        <v>0</v>
      </c>
      <c r="O264" s="64">
        <v>4903000000</v>
      </c>
    </row>
    <row r="265" spans="1:15" s="2" customFormat="1" ht="111.75" customHeight="1" x14ac:dyDescent="0.3">
      <c r="A265" s="5">
        <f t="shared" si="67"/>
        <v>20</v>
      </c>
      <c r="B265" s="14" t="s">
        <v>5</v>
      </c>
      <c r="C265" s="26"/>
      <c r="D265" s="43" t="s">
        <v>123</v>
      </c>
      <c r="E265" s="53"/>
      <c r="F265" s="54" t="s">
        <v>600</v>
      </c>
      <c r="G265" s="189">
        <v>9785912822650</v>
      </c>
      <c r="H265" s="78">
        <v>104</v>
      </c>
      <c r="I265" s="81">
        <f t="shared" si="68"/>
        <v>64.5</v>
      </c>
      <c r="J265" s="90" t="s">
        <v>693</v>
      </c>
      <c r="K265" s="104">
        <v>15</v>
      </c>
      <c r="L265" s="134"/>
      <c r="M265" s="119">
        <f t="shared" si="65"/>
        <v>0</v>
      </c>
      <c r="N265" s="64">
        <f t="shared" si="66"/>
        <v>0</v>
      </c>
      <c r="O265" s="64">
        <v>4903000000</v>
      </c>
    </row>
    <row r="266" spans="1:15" s="10" customFormat="1" ht="111.75" customHeight="1" x14ac:dyDescent="0.3">
      <c r="A266" s="5">
        <f t="shared" si="67"/>
        <v>21</v>
      </c>
      <c r="B266" s="14" t="s">
        <v>5</v>
      </c>
      <c r="C266" s="26"/>
      <c r="D266" s="43" t="s">
        <v>124</v>
      </c>
      <c r="E266" s="53"/>
      <c r="F266" s="54" t="s">
        <v>600</v>
      </c>
      <c r="G266" s="189">
        <v>9785912822643</v>
      </c>
      <c r="H266" s="78">
        <v>104</v>
      </c>
      <c r="I266" s="81">
        <f t="shared" si="68"/>
        <v>64.5</v>
      </c>
      <c r="J266" s="90" t="s">
        <v>693</v>
      </c>
      <c r="K266" s="104">
        <v>15</v>
      </c>
      <c r="L266" s="110"/>
      <c r="M266" s="119">
        <f t="shared" si="65"/>
        <v>0</v>
      </c>
      <c r="N266" s="64">
        <f t="shared" si="66"/>
        <v>0</v>
      </c>
      <c r="O266" s="64">
        <v>4903000000</v>
      </c>
    </row>
    <row r="267" spans="1:15" s="2" customFormat="1" ht="60.6" customHeight="1" x14ac:dyDescent="0.3">
      <c r="A267" s="220"/>
      <c r="B267" s="221"/>
      <c r="C267" s="221"/>
      <c r="D267" s="221"/>
      <c r="E267" s="16"/>
      <c r="F267" s="224" t="s">
        <v>721</v>
      </c>
      <c r="G267" s="224"/>
      <c r="H267" s="224"/>
      <c r="I267" s="224"/>
      <c r="J267" s="224"/>
      <c r="K267" s="225"/>
      <c r="L267" s="140"/>
      <c r="M267" s="119"/>
      <c r="N267" s="64"/>
      <c r="O267" s="64"/>
    </row>
    <row r="268" spans="1:15" s="2" customFormat="1" ht="100.5" customHeight="1" x14ac:dyDescent="0.3">
      <c r="A268" s="5">
        <v>23</v>
      </c>
      <c r="B268" s="14"/>
      <c r="C268" s="180"/>
      <c r="D268" s="42" t="s">
        <v>125</v>
      </c>
      <c r="E268" s="15"/>
      <c r="F268" s="54"/>
      <c r="G268" s="126">
        <v>9785912824784</v>
      </c>
      <c r="H268" s="78">
        <v>104</v>
      </c>
      <c r="I268" s="81">
        <f t="shared" ref="I268:I275" si="69">ROUND((100-$L$4)/100*H268,1)</f>
        <v>64.5</v>
      </c>
      <c r="J268" s="88" t="s">
        <v>690</v>
      </c>
      <c r="K268" s="104">
        <v>15</v>
      </c>
      <c r="L268" s="110"/>
      <c r="M268" s="119">
        <f>L268*I268</f>
        <v>0</v>
      </c>
      <c r="N268" s="64">
        <f>L268*2.75/15</f>
        <v>0</v>
      </c>
      <c r="O268" s="64">
        <v>4903000000</v>
      </c>
    </row>
    <row r="269" spans="1:15" s="2" customFormat="1" ht="100.5" customHeight="1" x14ac:dyDescent="0.3">
      <c r="A269" s="5">
        <f>A268+1</f>
        <v>24</v>
      </c>
      <c r="B269" s="14"/>
      <c r="C269" s="180"/>
      <c r="D269" s="42" t="s">
        <v>105</v>
      </c>
      <c r="E269" s="15"/>
      <c r="F269" s="54"/>
      <c r="G269" s="126">
        <v>9785912826368</v>
      </c>
      <c r="H269" s="78">
        <v>104</v>
      </c>
      <c r="I269" s="81">
        <f t="shared" si="69"/>
        <v>64.5</v>
      </c>
      <c r="J269" s="88" t="s">
        <v>690</v>
      </c>
      <c r="K269" s="104">
        <v>15</v>
      </c>
      <c r="L269" s="110"/>
      <c r="M269" s="119">
        <f t="shared" ref="M269:M275" si="70">L269*I269</f>
        <v>0</v>
      </c>
      <c r="N269" s="64">
        <f t="shared" ref="N269:N275" si="71">L269*2.75/15</f>
        <v>0</v>
      </c>
      <c r="O269" s="64">
        <v>4903000000</v>
      </c>
    </row>
    <row r="270" spans="1:15" s="2" customFormat="1" ht="100.5" customHeight="1" x14ac:dyDescent="0.3">
      <c r="A270" s="5">
        <f t="shared" ref="A270:A275" si="72">A269+1</f>
        <v>25</v>
      </c>
      <c r="B270" s="14"/>
      <c r="C270" s="180"/>
      <c r="D270" s="42" t="s">
        <v>100</v>
      </c>
      <c r="E270" s="15"/>
      <c r="F270" s="54"/>
      <c r="G270" s="126">
        <v>9785912824753</v>
      </c>
      <c r="H270" s="78">
        <v>104</v>
      </c>
      <c r="I270" s="81">
        <f t="shared" si="69"/>
        <v>64.5</v>
      </c>
      <c r="J270" s="88" t="s">
        <v>690</v>
      </c>
      <c r="K270" s="104">
        <v>15</v>
      </c>
      <c r="L270" s="110"/>
      <c r="M270" s="119">
        <f t="shared" si="70"/>
        <v>0</v>
      </c>
      <c r="N270" s="64">
        <f t="shared" si="71"/>
        <v>0</v>
      </c>
      <c r="O270" s="64">
        <v>4903000000</v>
      </c>
    </row>
    <row r="271" spans="1:15" s="2" customFormat="1" ht="100.5" customHeight="1" x14ac:dyDescent="0.3">
      <c r="A271" s="5">
        <f t="shared" si="72"/>
        <v>26</v>
      </c>
      <c r="B271" s="14"/>
      <c r="C271" s="180"/>
      <c r="D271" s="42" t="s">
        <v>126</v>
      </c>
      <c r="E271" s="15"/>
      <c r="F271" s="54"/>
      <c r="G271" s="126">
        <v>9785912822667</v>
      </c>
      <c r="H271" s="78">
        <v>104</v>
      </c>
      <c r="I271" s="81">
        <f t="shared" si="69"/>
        <v>64.5</v>
      </c>
      <c r="J271" s="88" t="s">
        <v>690</v>
      </c>
      <c r="K271" s="104">
        <v>15</v>
      </c>
      <c r="L271" s="110"/>
      <c r="M271" s="119">
        <f t="shared" si="70"/>
        <v>0</v>
      </c>
      <c r="N271" s="64">
        <f t="shared" si="71"/>
        <v>0</v>
      </c>
      <c r="O271" s="64">
        <v>4903000000</v>
      </c>
    </row>
    <row r="272" spans="1:15" s="2" customFormat="1" ht="100.5" customHeight="1" x14ac:dyDescent="0.3">
      <c r="A272" s="5">
        <f t="shared" si="72"/>
        <v>27</v>
      </c>
      <c r="B272" s="14"/>
      <c r="C272" s="180"/>
      <c r="D272" s="42" t="s">
        <v>120</v>
      </c>
      <c r="E272" s="15"/>
      <c r="F272" s="54"/>
      <c r="G272" s="126">
        <v>9785912826504</v>
      </c>
      <c r="H272" s="78">
        <v>104</v>
      </c>
      <c r="I272" s="81">
        <f>ROUND((100-$L$4)/100*H272,1)</f>
        <v>64.5</v>
      </c>
      <c r="J272" s="88" t="s">
        <v>690</v>
      </c>
      <c r="K272" s="104">
        <v>15</v>
      </c>
      <c r="L272" s="110"/>
      <c r="M272" s="119">
        <f t="shared" si="70"/>
        <v>0</v>
      </c>
      <c r="N272" s="64">
        <f t="shared" si="71"/>
        <v>0</v>
      </c>
      <c r="O272" s="64">
        <v>4903000000</v>
      </c>
    </row>
    <row r="273" spans="1:15" s="2" customFormat="1" ht="100.5" customHeight="1" x14ac:dyDescent="0.3">
      <c r="A273" s="5">
        <f t="shared" si="72"/>
        <v>28</v>
      </c>
      <c r="B273" s="14"/>
      <c r="C273" s="180"/>
      <c r="D273" s="42" t="s">
        <v>110</v>
      </c>
      <c r="E273" s="15"/>
      <c r="F273" s="54"/>
      <c r="G273" s="126">
        <v>9785912822636</v>
      </c>
      <c r="H273" s="78">
        <v>104</v>
      </c>
      <c r="I273" s="81">
        <f>ROUND((100-$L$4)/100*H273,1)</f>
        <v>64.5</v>
      </c>
      <c r="J273" s="88" t="s">
        <v>690</v>
      </c>
      <c r="K273" s="104">
        <v>15</v>
      </c>
      <c r="L273" s="110"/>
      <c r="M273" s="119">
        <f t="shared" si="70"/>
        <v>0</v>
      </c>
      <c r="N273" s="64">
        <f t="shared" si="71"/>
        <v>0</v>
      </c>
      <c r="O273" s="64">
        <v>4903000000</v>
      </c>
    </row>
    <row r="274" spans="1:15" s="2" customFormat="1" ht="100.5" customHeight="1" x14ac:dyDescent="0.3">
      <c r="A274" s="5">
        <f t="shared" si="72"/>
        <v>29</v>
      </c>
      <c r="B274" s="14"/>
      <c r="C274" s="180"/>
      <c r="D274" s="42" t="s">
        <v>127</v>
      </c>
      <c r="E274" s="15"/>
      <c r="F274" s="54"/>
      <c r="G274" s="126">
        <v>9785000335086</v>
      </c>
      <c r="H274" s="78">
        <v>104</v>
      </c>
      <c r="I274" s="81">
        <f t="shared" si="69"/>
        <v>64.5</v>
      </c>
      <c r="J274" s="88" t="s">
        <v>690</v>
      </c>
      <c r="K274" s="104">
        <v>15</v>
      </c>
      <c r="L274" s="110"/>
      <c r="M274" s="119">
        <f t="shared" si="70"/>
        <v>0</v>
      </c>
      <c r="N274" s="64">
        <f t="shared" si="71"/>
        <v>0</v>
      </c>
      <c r="O274" s="64">
        <v>4903000000</v>
      </c>
    </row>
    <row r="275" spans="1:15" s="2" customFormat="1" ht="111.75" customHeight="1" x14ac:dyDescent="0.3">
      <c r="A275" s="5">
        <f t="shared" si="72"/>
        <v>30</v>
      </c>
      <c r="B275" s="14"/>
      <c r="C275" s="180"/>
      <c r="D275" s="42" t="s">
        <v>128</v>
      </c>
      <c r="E275" s="15"/>
      <c r="F275" s="54"/>
      <c r="G275" s="126">
        <v>9785912823312</v>
      </c>
      <c r="H275" s="78">
        <v>104</v>
      </c>
      <c r="I275" s="81">
        <f t="shared" si="69"/>
        <v>64.5</v>
      </c>
      <c r="J275" s="88" t="s">
        <v>690</v>
      </c>
      <c r="K275" s="104">
        <v>15</v>
      </c>
      <c r="L275" s="110"/>
      <c r="M275" s="119">
        <f t="shared" si="70"/>
        <v>0</v>
      </c>
      <c r="N275" s="64">
        <f t="shared" si="71"/>
        <v>0</v>
      </c>
      <c r="O275" s="64">
        <v>4903000000</v>
      </c>
    </row>
    <row r="276" spans="1:15" s="2" customFormat="1" ht="51" customHeight="1" x14ac:dyDescent="0.3">
      <c r="A276" s="220" t="s">
        <v>743</v>
      </c>
      <c r="B276" s="221"/>
      <c r="C276" s="221"/>
      <c r="D276" s="221"/>
      <c r="E276" s="131" t="s">
        <v>852</v>
      </c>
      <c r="F276" s="224" t="s">
        <v>744</v>
      </c>
      <c r="G276" s="224"/>
      <c r="H276" s="224"/>
      <c r="I276" s="224"/>
      <c r="J276" s="224"/>
      <c r="K276" s="225"/>
      <c r="L276" s="140"/>
      <c r="M276" s="119"/>
      <c r="N276" s="64"/>
      <c r="O276" s="64"/>
    </row>
    <row r="277" spans="1:15" s="2" customFormat="1" ht="75.75" customHeight="1" x14ac:dyDescent="0.3">
      <c r="A277" s="5">
        <v>1</v>
      </c>
      <c r="B277" s="14" t="s">
        <v>6</v>
      </c>
      <c r="C277" s="26"/>
      <c r="D277" s="42" t="s">
        <v>69</v>
      </c>
      <c r="E277" s="15"/>
      <c r="F277" s="54" t="s">
        <v>614</v>
      </c>
      <c r="G277" s="126">
        <v>9785912821714</v>
      </c>
      <c r="H277" s="78">
        <v>66</v>
      </c>
      <c r="I277" s="81">
        <f>ROUND((100-$L$4)/100*H277,1)</f>
        <v>40.9</v>
      </c>
      <c r="J277" s="88" t="s">
        <v>693</v>
      </c>
      <c r="K277" s="104">
        <v>60</v>
      </c>
      <c r="L277" s="110"/>
      <c r="M277" s="119">
        <f>L277*I277</f>
        <v>0</v>
      </c>
      <c r="N277" s="64">
        <f>L277*3.6/60</f>
        <v>0</v>
      </c>
      <c r="O277" s="64">
        <v>4903000000</v>
      </c>
    </row>
    <row r="278" spans="1:15" s="2" customFormat="1" ht="75.75" customHeight="1" x14ac:dyDescent="0.3">
      <c r="A278" s="5">
        <f>A277+1</f>
        <v>2</v>
      </c>
      <c r="B278" s="14" t="s">
        <v>6</v>
      </c>
      <c r="C278" s="27" t="s">
        <v>30</v>
      </c>
      <c r="D278" s="42" t="s">
        <v>129</v>
      </c>
      <c r="E278" s="15"/>
      <c r="F278" s="65"/>
      <c r="G278" s="126">
        <v>9785912821721</v>
      </c>
      <c r="H278" s="78">
        <v>66</v>
      </c>
      <c r="I278" s="81">
        <f>ROUND((100-$L$4)/100*H278,1)</f>
        <v>40.9</v>
      </c>
      <c r="J278" s="88" t="s">
        <v>1167</v>
      </c>
      <c r="K278" s="104">
        <v>60</v>
      </c>
      <c r="L278" s="110"/>
      <c r="M278" s="119">
        <f t="shared" ref="M278:M293" si="73">L278*I278</f>
        <v>0</v>
      </c>
      <c r="N278" s="64">
        <f t="shared" ref="N278:N293" si="74">L278*3.6/60</f>
        <v>0</v>
      </c>
      <c r="O278" s="64">
        <v>4903000000</v>
      </c>
    </row>
    <row r="279" spans="1:15" s="2" customFormat="1" ht="75.75" customHeight="1" x14ac:dyDescent="0.3">
      <c r="A279" s="5">
        <f t="shared" ref="A279:A293" si="75">A278+1</f>
        <v>3</v>
      </c>
      <c r="B279" s="14" t="s">
        <v>6</v>
      </c>
      <c r="C279" s="26"/>
      <c r="D279" s="42" t="s">
        <v>130</v>
      </c>
      <c r="E279" s="15"/>
      <c r="F279" s="65"/>
      <c r="G279" s="126">
        <v>9785000333181</v>
      </c>
      <c r="H279" s="78">
        <v>66</v>
      </c>
      <c r="I279" s="81">
        <f>ROUND((100-$L$4)/100*H279,1)</f>
        <v>40.9</v>
      </c>
      <c r="J279" s="88" t="s">
        <v>693</v>
      </c>
      <c r="K279" s="104">
        <v>60</v>
      </c>
      <c r="L279" s="110"/>
      <c r="M279" s="119">
        <f t="shared" si="73"/>
        <v>0</v>
      </c>
      <c r="N279" s="64">
        <f t="shared" si="74"/>
        <v>0</v>
      </c>
      <c r="O279" s="64">
        <v>4903000000</v>
      </c>
    </row>
    <row r="280" spans="1:15" s="2" customFormat="1" ht="75.75" customHeight="1" x14ac:dyDescent="0.3">
      <c r="A280" s="5">
        <f t="shared" si="75"/>
        <v>4</v>
      </c>
      <c r="B280" s="14" t="s">
        <v>6</v>
      </c>
      <c r="C280" s="26"/>
      <c r="D280" s="42" t="s">
        <v>131</v>
      </c>
      <c r="E280" s="50"/>
      <c r="F280" s="54"/>
      <c r="G280" s="126">
        <v>9785912821752</v>
      </c>
      <c r="H280" s="78">
        <v>66</v>
      </c>
      <c r="I280" s="81">
        <f t="shared" ref="I280:I293" si="76">ROUND((100-$L$4)/100*H280,1)</f>
        <v>40.9</v>
      </c>
      <c r="J280" s="88" t="s">
        <v>694</v>
      </c>
      <c r="K280" s="104">
        <v>60</v>
      </c>
      <c r="L280" s="110"/>
      <c r="M280" s="119">
        <f t="shared" si="73"/>
        <v>0</v>
      </c>
      <c r="N280" s="64">
        <f t="shared" si="74"/>
        <v>0</v>
      </c>
      <c r="O280" s="64">
        <v>4903000000</v>
      </c>
    </row>
    <row r="281" spans="1:15" s="2" customFormat="1" ht="75.75" customHeight="1" x14ac:dyDescent="0.3">
      <c r="A281" s="5">
        <f t="shared" si="75"/>
        <v>5</v>
      </c>
      <c r="B281" s="14" t="s">
        <v>6</v>
      </c>
      <c r="C281" s="27" t="s">
        <v>30</v>
      </c>
      <c r="D281" s="42" t="s">
        <v>132</v>
      </c>
      <c r="E281" s="49" t="s">
        <v>598</v>
      </c>
      <c r="F281" s="54" t="s">
        <v>614</v>
      </c>
      <c r="G281" s="126">
        <v>9785000334928</v>
      </c>
      <c r="H281" s="78">
        <v>66</v>
      </c>
      <c r="I281" s="81">
        <f t="shared" si="76"/>
        <v>40.9</v>
      </c>
      <c r="J281" s="88" t="s">
        <v>1167</v>
      </c>
      <c r="K281" s="104">
        <v>60</v>
      </c>
      <c r="L281" s="110"/>
      <c r="M281" s="119">
        <f t="shared" si="73"/>
        <v>0</v>
      </c>
      <c r="N281" s="64">
        <f t="shared" si="74"/>
        <v>0</v>
      </c>
      <c r="O281" s="64">
        <v>4903000000</v>
      </c>
    </row>
    <row r="282" spans="1:15" s="2" customFormat="1" ht="75.75" customHeight="1" x14ac:dyDescent="0.3">
      <c r="A282" s="5">
        <f t="shared" si="75"/>
        <v>6</v>
      </c>
      <c r="B282" s="14" t="s">
        <v>6</v>
      </c>
      <c r="C282" s="26"/>
      <c r="D282" s="42" t="s">
        <v>133</v>
      </c>
      <c r="E282" s="30"/>
      <c r="F282" s="54"/>
      <c r="G282" s="126">
        <v>9785912821738</v>
      </c>
      <c r="H282" s="78">
        <v>66</v>
      </c>
      <c r="I282" s="81">
        <f t="shared" si="76"/>
        <v>40.9</v>
      </c>
      <c r="J282" s="88" t="s">
        <v>694</v>
      </c>
      <c r="K282" s="104">
        <v>60</v>
      </c>
      <c r="L282" s="110"/>
      <c r="M282" s="119">
        <f t="shared" si="73"/>
        <v>0</v>
      </c>
      <c r="N282" s="64">
        <f t="shared" si="74"/>
        <v>0</v>
      </c>
      <c r="O282" s="64">
        <v>4903000000</v>
      </c>
    </row>
    <row r="283" spans="1:15" s="2" customFormat="1" ht="75.75" customHeight="1" x14ac:dyDescent="0.3">
      <c r="A283" s="5">
        <f t="shared" si="75"/>
        <v>7</v>
      </c>
      <c r="B283" s="14" t="s">
        <v>6</v>
      </c>
      <c r="C283" s="26"/>
      <c r="D283" s="42" t="s">
        <v>134</v>
      </c>
      <c r="E283" s="49" t="s">
        <v>598</v>
      </c>
      <c r="F283" s="54"/>
      <c r="G283" s="126">
        <v>9785912821783</v>
      </c>
      <c r="H283" s="78">
        <v>66</v>
      </c>
      <c r="I283" s="81">
        <f t="shared" si="76"/>
        <v>40.9</v>
      </c>
      <c r="J283" s="88" t="s">
        <v>693</v>
      </c>
      <c r="K283" s="104">
        <v>60</v>
      </c>
      <c r="L283" s="110"/>
      <c r="M283" s="119">
        <f t="shared" si="73"/>
        <v>0</v>
      </c>
      <c r="N283" s="64">
        <f t="shared" si="74"/>
        <v>0</v>
      </c>
      <c r="O283" s="64">
        <v>4903000000</v>
      </c>
    </row>
    <row r="284" spans="1:15" s="2" customFormat="1" ht="75.75" customHeight="1" x14ac:dyDescent="0.3">
      <c r="A284" s="5">
        <f t="shared" si="75"/>
        <v>8</v>
      </c>
      <c r="B284" s="14" t="s">
        <v>6</v>
      </c>
      <c r="C284" s="26"/>
      <c r="D284" s="42" t="s">
        <v>93</v>
      </c>
      <c r="E284" s="30"/>
      <c r="F284" s="54"/>
      <c r="G284" s="126">
        <v>9785912821776</v>
      </c>
      <c r="H284" s="78">
        <v>66</v>
      </c>
      <c r="I284" s="81">
        <f t="shared" si="76"/>
        <v>40.9</v>
      </c>
      <c r="J284" s="88" t="s">
        <v>693</v>
      </c>
      <c r="K284" s="104">
        <v>60</v>
      </c>
      <c r="L284" s="110"/>
      <c r="M284" s="119">
        <f t="shared" si="73"/>
        <v>0</v>
      </c>
      <c r="N284" s="64">
        <f t="shared" si="74"/>
        <v>0</v>
      </c>
      <c r="O284" s="64">
        <v>4903000000</v>
      </c>
    </row>
    <row r="285" spans="1:15" s="2" customFormat="1" ht="75.75" customHeight="1" x14ac:dyDescent="0.3">
      <c r="A285" s="5">
        <f t="shared" si="75"/>
        <v>9</v>
      </c>
      <c r="B285" s="14" t="s">
        <v>6</v>
      </c>
      <c r="C285" s="26"/>
      <c r="D285" s="42" t="s">
        <v>135</v>
      </c>
      <c r="E285" s="50"/>
      <c r="F285" s="54"/>
      <c r="G285" s="126">
        <v>9785000336373</v>
      </c>
      <c r="H285" s="78">
        <v>66</v>
      </c>
      <c r="I285" s="81">
        <f t="shared" si="76"/>
        <v>40.9</v>
      </c>
      <c r="J285" s="88" t="s">
        <v>694</v>
      </c>
      <c r="K285" s="104">
        <v>60</v>
      </c>
      <c r="L285" s="110"/>
      <c r="M285" s="119">
        <f t="shared" si="73"/>
        <v>0</v>
      </c>
      <c r="N285" s="64">
        <f t="shared" si="74"/>
        <v>0</v>
      </c>
      <c r="O285" s="64">
        <v>4903000000</v>
      </c>
    </row>
    <row r="286" spans="1:15" s="2" customFormat="1" ht="75.75" customHeight="1" x14ac:dyDescent="0.3">
      <c r="A286" s="5">
        <f t="shared" si="75"/>
        <v>10</v>
      </c>
      <c r="B286" s="14" t="s">
        <v>6</v>
      </c>
      <c r="C286" s="26"/>
      <c r="D286" s="42" t="s">
        <v>136</v>
      </c>
      <c r="E286" s="30"/>
      <c r="F286" s="54"/>
      <c r="G286" s="126">
        <v>9785000336366</v>
      </c>
      <c r="H286" s="78">
        <v>66</v>
      </c>
      <c r="I286" s="81">
        <f t="shared" si="76"/>
        <v>40.9</v>
      </c>
      <c r="J286" s="88" t="s">
        <v>694</v>
      </c>
      <c r="K286" s="104">
        <v>60</v>
      </c>
      <c r="L286" s="110"/>
      <c r="M286" s="119">
        <f t="shared" si="73"/>
        <v>0</v>
      </c>
      <c r="N286" s="64">
        <f t="shared" si="74"/>
        <v>0</v>
      </c>
      <c r="O286" s="64">
        <v>4903000000</v>
      </c>
    </row>
    <row r="287" spans="1:15" s="2" customFormat="1" ht="75.75" customHeight="1" x14ac:dyDescent="0.3">
      <c r="A287" s="5">
        <f t="shared" si="75"/>
        <v>11</v>
      </c>
      <c r="B287" s="14" t="s">
        <v>6</v>
      </c>
      <c r="C287" s="27" t="s">
        <v>30</v>
      </c>
      <c r="D287" s="42" t="s">
        <v>137</v>
      </c>
      <c r="E287" s="30"/>
      <c r="F287" s="54"/>
      <c r="G287" s="126">
        <v>9785000333174</v>
      </c>
      <c r="H287" s="78">
        <v>66</v>
      </c>
      <c r="I287" s="81">
        <f t="shared" si="76"/>
        <v>40.9</v>
      </c>
      <c r="J287" s="88" t="s">
        <v>1167</v>
      </c>
      <c r="K287" s="104">
        <v>60</v>
      </c>
      <c r="L287" s="110"/>
      <c r="M287" s="119">
        <f t="shared" si="73"/>
        <v>0</v>
      </c>
      <c r="N287" s="64">
        <f t="shared" si="74"/>
        <v>0</v>
      </c>
      <c r="O287" s="64">
        <v>4903000000</v>
      </c>
    </row>
    <row r="288" spans="1:15" s="2" customFormat="1" ht="75.75" customHeight="1" x14ac:dyDescent="0.3">
      <c r="A288" s="5">
        <f t="shared" si="75"/>
        <v>12</v>
      </c>
      <c r="B288" s="14"/>
      <c r="C288" s="26"/>
      <c r="D288" s="42" t="s">
        <v>138</v>
      </c>
      <c r="E288" s="50"/>
      <c r="F288" s="54"/>
      <c r="G288" s="126">
        <v>9785912821769</v>
      </c>
      <c r="H288" s="78">
        <v>66</v>
      </c>
      <c r="I288" s="81">
        <f t="shared" si="76"/>
        <v>40.9</v>
      </c>
      <c r="J288" s="88" t="s">
        <v>694</v>
      </c>
      <c r="K288" s="104">
        <v>60</v>
      </c>
      <c r="L288" s="110"/>
      <c r="M288" s="119">
        <f t="shared" si="73"/>
        <v>0</v>
      </c>
      <c r="N288" s="64">
        <f t="shared" si="74"/>
        <v>0</v>
      </c>
      <c r="O288" s="64">
        <v>4903000000</v>
      </c>
    </row>
    <row r="289" spans="1:15" s="2" customFormat="1" ht="75.75" customHeight="1" x14ac:dyDescent="0.3">
      <c r="A289" s="5">
        <f t="shared" si="75"/>
        <v>13</v>
      </c>
      <c r="B289" s="14"/>
      <c r="C289" s="27" t="s">
        <v>30</v>
      </c>
      <c r="D289" s="42" t="s">
        <v>1181</v>
      </c>
      <c r="E289" s="50"/>
      <c r="F289" s="54"/>
      <c r="G289" s="126">
        <v>9785000333105</v>
      </c>
      <c r="H289" s="78">
        <v>66</v>
      </c>
      <c r="I289" s="81">
        <f>ROUND((100-$L$4)/100*H289,1)</f>
        <v>40.9</v>
      </c>
      <c r="J289" s="88" t="s">
        <v>1167</v>
      </c>
      <c r="K289" s="104">
        <v>60</v>
      </c>
      <c r="L289" s="110"/>
      <c r="M289" s="119">
        <f>L289*I289</f>
        <v>0</v>
      </c>
      <c r="N289" s="64">
        <f>L289*3.6/60</f>
        <v>0</v>
      </c>
      <c r="O289" s="64">
        <v>4903000000</v>
      </c>
    </row>
    <row r="290" spans="1:15" s="2" customFormat="1" ht="75.75" customHeight="1" x14ac:dyDescent="0.3">
      <c r="A290" s="5">
        <f t="shared" si="75"/>
        <v>14</v>
      </c>
      <c r="B290" s="14" t="s">
        <v>6</v>
      </c>
      <c r="C290" s="26"/>
      <c r="D290" s="42" t="s">
        <v>139</v>
      </c>
      <c r="E290" s="50"/>
      <c r="F290" s="54" t="s">
        <v>614</v>
      </c>
      <c r="G290" s="126">
        <v>9785912826948</v>
      </c>
      <c r="H290" s="78">
        <v>66</v>
      </c>
      <c r="I290" s="81">
        <f t="shared" si="76"/>
        <v>40.9</v>
      </c>
      <c r="J290" s="88" t="s">
        <v>694</v>
      </c>
      <c r="K290" s="104">
        <v>60</v>
      </c>
      <c r="L290" s="110"/>
      <c r="M290" s="119">
        <f t="shared" si="73"/>
        <v>0</v>
      </c>
      <c r="N290" s="64">
        <f t="shared" si="74"/>
        <v>0</v>
      </c>
      <c r="O290" s="64">
        <v>4903000000</v>
      </c>
    </row>
    <row r="291" spans="1:15" s="2" customFormat="1" ht="75.75" customHeight="1" x14ac:dyDescent="0.3">
      <c r="A291" s="5">
        <f t="shared" si="75"/>
        <v>15</v>
      </c>
      <c r="B291" s="14" t="s">
        <v>6</v>
      </c>
      <c r="C291" s="26"/>
      <c r="D291" s="42" t="s">
        <v>140</v>
      </c>
      <c r="E291" s="30"/>
      <c r="F291" s="54"/>
      <c r="G291" s="126">
        <v>9785000336380</v>
      </c>
      <c r="H291" s="78">
        <v>66</v>
      </c>
      <c r="I291" s="81">
        <f t="shared" si="76"/>
        <v>40.9</v>
      </c>
      <c r="J291" s="88" t="s">
        <v>694</v>
      </c>
      <c r="K291" s="104">
        <v>60</v>
      </c>
      <c r="L291" s="110"/>
      <c r="M291" s="119">
        <f t="shared" si="73"/>
        <v>0</v>
      </c>
      <c r="N291" s="64">
        <f t="shared" si="74"/>
        <v>0</v>
      </c>
      <c r="O291" s="64">
        <v>4903000000</v>
      </c>
    </row>
    <row r="292" spans="1:15" s="2" customFormat="1" ht="75.75" customHeight="1" x14ac:dyDescent="0.3">
      <c r="A292" s="5">
        <f t="shared" si="75"/>
        <v>16</v>
      </c>
      <c r="B292" s="14" t="s">
        <v>6</v>
      </c>
      <c r="C292" s="26"/>
      <c r="D292" s="42" t="s">
        <v>51</v>
      </c>
      <c r="E292" s="30"/>
      <c r="F292" s="54" t="s">
        <v>614</v>
      </c>
      <c r="G292" s="126">
        <v>9785912821745</v>
      </c>
      <c r="H292" s="78">
        <v>66</v>
      </c>
      <c r="I292" s="81">
        <f>ROUND((100-$L$4)/100*H292,1)</f>
        <v>40.9</v>
      </c>
      <c r="J292" s="88" t="s">
        <v>693</v>
      </c>
      <c r="K292" s="104">
        <v>60</v>
      </c>
      <c r="L292" s="110"/>
      <c r="M292" s="119">
        <f t="shared" si="73"/>
        <v>0</v>
      </c>
      <c r="N292" s="64">
        <f t="shared" si="74"/>
        <v>0</v>
      </c>
      <c r="O292" s="64">
        <v>4903000000</v>
      </c>
    </row>
    <row r="293" spans="1:15" s="10" customFormat="1" ht="75.75" customHeight="1" x14ac:dyDescent="0.3">
      <c r="A293" s="5">
        <f t="shared" si="75"/>
        <v>17</v>
      </c>
      <c r="B293" s="14" t="s">
        <v>6</v>
      </c>
      <c r="C293" s="26"/>
      <c r="D293" s="42" t="s">
        <v>141</v>
      </c>
      <c r="E293" s="49" t="s">
        <v>598</v>
      </c>
      <c r="F293" s="54"/>
      <c r="G293" s="126">
        <v>9785912826917</v>
      </c>
      <c r="H293" s="78">
        <v>66</v>
      </c>
      <c r="I293" s="81">
        <f t="shared" si="76"/>
        <v>40.9</v>
      </c>
      <c r="J293" s="88" t="s">
        <v>694</v>
      </c>
      <c r="K293" s="104">
        <v>60</v>
      </c>
      <c r="L293" s="110"/>
      <c r="M293" s="119">
        <f t="shared" si="73"/>
        <v>0</v>
      </c>
      <c r="N293" s="64">
        <f t="shared" si="74"/>
        <v>0</v>
      </c>
      <c r="O293" s="64">
        <v>4903000000</v>
      </c>
    </row>
    <row r="294" spans="1:15" s="10" customFormat="1" ht="45" customHeight="1" x14ac:dyDescent="0.3">
      <c r="A294" s="220" t="s">
        <v>726</v>
      </c>
      <c r="B294" s="221"/>
      <c r="C294" s="221"/>
      <c r="D294" s="221"/>
      <c r="E294" s="221"/>
      <c r="F294" s="221"/>
      <c r="G294" s="221"/>
      <c r="H294" s="221"/>
      <c r="I294" s="221"/>
      <c r="J294" s="221"/>
      <c r="K294" s="237"/>
      <c r="L294" s="114"/>
      <c r="M294" s="119"/>
      <c r="N294" s="64"/>
      <c r="O294" s="64"/>
    </row>
    <row r="295" spans="1:15" s="2" customFormat="1" ht="57" customHeight="1" x14ac:dyDescent="0.3">
      <c r="A295" s="7"/>
      <c r="B295" s="16"/>
      <c r="C295" s="16"/>
      <c r="D295" s="44" t="s">
        <v>142</v>
      </c>
      <c r="E295" s="131" t="s">
        <v>853</v>
      </c>
      <c r="F295" s="224" t="s">
        <v>745</v>
      </c>
      <c r="G295" s="224"/>
      <c r="H295" s="224"/>
      <c r="I295" s="224"/>
      <c r="J295" s="224"/>
      <c r="K295" s="225"/>
      <c r="L295" s="115"/>
      <c r="M295" s="119"/>
      <c r="N295" s="64"/>
      <c r="O295" s="64"/>
    </row>
    <row r="296" spans="1:15" s="2" customFormat="1" ht="111.75" customHeight="1" x14ac:dyDescent="0.3">
      <c r="A296" s="5">
        <v>1</v>
      </c>
      <c r="B296" s="14"/>
      <c r="C296" s="27" t="s">
        <v>30</v>
      </c>
      <c r="D296" s="41" t="s">
        <v>143</v>
      </c>
      <c r="E296" s="30"/>
      <c r="F296" s="54"/>
      <c r="G296" s="126">
        <v>9785000336588</v>
      </c>
      <c r="H296" s="78">
        <v>25.2</v>
      </c>
      <c r="I296" s="81">
        <f>ROUND((100-$L$4)/100*H296,1)</f>
        <v>15.6</v>
      </c>
      <c r="J296" s="90" t="s">
        <v>1199</v>
      </c>
      <c r="K296" s="104">
        <v>50</v>
      </c>
      <c r="L296" s="134"/>
      <c r="M296" s="119">
        <f>L296*I296</f>
        <v>0</v>
      </c>
      <c r="N296" s="64">
        <f>L296*1.75/50</f>
        <v>0</v>
      </c>
      <c r="O296" s="64">
        <v>4903000000</v>
      </c>
    </row>
    <row r="297" spans="1:15" s="2" customFormat="1" ht="72" customHeight="1" x14ac:dyDescent="0.3">
      <c r="A297" s="153"/>
      <c r="B297" s="154"/>
      <c r="C297" s="155"/>
      <c r="D297" s="156" t="s">
        <v>958</v>
      </c>
      <c r="E297" s="157"/>
      <c r="F297" s="158" t="s">
        <v>934</v>
      </c>
      <c r="G297" s="187"/>
      <c r="H297" s="159">
        <v>28</v>
      </c>
      <c r="I297" s="160">
        <f>ROUND((100-$L$4)/100*H297,1)</f>
        <v>17.399999999999999</v>
      </c>
      <c r="J297" s="161" t="s">
        <v>690</v>
      </c>
      <c r="K297" s="138">
        <v>50</v>
      </c>
      <c r="L297" s="134"/>
      <c r="M297" s="162"/>
      <c r="N297" s="64"/>
      <c r="O297" s="64"/>
    </row>
    <row r="298" spans="1:15" s="2" customFormat="1" ht="66.75" customHeight="1" x14ac:dyDescent="0.3">
      <c r="A298" s="153"/>
      <c r="B298" s="154"/>
      <c r="C298" s="155"/>
      <c r="D298" s="156" t="s">
        <v>950</v>
      </c>
      <c r="E298" s="157"/>
      <c r="F298" s="158" t="s">
        <v>949</v>
      </c>
      <c r="G298" s="187"/>
      <c r="H298" s="159">
        <v>28</v>
      </c>
      <c r="I298" s="160">
        <f>ROUND((100-$L$4)/100*H298,1)</f>
        <v>17.399999999999999</v>
      </c>
      <c r="J298" s="161" t="s">
        <v>690</v>
      </c>
      <c r="K298" s="138">
        <v>50</v>
      </c>
      <c r="L298" s="134"/>
      <c r="M298" s="162"/>
      <c r="N298" s="64"/>
      <c r="O298" s="64"/>
    </row>
    <row r="299" spans="1:15" s="2" customFormat="1" ht="66.75" customHeight="1" x14ac:dyDescent="0.3">
      <c r="A299" s="153"/>
      <c r="B299" s="154"/>
      <c r="C299" s="155"/>
      <c r="D299" s="156" t="s">
        <v>1096</v>
      </c>
      <c r="E299" s="157"/>
      <c r="F299" s="158" t="s">
        <v>1093</v>
      </c>
      <c r="G299" s="187"/>
      <c r="H299" s="159"/>
      <c r="I299" s="160"/>
      <c r="J299" s="161"/>
      <c r="K299" s="138"/>
      <c r="L299" s="134"/>
      <c r="M299" s="162"/>
      <c r="N299" s="64"/>
      <c r="O299" s="64"/>
    </row>
    <row r="300" spans="1:15" s="2" customFormat="1" ht="111.75" customHeight="1" x14ac:dyDescent="0.3">
      <c r="A300" s="5">
        <f>A296+1</f>
        <v>2</v>
      </c>
      <c r="B300" s="14" t="s">
        <v>7</v>
      </c>
      <c r="C300" s="27" t="s">
        <v>30</v>
      </c>
      <c r="D300" s="41" t="s">
        <v>144</v>
      </c>
      <c r="E300" s="49" t="s">
        <v>598</v>
      </c>
      <c r="F300" s="54" t="s">
        <v>614</v>
      </c>
      <c r="G300" s="126">
        <v>9785000336649</v>
      </c>
      <c r="H300" s="78">
        <v>25.2</v>
      </c>
      <c r="I300" s="81">
        <f t="shared" ref="I300:I311" si="77">ROUND((100-$L$4)/100*H300,1)</f>
        <v>15.6</v>
      </c>
      <c r="J300" s="90" t="s">
        <v>1167</v>
      </c>
      <c r="K300" s="104">
        <v>50</v>
      </c>
      <c r="L300" s="134"/>
      <c r="M300" s="119">
        <f t="shared" ref="M300:M313" si="78">L300*I300</f>
        <v>0</v>
      </c>
      <c r="N300" s="64">
        <f t="shared" ref="N300:N313" si="79">L300*1.75/50</f>
        <v>0</v>
      </c>
      <c r="O300" s="64">
        <v>4903000000</v>
      </c>
    </row>
    <row r="301" spans="1:15" s="2" customFormat="1" ht="111.75" customHeight="1" x14ac:dyDescent="0.3">
      <c r="A301" s="5">
        <f t="shared" ref="A301:A313" si="80">A300+1</f>
        <v>3</v>
      </c>
      <c r="B301" s="14" t="s">
        <v>7</v>
      </c>
      <c r="C301" s="31"/>
      <c r="D301" s="41" t="s">
        <v>145</v>
      </c>
      <c r="E301" s="30"/>
      <c r="F301" s="54" t="s">
        <v>614</v>
      </c>
      <c r="G301" s="126">
        <v>9785000336205</v>
      </c>
      <c r="H301" s="78">
        <v>25.2</v>
      </c>
      <c r="I301" s="81">
        <f t="shared" si="77"/>
        <v>15.6</v>
      </c>
      <c r="J301" s="90" t="s">
        <v>691</v>
      </c>
      <c r="K301" s="104">
        <v>50</v>
      </c>
      <c r="L301" s="134"/>
      <c r="M301" s="119">
        <f t="shared" si="78"/>
        <v>0</v>
      </c>
      <c r="N301" s="64">
        <f t="shared" si="79"/>
        <v>0</v>
      </c>
      <c r="O301" s="64">
        <v>4903000000</v>
      </c>
    </row>
    <row r="302" spans="1:15" s="2" customFormat="1" ht="111.75" customHeight="1" x14ac:dyDescent="0.3">
      <c r="A302" s="5">
        <f t="shared" si="80"/>
        <v>4</v>
      </c>
      <c r="B302" s="14" t="s">
        <v>7</v>
      </c>
      <c r="C302" s="27" t="s">
        <v>30</v>
      </c>
      <c r="D302" s="41" t="s">
        <v>146</v>
      </c>
      <c r="E302" s="30"/>
      <c r="F302" s="54" t="s">
        <v>614</v>
      </c>
      <c r="G302" s="126">
        <v>9785000335314</v>
      </c>
      <c r="H302" s="78">
        <v>25.2</v>
      </c>
      <c r="I302" s="81">
        <f>ROUND((100-$L$4)/100*H302,1)</f>
        <v>15.6</v>
      </c>
      <c r="J302" s="90" t="s">
        <v>1167</v>
      </c>
      <c r="K302" s="104">
        <v>50</v>
      </c>
      <c r="L302" s="134"/>
      <c r="M302" s="119">
        <f>L302*I302</f>
        <v>0</v>
      </c>
      <c r="N302" s="64">
        <f>L302*1.75/50</f>
        <v>0</v>
      </c>
      <c r="O302" s="64">
        <v>4903000000</v>
      </c>
    </row>
    <row r="303" spans="1:15" s="2" customFormat="1" ht="111.75" customHeight="1" x14ac:dyDescent="0.3">
      <c r="A303" s="5">
        <f t="shared" si="80"/>
        <v>5</v>
      </c>
      <c r="B303" s="14" t="s">
        <v>7</v>
      </c>
      <c r="C303" s="31"/>
      <c r="D303" s="41" t="s">
        <v>147</v>
      </c>
      <c r="E303" s="49" t="s">
        <v>598</v>
      </c>
      <c r="F303" s="54" t="s">
        <v>614</v>
      </c>
      <c r="G303" s="126">
        <v>9785000335321</v>
      </c>
      <c r="H303" s="78">
        <v>25.2</v>
      </c>
      <c r="I303" s="81">
        <f t="shared" si="77"/>
        <v>15.6</v>
      </c>
      <c r="J303" s="90" t="s">
        <v>1200</v>
      </c>
      <c r="K303" s="104">
        <v>50</v>
      </c>
      <c r="L303" s="134"/>
      <c r="M303" s="119">
        <f t="shared" si="78"/>
        <v>0</v>
      </c>
      <c r="N303" s="64">
        <f t="shared" si="79"/>
        <v>0</v>
      </c>
      <c r="O303" s="64">
        <v>4903000000</v>
      </c>
    </row>
    <row r="304" spans="1:15" s="2" customFormat="1" ht="111.75" customHeight="1" x14ac:dyDescent="0.3">
      <c r="A304" s="5">
        <f t="shared" si="80"/>
        <v>6</v>
      </c>
      <c r="B304" s="14" t="s">
        <v>7</v>
      </c>
      <c r="C304" s="27" t="s">
        <v>30</v>
      </c>
      <c r="D304" s="41" t="s">
        <v>148</v>
      </c>
      <c r="E304" s="49" t="s">
        <v>598</v>
      </c>
      <c r="F304" s="54" t="s">
        <v>614</v>
      </c>
      <c r="G304" s="126">
        <v>9785000336656</v>
      </c>
      <c r="H304" s="78">
        <v>25.2</v>
      </c>
      <c r="I304" s="81">
        <f t="shared" si="77"/>
        <v>15.6</v>
      </c>
      <c r="J304" s="90" t="s">
        <v>1165</v>
      </c>
      <c r="K304" s="104">
        <v>50</v>
      </c>
      <c r="L304" s="134"/>
      <c r="M304" s="119">
        <f t="shared" si="78"/>
        <v>0</v>
      </c>
      <c r="N304" s="64">
        <f t="shared" si="79"/>
        <v>0</v>
      </c>
      <c r="O304" s="64">
        <v>4903000000</v>
      </c>
    </row>
    <row r="305" spans="1:15" s="2" customFormat="1" ht="111.75" customHeight="1" x14ac:dyDescent="0.3">
      <c r="A305" s="5">
        <f t="shared" si="80"/>
        <v>7</v>
      </c>
      <c r="B305" s="14" t="s">
        <v>7</v>
      </c>
      <c r="C305" s="27" t="s">
        <v>30</v>
      </c>
      <c r="D305" s="41" t="s">
        <v>149</v>
      </c>
      <c r="E305" s="49" t="s">
        <v>598</v>
      </c>
      <c r="F305" s="54" t="s">
        <v>614</v>
      </c>
      <c r="G305" s="126">
        <v>9785000335291</v>
      </c>
      <c r="H305" s="78">
        <v>25.2</v>
      </c>
      <c r="I305" s="81">
        <f t="shared" si="77"/>
        <v>15.6</v>
      </c>
      <c r="J305" s="90" t="s">
        <v>1167</v>
      </c>
      <c r="K305" s="104">
        <v>50</v>
      </c>
      <c r="L305" s="134"/>
      <c r="M305" s="119">
        <f t="shared" si="78"/>
        <v>0</v>
      </c>
      <c r="N305" s="64">
        <f t="shared" si="79"/>
        <v>0</v>
      </c>
      <c r="O305" s="64">
        <v>4903000000</v>
      </c>
    </row>
    <row r="306" spans="1:15" s="2" customFormat="1" ht="111.75" customHeight="1" x14ac:dyDescent="0.3">
      <c r="A306" s="5">
        <f t="shared" si="80"/>
        <v>8</v>
      </c>
      <c r="B306" s="14"/>
      <c r="C306" s="27" t="s">
        <v>30</v>
      </c>
      <c r="D306" s="41" t="s">
        <v>150</v>
      </c>
      <c r="E306" s="30"/>
      <c r="F306" s="54"/>
      <c r="G306" s="126">
        <v>9785000335345</v>
      </c>
      <c r="H306" s="78">
        <v>25.2</v>
      </c>
      <c r="I306" s="81">
        <f>ROUND((100-$L$4)/100*H306,1)</f>
        <v>15.6</v>
      </c>
      <c r="J306" s="90" t="s">
        <v>1199</v>
      </c>
      <c r="K306" s="104">
        <v>50</v>
      </c>
      <c r="L306" s="134"/>
      <c r="M306" s="119">
        <f t="shared" si="78"/>
        <v>0</v>
      </c>
      <c r="N306" s="64">
        <f t="shared" si="79"/>
        <v>0</v>
      </c>
      <c r="O306" s="64">
        <v>4903000000</v>
      </c>
    </row>
    <row r="307" spans="1:15" s="2" customFormat="1" ht="111.75" customHeight="1" x14ac:dyDescent="0.3">
      <c r="A307" s="5">
        <f t="shared" si="80"/>
        <v>9</v>
      </c>
      <c r="B307" s="14" t="s">
        <v>7</v>
      </c>
      <c r="C307" s="27" t="s">
        <v>30</v>
      </c>
      <c r="D307" s="41" t="s">
        <v>151</v>
      </c>
      <c r="E307" s="49" t="s">
        <v>598</v>
      </c>
      <c r="F307" s="54" t="s">
        <v>614</v>
      </c>
      <c r="G307" s="126">
        <v>9785000336212</v>
      </c>
      <c r="H307" s="78">
        <v>25.2</v>
      </c>
      <c r="I307" s="81">
        <f t="shared" si="77"/>
        <v>15.6</v>
      </c>
      <c r="J307" s="90" t="s">
        <v>1168</v>
      </c>
      <c r="K307" s="104">
        <v>50</v>
      </c>
      <c r="L307" s="134"/>
      <c r="M307" s="119">
        <f t="shared" si="78"/>
        <v>0</v>
      </c>
      <c r="N307" s="64">
        <f t="shared" si="79"/>
        <v>0</v>
      </c>
      <c r="O307" s="64">
        <v>4903000000</v>
      </c>
    </row>
    <row r="308" spans="1:15" s="2" customFormat="1" ht="111.75" customHeight="1" x14ac:dyDescent="0.3">
      <c r="A308" s="5">
        <f t="shared" si="80"/>
        <v>10</v>
      </c>
      <c r="B308" s="14" t="s">
        <v>7</v>
      </c>
      <c r="C308" s="27" t="s">
        <v>30</v>
      </c>
      <c r="D308" s="41" t="s">
        <v>152</v>
      </c>
      <c r="E308" s="49" t="s">
        <v>598</v>
      </c>
      <c r="F308" s="54" t="s">
        <v>614</v>
      </c>
      <c r="G308" s="126">
        <v>9785000336663</v>
      </c>
      <c r="H308" s="78">
        <v>25.2</v>
      </c>
      <c r="I308" s="81">
        <f t="shared" si="77"/>
        <v>15.6</v>
      </c>
      <c r="J308" s="90" t="s">
        <v>1166</v>
      </c>
      <c r="K308" s="104">
        <v>50</v>
      </c>
      <c r="L308" s="134"/>
      <c r="M308" s="119">
        <f t="shared" si="78"/>
        <v>0</v>
      </c>
      <c r="N308" s="64">
        <f t="shared" si="79"/>
        <v>0</v>
      </c>
      <c r="O308" s="64">
        <v>4903000000</v>
      </c>
    </row>
    <row r="309" spans="1:15" s="2" customFormat="1" ht="111.75" customHeight="1" x14ac:dyDescent="0.3">
      <c r="A309" s="5">
        <f t="shared" si="80"/>
        <v>11</v>
      </c>
      <c r="B309" s="14"/>
      <c r="C309" s="27" t="s">
        <v>30</v>
      </c>
      <c r="D309" s="41" t="s">
        <v>153</v>
      </c>
      <c r="E309" s="30"/>
      <c r="F309" s="54"/>
      <c r="G309" s="126">
        <v>9785000336595</v>
      </c>
      <c r="H309" s="78">
        <v>25.2</v>
      </c>
      <c r="I309" s="81">
        <f>ROUND((100-$L$4)/100*H309,1)</f>
        <v>15.6</v>
      </c>
      <c r="J309" s="90" t="s">
        <v>1199</v>
      </c>
      <c r="K309" s="104">
        <v>50</v>
      </c>
      <c r="L309" s="134"/>
      <c r="M309" s="119">
        <f t="shared" si="78"/>
        <v>0</v>
      </c>
      <c r="N309" s="64">
        <f t="shared" si="79"/>
        <v>0</v>
      </c>
      <c r="O309" s="64">
        <v>4903000000</v>
      </c>
    </row>
    <row r="310" spans="1:15" s="2" customFormat="1" ht="111.75" customHeight="1" x14ac:dyDescent="0.3">
      <c r="A310" s="5">
        <f t="shared" si="80"/>
        <v>12</v>
      </c>
      <c r="B310" s="14"/>
      <c r="C310" s="27" t="s">
        <v>30</v>
      </c>
      <c r="D310" s="41" t="s">
        <v>154</v>
      </c>
      <c r="E310" s="30"/>
      <c r="F310" s="54"/>
      <c r="G310" s="126">
        <v>9785000335369</v>
      </c>
      <c r="H310" s="78">
        <v>25.2</v>
      </c>
      <c r="I310" s="81">
        <f>ROUND((100-$L$4)/100*H310,1)</f>
        <v>15.6</v>
      </c>
      <c r="J310" s="90" t="s">
        <v>690</v>
      </c>
      <c r="K310" s="104">
        <v>50</v>
      </c>
      <c r="L310" s="134"/>
      <c r="M310" s="119">
        <f t="shared" si="78"/>
        <v>0</v>
      </c>
      <c r="N310" s="64">
        <f t="shared" si="79"/>
        <v>0</v>
      </c>
      <c r="O310" s="64">
        <v>4903000000</v>
      </c>
    </row>
    <row r="311" spans="1:15" s="2" customFormat="1" ht="111.75" customHeight="1" x14ac:dyDescent="0.3">
      <c r="A311" s="5">
        <f t="shared" si="80"/>
        <v>13</v>
      </c>
      <c r="B311" s="14" t="s">
        <v>7</v>
      </c>
      <c r="C311" s="27" t="s">
        <v>30</v>
      </c>
      <c r="D311" s="41" t="s">
        <v>113</v>
      </c>
      <c r="E311" s="49" t="s">
        <v>598</v>
      </c>
      <c r="F311" s="54" t="s">
        <v>614</v>
      </c>
      <c r="G311" s="126">
        <v>9785000335307</v>
      </c>
      <c r="H311" s="78">
        <v>25.2</v>
      </c>
      <c r="I311" s="81">
        <f t="shared" si="77"/>
        <v>15.6</v>
      </c>
      <c r="J311" s="90" t="s">
        <v>1165</v>
      </c>
      <c r="K311" s="104">
        <v>50</v>
      </c>
      <c r="L311" s="134"/>
      <c r="M311" s="119">
        <f t="shared" si="78"/>
        <v>0</v>
      </c>
      <c r="N311" s="64">
        <f t="shared" si="79"/>
        <v>0</v>
      </c>
      <c r="O311" s="64">
        <v>4903000000</v>
      </c>
    </row>
    <row r="312" spans="1:15" s="2" customFormat="1" ht="111.75" customHeight="1" x14ac:dyDescent="0.3">
      <c r="A312" s="5">
        <f t="shared" si="80"/>
        <v>14</v>
      </c>
      <c r="B312" s="14"/>
      <c r="C312" s="27" t="s">
        <v>30</v>
      </c>
      <c r="D312" s="41" t="s">
        <v>128</v>
      </c>
      <c r="E312" s="30"/>
      <c r="F312" s="54"/>
      <c r="G312" s="126">
        <v>9785000335352</v>
      </c>
      <c r="H312" s="78">
        <v>25.2</v>
      </c>
      <c r="I312" s="81">
        <f>ROUND((100-$L$4)/100*H312,1)</f>
        <v>15.6</v>
      </c>
      <c r="J312" s="90" t="s">
        <v>1199</v>
      </c>
      <c r="K312" s="104">
        <v>50</v>
      </c>
      <c r="L312" s="134"/>
      <c r="M312" s="119">
        <f t="shared" si="78"/>
        <v>0</v>
      </c>
      <c r="N312" s="64">
        <f t="shared" si="79"/>
        <v>0</v>
      </c>
      <c r="O312" s="64">
        <v>4903000000</v>
      </c>
    </row>
    <row r="313" spans="1:15" s="10" customFormat="1" ht="111.75" customHeight="1" x14ac:dyDescent="0.3">
      <c r="A313" s="5">
        <f t="shared" si="80"/>
        <v>15</v>
      </c>
      <c r="B313" s="14"/>
      <c r="C313" s="27" t="s">
        <v>30</v>
      </c>
      <c r="D313" s="41" t="s">
        <v>155</v>
      </c>
      <c r="E313" s="30"/>
      <c r="F313" s="54"/>
      <c r="G313" s="126">
        <v>9785000335338</v>
      </c>
      <c r="H313" s="78">
        <v>25.2</v>
      </c>
      <c r="I313" s="81">
        <f>ROUND((100-$L$4)/100*H313,1)</f>
        <v>15.6</v>
      </c>
      <c r="J313" s="90" t="s">
        <v>1199</v>
      </c>
      <c r="K313" s="104">
        <v>50</v>
      </c>
      <c r="L313" s="134"/>
      <c r="M313" s="119">
        <f t="shared" si="78"/>
        <v>0</v>
      </c>
      <c r="N313" s="64">
        <f t="shared" si="79"/>
        <v>0</v>
      </c>
      <c r="O313" s="64">
        <v>4903000000</v>
      </c>
    </row>
    <row r="314" spans="1:15" s="2" customFormat="1" ht="53.4" customHeight="1" x14ac:dyDescent="0.3">
      <c r="A314" s="7"/>
      <c r="B314" s="16"/>
      <c r="C314" s="16"/>
      <c r="D314" s="44" t="s">
        <v>156</v>
      </c>
      <c r="E314" s="131" t="s">
        <v>854</v>
      </c>
      <c r="F314" s="224" t="s">
        <v>746</v>
      </c>
      <c r="G314" s="224"/>
      <c r="H314" s="224"/>
      <c r="I314" s="224"/>
      <c r="J314" s="224"/>
      <c r="K314" s="225"/>
      <c r="L314" s="115"/>
      <c r="M314" s="119"/>
      <c r="N314" s="64"/>
      <c r="O314" s="64"/>
    </row>
    <row r="315" spans="1:15" s="2" customFormat="1" ht="111.75" customHeight="1" x14ac:dyDescent="0.3">
      <c r="A315" s="5">
        <f>A313+1</f>
        <v>16</v>
      </c>
      <c r="B315" s="14" t="s">
        <v>8</v>
      </c>
      <c r="C315" s="27" t="s">
        <v>30</v>
      </c>
      <c r="D315" s="41" t="s">
        <v>157</v>
      </c>
      <c r="E315" s="49" t="s">
        <v>598</v>
      </c>
      <c r="F315" s="64"/>
      <c r="G315" s="126">
        <v>9785000335390</v>
      </c>
      <c r="H315" s="78">
        <v>25.2</v>
      </c>
      <c r="I315" s="81">
        <f t="shared" ref="I315:I320" si="81">ROUND((100-$L$4)/100*H315,1)</f>
        <v>15.6</v>
      </c>
      <c r="J315" s="90" t="s">
        <v>1165</v>
      </c>
      <c r="K315" s="104">
        <v>50</v>
      </c>
      <c r="L315" s="134"/>
      <c r="M315" s="119">
        <f t="shared" ref="M315:M320" si="82">L315*I315</f>
        <v>0</v>
      </c>
      <c r="N315" s="64">
        <f t="shared" ref="N315:N320" si="83">L315*1.75/50</f>
        <v>0</v>
      </c>
      <c r="O315" s="64">
        <v>4903000000</v>
      </c>
    </row>
    <row r="316" spans="1:15" s="2" customFormat="1" ht="111.75" customHeight="1" x14ac:dyDescent="0.3">
      <c r="A316" s="5">
        <f>A315+1</f>
        <v>17</v>
      </c>
      <c r="B316" s="14" t="s">
        <v>8</v>
      </c>
      <c r="C316" s="27" t="s">
        <v>30</v>
      </c>
      <c r="D316" s="41" t="s">
        <v>125</v>
      </c>
      <c r="E316" s="49" t="s">
        <v>598</v>
      </c>
      <c r="F316" s="54"/>
      <c r="G316" s="126">
        <v>9785000335383</v>
      </c>
      <c r="H316" s="78">
        <v>25.2</v>
      </c>
      <c r="I316" s="81">
        <f t="shared" si="81"/>
        <v>15.6</v>
      </c>
      <c r="J316" s="90" t="s">
        <v>1165</v>
      </c>
      <c r="K316" s="104">
        <v>50</v>
      </c>
      <c r="L316" s="134"/>
      <c r="M316" s="119">
        <f t="shared" si="82"/>
        <v>0</v>
      </c>
      <c r="N316" s="64">
        <f t="shared" si="83"/>
        <v>0</v>
      </c>
      <c r="O316" s="64">
        <v>4903000000</v>
      </c>
    </row>
    <row r="317" spans="1:15" s="2" customFormat="1" ht="111.75" customHeight="1" x14ac:dyDescent="0.3">
      <c r="A317" s="5">
        <f>A316+1</f>
        <v>18</v>
      </c>
      <c r="B317" s="14"/>
      <c r="C317" s="27" t="s">
        <v>30</v>
      </c>
      <c r="D317" s="41" t="s">
        <v>1170</v>
      </c>
      <c r="E317" s="30"/>
      <c r="F317" s="54"/>
      <c r="G317" s="126">
        <v>9785000335376</v>
      </c>
      <c r="H317" s="78">
        <v>25.2</v>
      </c>
      <c r="I317" s="81">
        <f t="shared" si="81"/>
        <v>15.6</v>
      </c>
      <c r="J317" s="90" t="s">
        <v>1167</v>
      </c>
      <c r="K317" s="104">
        <v>50</v>
      </c>
      <c r="L317" s="134"/>
      <c r="M317" s="119">
        <f t="shared" si="82"/>
        <v>0</v>
      </c>
      <c r="N317" s="64">
        <f t="shared" si="83"/>
        <v>0</v>
      </c>
      <c r="O317" s="64">
        <v>4903000000</v>
      </c>
    </row>
    <row r="318" spans="1:15" s="2" customFormat="1" ht="111.75" customHeight="1" x14ac:dyDescent="0.3">
      <c r="A318" s="5">
        <f>A317+1</f>
        <v>19</v>
      </c>
      <c r="B318" s="14"/>
      <c r="C318" s="27" t="s">
        <v>30</v>
      </c>
      <c r="D318" s="41" t="s">
        <v>158</v>
      </c>
      <c r="E318" s="30"/>
      <c r="F318" s="54"/>
      <c r="G318" s="126">
        <v>9785000335406</v>
      </c>
      <c r="H318" s="78">
        <v>25.2</v>
      </c>
      <c r="I318" s="81">
        <f t="shared" si="81"/>
        <v>15.6</v>
      </c>
      <c r="J318" s="90" t="s">
        <v>1165</v>
      </c>
      <c r="K318" s="104">
        <v>50</v>
      </c>
      <c r="L318" s="134"/>
      <c r="M318" s="119">
        <f t="shared" si="82"/>
        <v>0</v>
      </c>
      <c r="N318" s="64">
        <f t="shared" si="83"/>
        <v>0</v>
      </c>
      <c r="O318" s="64">
        <v>4903000000</v>
      </c>
    </row>
    <row r="319" spans="1:15" s="10" customFormat="1" ht="111.75" customHeight="1" x14ac:dyDescent="0.3">
      <c r="A319" s="5">
        <f>A318+1</f>
        <v>20</v>
      </c>
      <c r="B319" s="14" t="s">
        <v>8</v>
      </c>
      <c r="C319" s="27" t="s">
        <v>30</v>
      </c>
      <c r="D319" s="41" t="s">
        <v>1172</v>
      </c>
      <c r="E319" s="30"/>
      <c r="F319" s="64"/>
      <c r="G319" s="126">
        <v>9785000336199</v>
      </c>
      <c r="H319" s="78">
        <v>25.2</v>
      </c>
      <c r="I319" s="81">
        <f t="shared" si="81"/>
        <v>15.6</v>
      </c>
      <c r="J319" s="90" t="s">
        <v>1174</v>
      </c>
      <c r="K319" s="104">
        <v>50</v>
      </c>
      <c r="L319" s="134"/>
      <c r="M319" s="119">
        <f t="shared" si="82"/>
        <v>0</v>
      </c>
      <c r="N319" s="64">
        <f t="shared" si="83"/>
        <v>0</v>
      </c>
      <c r="O319" s="64">
        <v>4903000000</v>
      </c>
    </row>
    <row r="320" spans="1:15" s="10" customFormat="1" ht="111.75" customHeight="1" x14ac:dyDescent="0.3">
      <c r="A320" s="5">
        <f>A319+1</f>
        <v>21</v>
      </c>
      <c r="B320" s="14" t="s">
        <v>8</v>
      </c>
      <c r="C320" s="27" t="s">
        <v>30</v>
      </c>
      <c r="D320" s="41" t="s">
        <v>160</v>
      </c>
      <c r="E320" s="49" t="s">
        <v>598</v>
      </c>
      <c r="F320" s="64"/>
      <c r="G320" s="126">
        <v>9785000336182</v>
      </c>
      <c r="H320" s="78">
        <v>25.2</v>
      </c>
      <c r="I320" s="81">
        <f t="shared" si="81"/>
        <v>15.6</v>
      </c>
      <c r="J320" s="90" t="s">
        <v>1174</v>
      </c>
      <c r="K320" s="104">
        <v>50</v>
      </c>
      <c r="L320" s="134"/>
      <c r="M320" s="119">
        <f t="shared" si="82"/>
        <v>0</v>
      </c>
      <c r="N320" s="64">
        <f t="shared" si="83"/>
        <v>0</v>
      </c>
      <c r="O320" s="64">
        <v>4903000000</v>
      </c>
    </row>
    <row r="321" spans="1:15" s="10" customFormat="1" ht="52.5" customHeight="1" x14ac:dyDescent="0.3">
      <c r="A321" s="7"/>
      <c r="B321" s="16"/>
      <c r="C321" s="16"/>
      <c r="D321" s="44" t="s">
        <v>161</v>
      </c>
      <c r="E321" s="131" t="s">
        <v>855</v>
      </c>
      <c r="F321" s="224" t="s">
        <v>747</v>
      </c>
      <c r="G321" s="224"/>
      <c r="H321" s="224"/>
      <c r="I321" s="224"/>
      <c r="J321" s="224"/>
      <c r="K321" s="225"/>
      <c r="L321" s="114"/>
      <c r="M321" s="119"/>
      <c r="N321" s="64"/>
      <c r="O321" s="64"/>
    </row>
    <row r="322" spans="1:15" s="2" customFormat="1" ht="111.75" customHeight="1" x14ac:dyDescent="0.3">
      <c r="A322" s="5">
        <f>A320+1</f>
        <v>22</v>
      </c>
      <c r="B322" s="14"/>
      <c r="C322" s="27" t="s">
        <v>30</v>
      </c>
      <c r="D322" s="41" t="s">
        <v>162</v>
      </c>
      <c r="E322" s="30"/>
      <c r="F322" s="64"/>
      <c r="G322" s="126">
        <v>9785000336090</v>
      </c>
      <c r="H322" s="78">
        <v>25.2</v>
      </c>
      <c r="I322" s="81">
        <f t="shared" ref="I322:I328" si="84">ROUND((100-$L$4)/100*H322,1)</f>
        <v>15.6</v>
      </c>
      <c r="J322" s="90" t="s">
        <v>1169</v>
      </c>
      <c r="K322" s="104">
        <v>50</v>
      </c>
      <c r="L322" s="134"/>
      <c r="M322" s="119">
        <f t="shared" ref="M322:M328" si="85">L322*I322</f>
        <v>0</v>
      </c>
      <c r="N322" s="64">
        <f t="shared" ref="N322:N328" si="86">L322*1.75/50</f>
        <v>0</v>
      </c>
      <c r="O322" s="64">
        <v>4903000000</v>
      </c>
    </row>
    <row r="323" spans="1:15" s="2" customFormat="1" ht="111.75" customHeight="1" x14ac:dyDescent="0.3">
      <c r="A323" s="5">
        <f t="shared" ref="A323:A328" si="87">A322+1</f>
        <v>23</v>
      </c>
      <c r="B323" s="14"/>
      <c r="C323" s="27" t="s">
        <v>30</v>
      </c>
      <c r="D323" s="41" t="s">
        <v>163</v>
      </c>
      <c r="E323" s="30"/>
      <c r="F323" s="64"/>
      <c r="G323" s="126">
        <v>9785000336076</v>
      </c>
      <c r="H323" s="78">
        <v>25.2</v>
      </c>
      <c r="I323" s="81">
        <f t="shared" si="84"/>
        <v>15.6</v>
      </c>
      <c r="J323" s="90" t="s">
        <v>1169</v>
      </c>
      <c r="K323" s="104">
        <v>50</v>
      </c>
      <c r="L323" s="134"/>
      <c r="M323" s="119">
        <f t="shared" si="85"/>
        <v>0</v>
      </c>
      <c r="N323" s="64">
        <f t="shared" si="86"/>
        <v>0</v>
      </c>
      <c r="O323" s="64">
        <v>4903000000</v>
      </c>
    </row>
    <row r="324" spans="1:15" s="2" customFormat="1" ht="111.75" customHeight="1" x14ac:dyDescent="0.3">
      <c r="A324" s="5">
        <f t="shared" si="87"/>
        <v>24</v>
      </c>
      <c r="B324" s="14"/>
      <c r="C324" s="27" t="s">
        <v>30</v>
      </c>
      <c r="D324" s="41" t="s">
        <v>1171</v>
      </c>
      <c r="E324" s="30"/>
      <c r="F324" s="64"/>
      <c r="G324" s="126">
        <v>9785000335413</v>
      </c>
      <c r="H324" s="78">
        <v>25.2</v>
      </c>
      <c r="I324" s="81">
        <f t="shared" si="84"/>
        <v>15.6</v>
      </c>
      <c r="J324" s="90" t="s">
        <v>1167</v>
      </c>
      <c r="K324" s="104">
        <v>50</v>
      </c>
      <c r="L324" s="134"/>
      <c r="M324" s="119">
        <f t="shared" si="85"/>
        <v>0</v>
      </c>
      <c r="N324" s="64">
        <f t="shared" si="86"/>
        <v>0</v>
      </c>
      <c r="O324" s="64">
        <v>4903000000</v>
      </c>
    </row>
    <row r="325" spans="1:15" s="2" customFormat="1" ht="111.75" customHeight="1" x14ac:dyDescent="0.3">
      <c r="A325" s="5">
        <f t="shared" si="87"/>
        <v>25</v>
      </c>
      <c r="B325" s="14"/>
      <c r="C325" s="27" t="s">
        <v>30</v>
      </c>
      <c r="D325" s="41" t="s">
        <v>164</v>
      </c>
      <c r="E325" s="30"/>
      <c r="F325" s="64"/>
      <c r="G325" s="126">
        <v>9785000335444</v>
      </c>
      <c r="H325" s="78">
        <v>25.2</v>
      </c>
      <c r="I325" s="81">
        <f t="shared" si="84"/>
        <v>15.6</v>
      </c>
      <c r="J325" s="90" t="s">
        <v>1167</v>
      </c>
      <c r="K325" s="104">
        <v>50</v>
      </c>
      <c r="L325" s="134"/>
      <c r="M325" s="119">
        <f t="shared" si="85"/>
        <v>0</v>
      </c>
      <c r="N325" s="64">
        <f t="shared" si="86"/>
        <v>0</v>
      </c>
      <c r="O325" s="64">
        <v>4903000000</v>
      </c>
    </row>
    <row r="326" spans="1:15" s="2" customFormat="1" ht="111.75" customHeight="1" x14ac:dyDescent="0.3">
      <c r="A326" s="5">
        <f t="shared" si="87"/>
        <v>26</v>
      </c>
      <c r="B326" s="14"/>
      <c r="C326" s="27" t="s">
        <v>30</v>
      </c>
      <c r="D326" s="41" t="s">
        <v>165</v>
      </c>
      <c r="E326" s="30"/>
      <c r="F326" s="64"/>
      <c r="G326" s="126">
        <v>9785000336106</v>
      </c>
      <c r="H326" s="78">
        <v>25.2</v>
      </c>
      <c r="I326" s="81">
        <f t="shared" si="84"/>
        <v>15.6</v>
      </c>
      <c r="J326" s="90" t="s">
        <v>1165</v>
      </c>
      <c r="K326" s="104">
        <v>50</v>
      </c>
      <c r="L326" s="134"/>
      <c r="M326" s="119">
        <f t="shared" si="85"/>
        <v>0</v>
      </c>
      <c r="N326" s="64">
        <f t="shared" si="86"/>
        <v>0</v>
      </c>
      <c r="O326" s="64">
        <v>4903000000</v>
      </c>
    </row>
    <row r="327" spans="1:15" s="2" customFormat="1" ht="111.75" customHeight="1" x14ac:dyDescent="0.3">
      <c r="A327" s="5">
        <f t="shared" si="87"/>
        <v>27</v>
      </c>
      <c r="B327" s="14" t="s">
        <v>8</v>
      </c>
      <c r="C327" s="27" t="s">
        <v>30</v>
      </c>
      <c r="D327" s="41" t="s">
        <v>166</v>
      </c>
      <c r="E327" s="49" t="s">
        <v>598</v>
      </c>
      <c r="F327" s="54"/>
      <c r="G327" s="126">
        <v>9785000336083</v>
      </c>
      <c r="H327" s="78">
        <v>25.2</v>
      </c>
      <c r="I327" s="81">
        <f t="shared" si="84"/>
        <v>15.6</v>
      </c>
      <c r="J327" s="90" t="s">
        <v>979</v>
      </c>
      <c r="K327" s="104">
        <v>50</v>
      </c>
      <c r="L327" s="134"/>
      <c r="M327" s="119">
        <f t="shared" si="85"/>
        <v>0</v>
      </c>
      <c r="N327" s="64">
        <f t="shared" si="86"/>
        <v>0</v>
      </c>
      <c r="O327" s="64">
        <v>4903000000</v>
      </c>
    </row>
    <row r="328" spans="1:15" s="2" customFormat="1" ht="111.75" customHeight="1" x14ac:dyDescent="0.3">
      <c r="A328" s="5">
        <f t="shared" si="87"/>
        <v>28</v>
      </c>
      <c r="B328" s="14" t="s">
        <v>8</v>
      </c>
      <c r="C328" s="27" t="s">
        <v>30</v>
      </c>
      <c r="D328" s="41" t="s">
        <v>1173</v>
      </c>
      <c r="E328" s="49" t="s">
        <v>598</v>
      </c>
      <c r="F328" s="54"/>
      <c r="G328" s="126">
        <v>9785000336670</v>
      </c>
      <c r="H328" s="78">
        <v>25.2</v>
      </c>
      <c r="I328" s="81">
        <f t="shared" si="84"/>
        <v>15.6</v>
      </c>
      <c r="J328" s="90" t="s">
        <v>1167</v>
      </c>
      <c r="K328" s="104">
        <v>50</v>
      </c>
      <c r="L328" s="134"/>
      <c r="M328" s="119">
        <f t="shared" si="85"/>
        <v>0</v>
      </c>
      <c r="N328" s="64">
        <f t="shared" si="86"/>
        <v>0</v>
      </c>
      <c r="O328" s="64">
        <v>4903000000</v>
      </c>
    </row>
    <row r="329" spans="1:15" s="2" customFormat="1" ht="73.5" customHeight="1" x14ac:dyDescent="0.3">
      <c r="A329" s="7"/>
      <c r="B329" s="16"/>
      <c r="C329" s="16"/>
      <c r="D329" s="44" t="s">
        <v>167</v>
      </c>
      <c r="E329" s="16"/>
      <c r="F329" s="224" t="s">
        <v>748</v>
      </c>
      <c r="G329" s="224"/>
      <c r="H329" s="224"/>
      <c r="I329" s="224"/>
      <c r="J329" s="224"/>
      <c r="K329" s="225"/>
      <c r="L329" s="115"/>
      <c r="M329" s="119"/>
      <c r="N329" s="64"/>
      <c r="O329" s="64"/>
    </row>
    <row r="330" spans="1:15" s="2" customFormat="1" ht="111.75" customHeight="1" x14ac:dyDescent="0.3">
      <c r="A330" s="5">
        <f>A328+1</f>
        <v>29</v>
      </c>
      <c r="B330" s="14"/>
      <c r="C330" s="27" t="s">
        <v>30</v>
      </c>
      <c r="D330" s="41" t="s">
        <v>168</v>
      </c>
      <c r="E330" s="30"/>
      <c r="F330" s="54"/>
      <c r="G330" s="126">
        <v>9785000336236</v>
      </c>
      <c r="H330" s="78">
        <v>25.2</v>
      </c>
      <c r="I330" s="81">
        <f t="shared" ref="I330:I335" si="88">ROUND((100-$L$4)/100*H330,1)</f>
        <v>15.6</v>
      </c>
      <c r="J330" s="90" t="s">
        <v>1199</v>
      </c>
      <c r="K330" s="104">
        <v>50</v>
      </c>
      <c r="L330" s="139"/>
      <c r="M330" s="119">
        <f t="shared" ref="M330:M335" si="89">L330*I330</f>
        <v>0</v>
      </c>
      <c r="N330" s="64">
        <f t="shared" ref="N330:N335" si="90">L330*1.75/50</f>
        <v>0</v>
      </c>
      <c r="O330" s="64">
        <v>4903000000</v>
      </c>
    </row>
    <row r="331" spans="1:15" s="2" customFormat="1" ht="111.75" customHeight="1" x14ac:dyDescent="0.3">
      <c r="A331" s="5">
        <f>A330+1</f>
        <v>30</v>
      </c>
      <c r="B331" s="14" t="s">
        <v>8</v>
      </c>
      <c r="C331" s="27" t="s">
        <v>30</v>
      </c>
      <c r="D331" s="41" t="s">
        <v>169</v>
      </c>
      <c r="E331" s="49" t="s">
        <v>598</v>
      </c>
      <c r="F331" s="54"/>
      <c r="G331" s="126">
        <v>9785000335437</v>
      </c>
      <c r="H331" s="78">
        <v>25.2</v>
      </c>
      <c r="I331" s="81">
        <f t="shared" si="88"/>
        <v>15.6</v>
      </c>
      <c r="J331" s="90" t="s">
        <v>1167</v>
      </c>
      <c r="K331" s="104">
        <v>50</v>
      </c>
      <c r="L331" s="139"/>
      <c r="M331" s="119">
        <f t="shared" si="89"/>
        <v>0</v>
      </c>
      <c r="N331" s="64">
        <f t="shared" si="90"/>
        <v>0</v>
      </c>
      <c r="O331" s="64">
        <v>4903000000</v>
      </c>
    </row>
    <row r="332" spans="1:15" s="2" customFormat="1" ht="111.75" customHeight="1" x14ac:dyDescent="0.3">
      <c r="A332" s="5">
        <f>A331+1</f>
        <v>31</v>
      </c>
      <c r="B332" s="14" t="s">
        <v>8</v>
      </c>
      <c r="C332" s="31"/>
      <c r="D332" s="41" t="s">
        <v>170</v>
      </c>
      <c r="E332" s="49" t="s">
        <v>598</v>
      </c>
      <c r="F332" s="64"/>
      <c r="G332" s="126">
        <v>9785000336229</v>
      </c>
      <c r="H332" s="78">
        <v>25.2</v>
      </c>
      <c r="I332" s="81">
        <f t="shared" si="88"/>
        <v>15.6</v>
      </c>
      <c r="J332" s="90" t="s">
        <v>1200</v>
      </c>
      <c r="K332" s="104">
        <v>50</v>
      </c>
      <c r="L332" s="139"/>
      <c r="M332" s="119">
        <f t="shared" si="89"/>
        <v>0</v>
      </c>
      <c r="N332" s="64">
        <f t="shared" si="90"/>
        <v>0</v>
      </c>
      <c r="O332" s="64">
        <v>4903000000</v>
      </c>
    </row>
    <row r="333" spans="1:15" s="2" customFormat="1" ht="111.75" customHeight="1" x14ac:dyDescent="0.3">
      <c r="A333" s="5">
        <f>A332+1</f>
        <v>32</v>
      </c>
      <c r="B333" s="14" t="s">
        <v>8</v>
      </c>
      <c r="C333" s="27" t="s">
        <v>30</v>
      </c>
      <c r="D333" s="41" t="s">
        <v>62</v>
      </c>
      <c r="E333" s="49" t="s">
        <v>598</v>
      </c>
      <c r="F333" s="64"/>
      <c r="G333" s="126">
        <v>9785000335420</v>
      </c>
      <c r="H333" s="78">
        <v>25.2</v>
      </c>
      <c r="I333" s="81">
        <f t="shared" si="88"/>
        <v>15.6</v>
      </c>
      <c r="J333" s="212" t="s">
        <v>1166</v>
      </c>
      <c r="K333" s="104">
        <v>50</v>
      </c>
      <c r="L333" s="139"/>
      <c r="M333" s="119">
        <f t="shared" si="89"/>
        <v>0</v>
      </c>
      <c r="N333" s="64">
        <f t="shared" si="90"/>
        <v>0</v>
      </c>
      <c r="O333" s="64">
        <v>4903000000</v>
      </c>
    </row>
    <row r="334" spans="1:15" s="2" customFormat="1" ht="111.75" customHeight="1" x14ac:dyDescent="0.3">
      <c r="A334" s="5">
        <f>A333+1</f>
        <v>33</v>
      </c>
      <c r="B334" s="14" t="s">
        <v>9</v>
      </c>
      <c r="C334" s="27" t="s">
        <v>30</v>
      </c>
      <c r="D334" s="42" t="s">
        <v>171</v>
      </c>
      <c r="E334" s="49" t="s">
        <v>598</v>
      </c>
      <c r="F334" s="54" t="s">
        <v>617</v>
      </c>
      <c r="G334" s="126">
        <v>9785000337202</v>
      </c>
      <c r="H334" s="78">
        <v>25.2</v>
      </c>
      <c r="I334" s="81">
        <f t="shared" si="88"/>
        <v>15.6</v>
      </c>
      <c r="J334" s="88" t="s">
        <v>1168</v>
      </c>
      <c r="K334" s="104">
        <v>50</v>
      </c>
      <c r="L334" s="139"/>
      <c r="M334" s="119">
        <f t="shared" si="89"/>
        <v>0</v>
      </c>
      <c r="N334" s="64">
        <f t="shared" si="90"/>
        <v>0</v>
      </c>
      <c r="O334" s="64">
        <v>4903000000</v>
      </c>
    </row>
    <row r="335" spans="1:15" s="10" customFormat="1" ht="111.75" customHeight="1" x14ac:dyDescent="0.3">
      <c r="A335" s="5">
        <f>A334+1</f>
        <v>34</v>
      </c>
      <c r="B335" s="14" t="s">
        <v>9</v>
      </c>
      <c r="C335" s="27" t="s">
        <v>30</v>
      </c>
      <c r="D335" s="42" t="s">
        <v>172</v>
      </c>
      <c r="E335" s="49" t="s">
        <v>598</v>
      </c>
      <c r="F335" s="54" t="s">
        <v>617</v>
      </c>
      <c r="G335" s="126">
        <v>9785000337219</v>
      </c>
      <c r="H335" s="78">
        <v>25.2</v>
      </c>
      <c r="I335" s="81">
        <f t="shared" si="88"/>
        <v>15.6</v>
      </c>
      <c r="J335" s="88" t="s">
        <v>1168</v>
      </c>
      <c r="K335" s="104">
        <v>50</v>
      </c>
      <c r="L335" s="139"/>
      <c r="M335" s="119">
        <f t="shared" si="89"/>
        <v>0</v>
      </c>
      <c r="N335" s="64">
        <f t="shared" si="90"/>
        <v>0</v>
      </c>
      <c r="O335" s="64">
        <v>4903000000</v>
      </c>
    </row>
    <row r="336" spans="1:15" s="2" customFormat="1" ht="73.95" customHeight="1" x14ac:dyDescent="0.3">
      <c r="A336" s="220" t="s">
        <v>749</v>
      </c>
      <c r="B336" s="221"/>
      <c r="C336" s="221"/>
      <c r="D336" s="221"/>
      <c r="E336" s="131" t="s">
        <v>856</v>
      </c>
      <c r="F336" s="224" t="s">
        <v>750</v>
      </c>
      <c r="G336" s="224"/>
      <c r="H336" s="224"/>
      <c r="I336" s="224"/>
      <c r="J336" s="224"/>
      <c r="K336" s="225"/>
      <c r="L336" s="115"/>
      <c r="M336" s="119"/>
      <c r="N336" s="64"/>
      <c r="O336" s="64"/>
    </row>
    <row r="337" spans="1:15" s="2" customFormat="1" ht="111.75" customHeight="1" x14ac:dyDescent="0.3">
      <c r="A337" s="5">
        <v>1</v>
      </c>
      <c r="B337" s="14" t="s">
        <v>10</v>
      </c>
      <c r="C337" s="26"/>
      <c r="D337" s="42" t="s">
        <v>173</v>
      </c>
      <c r="E337" s="30"/>
      <c r="F337" s="56"/>
      <c r="G337" s="188">
        <v>9785912829000</v>
      </c>
      <c r="H337" s="77">
        <v>30</v>
      </c>
      <c r="I337" s="81">
        <f t="shared" ref="I337:I353" si="91">ROUND((100-$L$4)/100*H337,1)</f>
        <v>18.600000000000001</v>
      </c>
      <c r="J337" s="88" t="s">
        <v>694</v>
      </c>
      <c r="K337" s="102">
        <v>50</v>
      </c>
      <c r="L337" s="110"/>
      <c r="M337" s="119">
        <f>L337*I337</f>
        <v>0</v>
      </c>
      <c r="N337" s="64">
        <f t="shared" ref="N337:N352" si="92">L337*1.35/K337</f>
        <v>0</v>
      </c>
      <c r="O337" s="64">
        <v>4903000000</v>
      </c>
    </row>
    <row r="338" spans="1:15" s="2" customFormat="1" ht="111.75" customHeight="1" x14ac:dyDescent="0.3">
      <c r="A338" s="5">
        <f>A337+1</f>
        <v>2</v>
      </c>
      <c r="B338" s="14"/>
      <c r="C338" s="31"/>
      <c r="D338" s="42" t="s">
        <v>60</v>
      </c>
      <c r="E338" s="51"/>
      <c r="F338" s="56"/>
      <c r="G338" s="188">
        <v>9785912828553</v>
      </c>
      <c r="H338" s="77">
        <v>30</v>
      </c>
      <c r="I338" s="81">
        <f t="shared" si="91"/>
        <v>18.600000000000001</v>
      </c>
      <c r="J338" s="88" t="s">
        <v>691</v>
      </c>
      <c r="K338" s="102">
        <v>50</v>
      </c>
      <c r="L338" s="110"/>
      <c r="M338" s="119">
        <f t="shared" ref="M338:M353" si="93">L338*I338</f>
        <v>0</v>
      </c>
      <c r="N338" s="64">
        <f t="shared" si="92"/>
        <v>0</v>
      </c>
      <c r="O338" s="64">
        <v>4903000000</v>
      </c>
    </row>
    <row r="339" spans="1:15" s="2" customFormat="1" ht="111.75" customHeight="1" x14ac:dyDescent="0.3">
      <c r="A339" s="5">
        <f t="shared" ref="A339:A353" si="94">A338+1</f>
        <v>3</v>
      </c>
      <c r="B339" s="14"/>
      <c r="C339" s="31"/>
      <c r="D339" s="42" t="s">
        <v>62</v>
      </c>
      <c r="E339" s="51"/>
      <c r="F339" s="56"/>
      <c r="G339" s="188">
        <v>9785912828560</v>
      </c>
      <c r="H339" s="77">
        <v>30</v>
      </c>
      <c r="I339" s="81">
        <f t="shared" si="91"/>
        <v>18.600000000000001</v>
      </c>
      <c r="J339" s="88" t="s">
        <v>691</v>
      </c>
      <c r="K339" s="102">
        <v>50</v>
      </c>
      <c r="L339" s="110"/>
      <c r="M339" s="119">
        <f t="shared" si="93"/>
        <v>0</v>
      </c>
      <c r="N339" s="64">
        <f t="shared" si="92"/>
        <v>0</v>
      </c>
      <c r="O339" s="64">
        <v>4903000000</v>
      </c>
    </row>
    <row r="340" spans="1:15" s="2" customFormat="1" ht="111.75" customHeight="1" x14ac:dyDescent="0.3">
      <c r="A340" s="5">
        <f t="shared" si="94"/>
        <v>4</v>
      </c>
      <c r="B340" s="14" t="s">
        <v>10</v>
      </c>
      <c r="C340" s="26"/>
      <c r="D340" s="42" t="s">
        <v>174</v>
      </c>
      <c r="E340" s="51"/>
      <c r="F340" s="56"/>
      <c r="G340" s="188">
        <v>9785912829017</v>
      </c>
      <c r="H340" s="77">
        <v>30</v>
      </c>
      <c r="I340" s="81">
        <f t="shared" si="91"/>
        <v>18.600000000000001</v>
      </c>
      <c r="J340" s="88" t="s">
        <v>694</v>
      </c>
      <c r="K340" s="102">
        <v>50</v>
      </c>
      <c r="L340" s="110"/>
      <c r="M340" s="119">
        <f t="shared" si="93"/>
        <v>0</v>
      </c>
      <c r="N340" s="64">
        <f t="shared" si="92"/>
        <v>0</v>
      </c>
      <c r="O340" s="64">
        <v>4903000000</v>
      </c>
    </row>
    <row r="341" spans="1:15" s="2" customFormat="1" ht="111.75" customHeight="1" x14ac:dyDescent="0.3">
      <c r="A341" s="6">
        <f t="shared" si="94"/>
        <v>5</v>
      </c>
      <c r="B341" s="14" t="s">
        <v>10</v>
      </c>
      <c r="C341" s="168"/>
      <c r="D341" s="169" t="s">
        <v>31</v>
      </c>
      <c r="E341" s="51"/>
      <c r="F341" s="56"/>
      <c r="G341" s="126">
        <v>9785912828997</v>
      </c>
      <c r="H341" s="77">
        <v>30</v>
      </c>
      <c r="I341" s="81">
        <f t="shared" si="91"/>
        <v>18.600000000000001</v>
      </c>
      <c r="J341" s="88" t="s">
        <v>694</v>
      </c>
      <c r="K341" s="104">
        <v>50</v>
      </c>
      <c r="L341" s="151"/>
      <c r="M341" s="119">
        <f t="shared" si="93"/>
        <v>0</v>
      </c>
      <c r="N341" s="64">
        <f t="shared" si="92"/>
        <v>0</v>
      </c>
      <c r="O341" s="64">
        <v>4903000000</v>
      </c>
    </row>
    <row r="342" spans="1:15" s="2" customFormat="1" ht="111.75" customHeight="1" x14ac:dyDescent="0.3">
      <c r="A342" s="5">
        <f t="shared" si="94"/>
        <v>6</v>
      </c>
      <c r="B342" s="14"/>
      <c r="C342" s="31"/>
      <c r="D342" s="42" t="s">
        <v>63</v>
      </c>
      <c r="E342" s="49" t="s">
        <v>598</v>
      </c>
      <c r="F342" s="66"/>
      <c r="G342" s="188">
        <v>9785912828577</v>
      </c>
      <c r="H342" s="77">
        <v>30</v>
      </c>
      <c r="I342" s="81">
        <f t="shared" si="91"/>
        <v>18.600000000000001</v>
      </c>
      <c r="J342" s="88" t="s">
        <v>691</v>
      </c>
      <c r="K342" s="102">
        <v>50</v>
      </c>
      <c r="L342" s="110"/>
      <c r="M342" s="119">
        <f t="shared" si="93"/>
        <v>0</v>
      </c>
      <c r="N342" s="64">
        <f t="shared" si="92"/>
        <v>0</v>
      </c>
      <c r="O342" s="64">
        <v>4903000000</v>
      </c>
    </row>
    <row r="343" spans="1:15" s="2" customFormat="1" ht="111.75" customHeight="1" x14ac:dyDescent="0.3">
      <c r="A343" s="5">
        <f t="shared" si="94"/>
        <v>7</v>
      </c>
      <c r="B343" s="14" t="s">
        <v>10</v>
      </c>
      <c r="C343" s="26"/>
      <c r="D343" s="42" t="s">
        <v>175</v>
      </c>
      <c r="E343" s="51"/>
      <c r="F343" s="66"/>
      <c r="G343" s="188">
        <v>9785912829024</v>
      </c>
      <c r="H343" s="77">
        <v>30</v>
      </c>
      <c r="I343" s="81">
        <f t="shared" si="91"/>
        <v>18.600000000000001</v>
      </c>
      <c r="J343" s="88" t="s">
        <v>694</v>
      </c>
      <c r="K343" s="102">
        <v>50</v>
      </c>
      <c r="L343" s="110"/>
      <c r="M343" s="119">
        <f t="shared" si="93"/>
        <v>0</v>
      </c>
      <c r="N343" s="64">
        <f t="shared" si="92"/>
        <v>0</v>
      </c>
      <c r="O343" s="64">
        <v>4903000000</v>
      </c>
    </row>
    <row r="344" spans="1:15" s="2" customFormat="1" ht="111.75" customHeight="1" x14ac:dyDescent="0.3">
      <c r="A344" s="5">
        <f t="shared" si="94"/>
        <v>8</v>
      </c>
      <c r="B344" s="14" t="s">
        <v>10</v>
      </c>
      <c r="C344" s="27" t="s">
        <v>30</v>
      </c>
      <c r="D344" s="42" t="s">
        <v>176</v>
      </c>
      <c r="E344" s="49" t="s">
        <v>598</v>
      </c>
      <c r="F344" s="66"/>
      <c r="G344" s="188">
        <v>9785912828645</v>
      </c>
      <c r="H344" s="77">
        <v>30</v>
      </c>
      <c r="I344" s="81">
        <f t="shared" si="91"/>
        <v>18.600000000000001</v>
      </c>
      <c r="J344" s="88" t="s">
        <v>692</v>
      </c>
      <c r="K344" s="102">
        <v>50</v>
      </c>
      <c r="L344" s="110"/>
      <c r="M344" s="119">
        <f t="shared" si="93"/>
        <v>0</v>
      </c>
      <c r="N344" s="64">
        <f t="shared" si="92"/>
        <v>0</v>
      </c>
      <c r="O344" s="64">
        <v>4903000000</v>
      </c>
    </row>
    <row r="345" spans="1:15" s="2" customFormat="1" ht="111.75" customHeight="1" x14ac:dyDescent="0.3">
      <c r="A345" s="5">
        <f t="shared" si="94"/>
        <v>9</v>
      </c>
      <c r="B345" s="14" t="s">
        <v>10</v>
      </c>
      <c r="C345" s="27" t="s">
        <v>30</v>
      </c>
      <c r="D345" s="42" t="s">
        <v>177</v>
      </c>
      <c r="E345" s="30"/>
      <c r="F345" s="66"/>
      <c r="G345" s="188">
        <v>9785912828652</v>
      </c>
      <c r="H345" s="77">
        <v>30</v>
      </c>
      <c r="I345" s="81">
        <f t="shared" si="91"/>
        <v>18.600000000000001</v>
      </c>
      <c r="J345" s="88" t="s">
        <v>692</v>
      </c>
      <c r="K345" s="102">
        <v>50</v>
      </c>
      <c r="L345" s="110"/>
      <c r="M345" s="119">
        <f t="shared" si="93"/>
        <v>0</v>
      </c>
      <c r="N345" s="64">
        <f t="shared" si="92"/>
        <v>0</v>
      </c>
      <c r="O345" s="64">
        <v>4903000000</v>
      </c>
    </row>
    <row r="346" spans="1:15" s="2" customFormat="1" ht="111.75" customHeight="1" x14ac:dyDescent="0.3">
      <c r="A346" s="5">
        <f t="shared" si="94"/>
        <v>10</v>
      </c>
      <c r="B346" s="14" t="s">
        <v>10</v>
      </c>
      <c r="C346" s="26"/>
      <c r="D346" s="42" t="s">
        <v>178</v>
      </c>
      <c r="E346" s="51"/>
      <c r="F346" s="56"/>
      <c r="G346" s="188">
        <v>9785912829031</v>
      </c>
      <c r="H346" s="77">
        <v>30</v>
      </c>
      <c r="I346" s="81">
        <f t="shared" si="91"/>
        <v>18.600000000000001</v>
      </c>
      <c r="J346" s="88" t="s">
        <v>694</v>
      </c>
      <c r="K346" s="102">
        <v>50</v>
      </c>
      <c r="L346" s="110"/>
      <c r="M346" s="119">
        <f t="shared" si="93"/>
        <v>0</v>
      </c>
      <c r="N346" s="64">
        <f t="shared" si="92"/>
        <v>0</v>
      </c>
      <c r="O346" s="64">
        <v>4903000000</v>
      </c>
    </row>
    <row r="347" spans="1:15" s="2" customFormat="1" ht="111.75" customHeight="1" x14ac:dyDescent="0.3">
      <c r="A347" s="5">
        <f t="shared" si="94"/>
        <v>11</v>
      </c>
      <c r="B347" s="14" t="s">
        <v>10</v>
      </c>
      <c r="C347" s="26"/>
      <c r="D347" s="42" t="s">
        <v>179</v>
      </c>
      <c r="E347" s="51"/>
      <c r="F347" s="56"/>
      <c r="G347" s="188">
        <v>9785912828669</v>
      </c>
      <c r="H347" s="77">
        <v>30</v>
      </c>
      <c r="I347" s="81">
        <f t="shared" si="91"/>
        <v>18.600000000000001</v>
      </c>
      <c r="J347" s="88"/>
      <c r="K347" s="102">
        <v>100</v>
      </c>
      <c r="L347" s="110"/>
      <c r="M347" s="119">
        <f t="shared" si="93"/>
        <v>0</v>
      </c>
      <c r="N347" s="64">
        <f t="shared" si="92"/>
        <v>0</v>
      </c>
      <c r="O347" s="64">
        <v>4903000000</v>
      </c>
    </row>
    <row r="348" spans="1:15" s="2" customFormat="1" ht="111.75" customHeight="1" x14ac:dyDescent="0.3">
      <c r="A348" s="5">
        <f t="shared" si="94"/>
        <v>12</v>
      </c>
      <c r="B348" s="14"/>
      <c r="C348" s="180"/>
      <c r="D348" s="42" t="s">
        <v>123</v>
      </c>
      <c r="E348" s="49" t="s">
        <v>598</v>
      </c>
      <c r="F348" s="56"/>
      <c r="G348" s="188">
        <v>9785000337301</v>
      </c>
      <c r="H348" s="77">
        <v>30</v>
      </c>
      <c r="I348" s="81">
        <f>ROUND((100-$L$4)/100*H348,1)</f>
        <v>18.600000000000001</v>
      </c>
      <c r="J348" s="88" t="s">
        <v>691</v>
      </c>
      <c r="K348" s="102">
        <v>50</v>
      </c>
      <c r="L348" s="110"/>
      <c r="M348" s="119">
        <f t="shared" si="93"/>
        <v>0</v>
      </c>
      <c r="N348" s="64">
        <f t="shared" si="92"/>
        <v>0</v>
      </c>
      <c r="O348" s="64">
        <v>4903000000</v>
      </c>
    </row>
    <row r="349" spans="1:15" s="2" customFormat="1" ht="111.75" customHeight="1" x14ac:dyDescent="0.3">
      <c r="A349" s="5">
        <f t="shared" si="94"/>
        <v>13</v>
      </c>
      <c r="B349" s="14" t="s">
        <v>10</v>
      </c>
      <c r="C349" s="26"/>
      <c r="D349" s="42" t="s">
        <v>180</v>
      </c>
      <c r="E349" s="30"/>
      <c r="F349" s="56"/>
      <c r="G349" s="188">
        <v>9785912829048</v>
      </c>
      <c r="H349" s="77">
        <v>30</v>
      </c>
      <c r="I349" s="81">
        <f t="shared" si="91"/>
        <v>18.600000000000001</v>
      </c>
      <c r="J349" s="88" t="s">
        <v>694</v>
      </c>
      <c r="K349" s="102">
        <v>50</v>
      </c>
      <c r="L349" s="110"/>
      <c r="M349" s="119">
        <f t="shared" si="93"/>
        <v>0</v>
      </c>
      <c r="N349" s="64">
        <f t="shared" si="92"/>
        <v>0</v>
      </c>
      <c r="O349" s="64">
        <v>4903000000</v>
      </c>
    </row>
    <row r="350" spans="1:15" s="2" customFormat="1" ht="111.75" customHeight="1" x14ac:dyDescent="0.3">
      <c r="A350" s="5">
        <f t="shared" si="94"/>
        <v>14</v>
      </c>
      <c r="B350" s="14" t="s">
        <v>10</v>
      </c>
      <c r="C350" s="27" t="s">
        <v>30</v>
      </c>
      <c r="D350" s="42" t="s">
        <v>181</v>
      </c>
      <c r="E350" s="52"/>
      <c r="F350" s="66"/>
      <c r="G350" s="188">
        <v>9785912828638</v>
      </c>
      <c r="H350" s="77">
        <v>30</v>
      </c>
      <c r="I350" s="81">
        <f t="shared" si="91"/>
        <v>18.600000000000001</v>
      </c>
      <c r="J350" s="88" t="s">
        <v>692</v>
      </c>
      <c r="K350" s="102">
        <v>50</v>
      </c>
      <c r="L350" s="110"/>
      <c r="M350" s="119">
        <f t="shared" si="93"/>
        <v>0</v>
      </c>
      <c r="N350" s="64">
        <f t="shared" si="92"/>
        <v>0</v>
      </c>
      <c r="O350" s="64">
        <v>4903000000</v>
      </c>
    </row>
    <row r="351" spans="1:15" s="2" customFormat="1" ht="111.75" customHeight="1" x14ac:dyDescent="0.3">
      <c r="A351" s="5">
        <f t="shared" si="94"/>
        <v>15</v>
      </c>
      <c r="B351" s="14" t="s">
        <v>10</v>
      </c>
      <c r="C351" s="27" t="s">
        <v>30</v>
      </c>
      <c r="D351" s="42" t="s">
        <v>182</v>
      </c>
      <c r="E351" s="52"/>
      <c r="F351" s="66"/>
      <c r="G351" s="188">
        <v>9785912828584</v>
      </c>
      <c r="H351" s="77">
        <v>30</v>
      </c>
      <c r="I351" s="81">
        <f t="shared" si="91"/>
        <v>18.600000000000001</v>
      </c>
      <c r="J351" s="88" t="s">
        <v>692</v>
      </c>
      <c r="K351" s="102">
        <v>50</v>
      </c>
      <c r="L351" s="110"/>
      <c r="M351" s="119">
        <f t="shared" si="93"/>
        <v>0</v>
      </c>
      <c r="N351" s="64">
        <f t="shared" si="92"/>
        <v>0</v>
      </c>
      <c r="O351" s="64">
        <v>4903000000</v>
      </c>
    </row>
    <row r="352" spans="1:15" s="2" customFormat="1" ht="111.75" customHeight="1" x14ac:dyDescent="0.3">
      <c r="A352" s="5">
        <f t="shared" si="94"/>
        <v>16</v>
      </c>
      <c r="B352" s="14" t="s">
        <v>10</v>
      </c>
      <c r="C352" s="26"/>
      <c r="D352" s="42" t="s">
        <v>67</v>
      </c>
      <c r="E352" s="51"/>
      <c r="F352" s="66"/>
      <c r="G352" s="188">
        <v>9785912829055</v>
      </c>
      <c r="H352" s="77">
        <v>30</v>
      </c>
      <c r="I352" s="81">
        <f t="shared" si="91"/>
        <v>18.600000000000001</v>
      </c>
      <c r="J352" s="88" t="s">
        <v>694</v>
      </c>
      <c r="K352" s="102">
        <v>50</v>
      </c>
      <c r="L352" s="110"/>
      <c r="M352" s="119">
        <f t="shared" si="93"/>
        <v>0</v>
      </c>
      <c r="N352" s="64">
        <f t="shared" si="92"/>
        <v>0</v>
      </c>
      <c r="O352" s="64">
        <v>4903000000</v>
      </c>
    </row>
    <row r="353" spans="1:15" s="10" customFormat="1" ht="111.75" customHeight="1" x14ac:dyDescent="0.3">
      <c r="A353" s="5">
        <f t="shared" si="94"/>
        <v>17</v>
      </c>
      <c r="B353" s="14" t="s">
        <v>10</v>
      </c>
      <c r="C353" s="26"/>
      <c r="D353" s="42" t="s">
        <v>183</v>
      </c>
      <c r="E353" s="49" t="s">
        <v>598</v>
      </c>
      <c r="F353" s="66"/>
      <c r="G353" s="188">
        <v>9785912829062</v>
      </c>
      <c r="H353" s="77">
        <v>30</v>
      </c>
      <c r="I353" s="81">
        <f t="shared" si="91"/>
        <v>18.600000000000001</v>
      </c>
      <c r="J353" s="88" t="s">
        <v>694</v>
      </c>
      <c r="K353" s="102">
        <v>50</v>
      </c>
      <c r="L353" s="110"/>
      <c r="M353" s="119">
        <f t="shared" si="93"/>
        <v>0</v>
      </c>
      <c r="N353" s="64">
        <f>L353*1.35/K353</f>
        <v>0</v>
      </c>
      <c r="O353" s="64">
        <v>4903000000</v>
      </c>
    </row>
    <row r="354" spans="1:15" s="2" customFormat="1" ht="67.2" customHeight="1" x14ac:dyDescent="0.3">
      <c r="A354" s="220" t="s">
        <v>828</v>
      </c>
      <c r="B354" s="221"/>
      <c r="C354" s="221"/>
      <c r="D354" s="221"/>
      <c r="E354" s="131" t="s">
        <v>858</v>
      </c>
      <c r="F354" s="224" t="s">
        <v>857</v>
      </c>
      <c r="G354" s="224"/>
      <c r="H354" s="224"/>
      <c r="I354" s="224"/>
      <c r="J354" s="224"/>
      <c r="K354" s="225"/>
      <c r="L354" s="115"/>
      <c r="M354" s="119"/>
      <c r="N354" s="64"/>
      <c r="O354" s="64"/>
    </row>
    <row r="355" spans="1:15" s="2" customFormat="1" ht="111.75" customHeight="1" x14ac:dyDescent="0.3">
      <c r="A355" s="5">
        <v>1</v>
      </c>
      <c r="B355" s="15"/>
      <c r="C355" s="27" t="s">
        <v>30</v>
      </c>
      <c r="D355" s="42" t="s">
        <v>829</v>
      </c>
      <c r="E355" s="49" t="s">
        <v>598</v>
      </c>
      <c r="F355" s="54" t="s">
        <v>830</v>
      </c>
      <c r="G355" s="126">
        <v>9785912826795</v>
      </c>
      <c r="H355" s="77">
        <v>26</v>
      </c>
      <c r="I355" s="81">
        <f t="shared" ref="I355:I394" si="95">ROUND((100-$L$4)/100*H355,1)</f>
        <v>16.100000000000001</v>
      </c>
      <c r="J355" s="88">
        <v>2022</v>
      </c>
      <c r="K355" s="102">
        <v>100</v>
      </c>
      <c r="L355" s="134"/>
      <c r="M355" s="119">
        <f>L355*I355</f>
        <v>0</v>
      </c>
      <c r="N355" s="64">
        <f>L355*2.3/100</f>
        <v>0</v>
      </c>
      <c r="O355" s="64">
        <v>4903000000</v>
      </c>
    </row>
    <row r="356" spans="1:15" s="2" customFormat="1" ht="66.75" customHeight="1" x14ac:dyDescent="0.3">
      <c r="A356" s="153"/>
      <c r="B356" s="154"/>
      <c r="C356" s="155"/>
      <c r="D356" s="156" t="s">
        <v>935</v>
      </c>
      <c r="E356" s="157"/>
      <c r="F356" s="158" t="s">
        <v>934</v>
      </c>
      <c r="G356" s="187"/>
      <c r="H356" s="159">
        <v>27</v>
      </c>
      <c r="I356" s="160">
        <f>ROUND((100-$L$4)/100*H356,1)</f>
        <v>16.7</v>
      </c>
      <c r="J356" s="161" t="s">
        <v>690</v>
      </c>
      <c r="K356" s="138">
        <v>100</v>
      </c>
      <c r="L356" s="134"/>
      <c r="M356" s="162"/>
      <c r="N356" s="64"/>
      <c r="O356" s="64"/>
    </row>
    <row r="357" spans="1:15" s="2" customFormat="1" ht="66.75" customHeight="1" x14ac:dyDescent="0.3">
      <c r="A357" s="153"/>
      <c r="B357" s="154"/>
      <c r="C357" s="155"/>
      <c r="D357" s="156" t="s">
        <v>1092</v>
      </c>
      <c r="E357" s="157"/>
      <c r="F357" s="158" t="s">
        <v>1093</v>
      </c>
      <c r="G357" s="187"/>
      <c r="H357" s="159">
        <v>29.9</v>
      </c>
      <c r="I357" s="160">
        <f>ROUND((100-$L$4)/100*H357,1)</f>
        <v>18.5</v>
      </c>
      <c r="J357" s="161" t="s">
        <v>979</v>
      </c>
      <c r="K357" s="138">
        <v>100</v>
      </c>
      <c r="L357" s="134"/>
      <c r="M357" s="162"/>
      <c r="N357" s="64"/>
      <c r="O357" s="64"/>
    </row>
    <row r="358" spans="1:15" s="2" customFormat="1" ht="111.75" customHeight="1" x14ac:dyDescent="0.3">
      <c r="A358" s="5">
        <f>A355+1</f>
        <v>2</v>
      </c>
      <c r="B358" s="14" t="s">
        <v>11</v>
      </c>
      <c r="C358" s="26"/>
      <c r="D358" s="42" t="s">
        <v>184</v>
      </c>
      <c r="E358" s="30"/>
      <c r="F358" s="58"/>
      <c r="G358" s="126">
        <v>9785912822599</v>
      </c>
      <c r="H358" s="77">
        <v>26</v>
      </c>
      <c r="I358" s="81">
        <f t="shared" si="95"/>
        <v>16.100000000000001</v>
      </c>
      <c r="J358" s="88" t="s">
        <v>694</v>
      </c>
      <c r="K358" s="102">
        <v>100</v>
      </c>
      <c r="L358" s="134"/>
      <c r="M358" s="119">
        <f>L358*I358</f>
        <v>0</v>
      </c>
      <c r="N358" s="64">
        <f>L358*2.3/100</f>
        <v>0</v>
      </c>
      <c r="O358" s="64">
        <v>4903000000</v>
      </c>
    </row>
    <row r="359" spans="1:15" s="2" customFormat="1" ht="111.75" customHeight="1" x14ac:dyDescent="0.3">
      <c r="A359" s="5">
        <f t="shared" ref="A359:A370" si="96">A358+1</f>
        <v>3</v>
      </c>
      <c r="B359" s="14"/>
      <c r="C359" s="26"/>
      <c r="D359" s="42" t="s">
        <v>186</v>
      </c>
      <c r="E359" s="30"/>
      <c r="F359" s="58"/>
      <c r="G359" s="126">
        <v>9785912827303</v>
      </c>
      <c r="H359" s="77">
        <v>26</v>
      </c>
      <c r="I359" s="81">
        <f t="shared" si="95"/>
        <v>16.100000000000001</v>
      </c>
      <c r="J359" s="88" t="s">
        <v>692</v>
      </c>
      <c r="K359" s="102">
        <v>100</v>
      </c>
      <c r="L359" s="134"/>
      <c r="M359" s="119">
        <f t="shared" ref="M359:M396" si="97">L359*I359</f>
        <v>0</v>
      </c>
      <c r="N359" s="64">
        <f t="shared" ref="N359:N396" si="98">L359*2.3/100</f>
        <v>0</v>
      </c>
      <c r="O359" s="64">
        <v>4903000000</v>
      </c>
    </row>
    <row r="360" spans="1:15" s="2" customFormat="1" ht="111.75" customHeight="1" x14ac:dyDescent="0.3">
      <c r="A360" s="5">
        <f t="shared" si="96"/>
        <v>4</v>
      </c>
      <c r="B360" s="14" t="s">
        <v>11</v>
      </c>
      <c r="C360" s="26"/>
      <c r="D360" s="42" t="s">
        <v>187</v>
      </c>
      <c r="E360" s="54"/>
      <c r="F360" s="58"/>
      <c r="G360" s="126">
        <v>9785912822728</v>
      </c>
      <c r="H360" s="77">
        <v>26</v>
      </c>
      <c r="I360" s="81">
        <f>ROUND((100-$L$4)/100*H360,1)</f>
        <v>16.100000000000001</v>
      </c>
      <c r="J360" s="88" t="s">
        <v>692</v>
      </c>
      <c r="K360" s="102">
        <v>100</v>
      </c>
      <c r="L360" s="134"/>
      <c r="M360" s="119">
        <f t="shared" si="97"/>
        <v>0</v>
      </c>
      <c r="N360" s="64">
        <f t="shared" si="98"/>
        <v>0</v>
      </c>
      <c r="O360" s="64">
        <v>4903000000</v>
      </c>
    </row>
    <row r="361" spans="1:15" s="2" customFormat="1" ht="111.75" customHeight="1" x14ac:dyDescent="0.3">
      <c r="A361" s="5">
        <f t="shared" si="96"/>
        <v>5</v>
      </c>
      <c r="B361" s="14" t="s">
        <v>11</v>
      </c>
      <c r="C361" s="26"/>
      <c r="D361" s="42" t="s">
        <v>163</v>
      </c>
      <c r="E361" s="49" t="s">
        <v>598</v>
      </c>
      <c r="F361" s="54" t="s">
        <v>830</v>
      </c>
      <c r="G361" s="126">
        <v>9785000337066</v>
      </c>
      <c r="H361" s="77">
        <v>26</v>
      </c>
      <c r="I361" s="81">
        <f>ROUND((100-$L$4)/100*H361,1)</f>
        <v>16.100000000000001</v>
      </c>
      <c r="J361" s="88" t="s">
        <v>692</v>
      </c>
      <c r="K361" s="102">
        <v>100</v>
      </c>
      <c r="L361" s="134"/>
      <c r="M361" s="119">
        <f t="shared" si="97"/>
        <v>0</v>
      </c>
      <c r="N361" s="64">
        <f t="shared" si="98"/>
        <v>0</v>
      </c>
      <c r="O361" s="64">
        <v>4903000000</v>
      </c>
    </row>
    <row r="362" spans="1:15" s="2" customFormat="1" ht="111.75" customHeight="1" x14ac:dyDescent="0.3">
      <c r="A362" s="5">
        <f t="shared" si="96"/>
        <v>6</v>
      </c>
      <c r="B362" s="14"/>
      <c r="C362" s="26"/>
      <c r="D362" s="42" t="s">
        <v>188</v>
      </c>
      <c r="E362" s="30"/>
      <c r="F362" s="58"/>
      <c r="G362" s="126">
        <v>9785912827310</v>
      </c>
      <c r="H362" s="77">
        <v>26</v>
      </c>
      <c r="I362" s="81">
        <f>ROUND((100-$L$4)/100*H362,1)</f>
        <v>16.100000000000001</v>
      </c>
      <c r="J362" s="88" t="s">
        <v>692</v>
      </c>
      <c r="K362" s="102">
        <v>100</v>
      </c>
      <c r="L362" s="134"/>
      <c r="M362" s="119">
        <f t="shared" si="97"/>
        <v>0</v>
      </c>
      <c r="N362" s="64">
        <f t="shared" si="98"/>
        <v>0</v>
      </c>
      <c r="O362" s="64">
        <v>4903000000</v>
      </c>
    </row>
    <row r="363" spans="1:15" s="20" customFormat="1" ht="111.75" customHeight="1" x14ac:dyDescent="0.3">
      <c r="A363" s="5">
        <f t="shared" si="96"/>
        <v>7</v>
      </c>
      <c r="B363" s="14"/>
      <c r="C363" s="27" t="s">
        <v>30</v>
      </c>
      <c r="D363" s="42" t="s">
        <v>104</v>
      </c>
      <c r="E363" s="30"/>
      <c r="F363" s="54" t="s">
        <v>830</v>
      </c>
      <c r="G363" s="126">
        <v>9785912828706</v>
      </c>
      <c r="H363" s="77">
        <v>26</v>
      </c>
      <c r="I363" s="81">
        <f>ROUND((100-$L$4)/100*H363,1)</f>
        <v>16.100000000000001</v>
      </c>
      <c r="J363" s="88" t="s">
        <v>690</v>
      </c>
      <c r="K363" s="102">
        <v>100</v>
      </c>
      <c r="L363" s="134"/>
      <c r="M363" s="119">
        <f t="shared" si="97"/>
        <v>0</v>
      </c>
      <c r="N363" s="64">
        <f t="shared" si="98"/>
        <v>0</v>
      </c>
      <c r="O363" s="64">
        <v>4903000000</v>
      </c>
    </row>
    <row r="364" spans="1:15" s="20" customFormat="1" ht="111.75" customHeight="1" x14ac:dyDescent="0.3">
      <c r="A364" s="5">
        <f t="shared" si="96"/>
        <v>8</v>
      </c>
      <c r="B364" s="14"/>
      <c r="C364" s="27" t="s">
        <v>30</v>
      </c>
      <c r="D364" s="42" t="s">
        <v>96</v>
      </c>
      <c r="E364" s="30"/>
      <c r="F364" s="54" t="s">
        <v>830</v>
      </c>
      <c r="G364" s="126">
        <v>9785912822872</v>
      </c>
      <c r="H364" s="77">
        <v>26</v>
      </c>
      <c r="I364" s="81">
        <f>ROUND((100-$L$4)/100*H364,1)</f>
        <v>16.100000000000001</v>
      </c>
      <c r="J364" s="88" t="s">
        <v>690</v>
      </c>
      <c r="K364" s="102">
        <v>100</v>
      </c>
      <c r="L364" s="134"/>
      <c r="M364" s="119">
        <f>L364*I364</f>
        <v>0</v>
      </c>
      <c r="N364" s="64">
        <f>L364*2.3/100</f>
        <v>0</v>
      </c>
      <c r="O364" s="64">
        <v>4903000000</v>
      </c>
    </row>
    <row r="365" spans="1:15" s="2" customFormat="1" ht="111.75" customHeight="1" x14ac:dyDescent="0.3">
      <c r="A365" s="5">
        <f t="shared" si="96"/>
        <v>9</v>
      </c>
      <c r="B365" s="14"/>
      <c r="C365" s="26"/>
      <c r="D365" s="42" t="s">
        <v>189</v>
      </c>
      <c r="E365" s="49" t="s">
        <v>598</v>
      </c>
      <c r="F365" s="54"/>
      <c r="G365" s="126">
        <v>9785912827327</v>
      </c>
      <c r="H365" s="77">
        <v>26</v>
      </c>
      <c r="I365" s="81">
        <f t="shared" si="95"/>
        <v>16.100000000000001</v>
      </c>
      <c r="J365" s="88" t="s">
        <v>692</v>
      </c>
      <c r="K365" s="104">
        <v>100</v>
      </c>
      <c r="L365" s="134"/>
      <c r="M365" s="119">
        <f t="shared" si="97"/>
        <v>0</v>
      </c>
      <c r="N365" s="64">
        <f t="shared" si="98"/>
        <v>0</v>
      </c>
      <c r="O365" s="64">
        <v>4903000000</v>
      </c>
    </row>
    <row r="366" spans="1:15" s="2" customFormat="1" ht="111.75" customHeight="1" x14ac:dyDescent="0.3">
      <c r="A366" s="5">
        <f t="shared" si="96"/>
        <v>10</v>
      </c>
      <c r="B366" s="14" t="s">
        <v>11</v>
      </c>
      <c r="C366" s="27" t="s">
        <v>30</v>
      </c>
      <c r="D366" s="42" t="s">
        <v>1125</v>
      </c>
      <c r="E366" s="50"/>
      <c r="F366" s="58"/>
      <c r="G366" s="126">
        <v>9785912824418</v>
      </c>
      <c r="H366" s="77">
        <v>26</v>
      </c>
      <c r="I366" s="81">
        <f t="shared" si="95"/>
        <v>16.100000000000001</v>
      </c>
      <c r="J366" s="88" t="s">
        <v>1118</v>
      </c>
      <c r="K366" s="102">
        <v>100</v>
      </c>
      <c r="L366" s="134"/>
      <c r="M366" s="119">
        <f t="shared" si="97"/>
        <v>0</v>
      </c>
      <c r="N366" s="64">
        <f t="shared" si="98"/>
        <v>0</v>
      </c>
      <c r="O366" s="64">
        <v>4903000000</v>
      </c>
    </row>
    <row r="367" spans="1:15" s="2" customFormat="1" ht="111.75" customHeight="1" x14ac:dyDescent="0.3">
      <c r="A367" s="5">
        <f t="shared" si="96"/>
        <v>11</v>
      </c>
      <c r="B367" s="14" t="s">
        <v>11</v>
      </c>
      <c r="C367" s="26"/>
      <c r="D367" s="42" t="s">
        <v>190</v>
      </c>
      <c r="E367" s="52"/>
      <c r="F367" s="58"/>
      <c r="G367" s="126">
        <v>9785912826108</v>
      </c>
      <c r="H367" s="77">
        <v>26</v>
      </c>
      <c r="I367" s="81">
        <f>ROUND((100-$L$4)/100*H367,1)</f>
        <v>16.100000000000001</v>
      </c>
      <c r="J367" s="88" t="s">
        <v>692</v>
      </c>
      <c r="K367" s="102">
        <v>100</v>
      </c>
      <c r="L367" s="134"/>
      <c r="M367" s="119">
        <f t="shared" si="97"/>
        <v>0</v>
      </c>
      <c r="N367" s="64">
        <f t="shared" si="98"/>
        <v>0</v>
      </c>
      <c r="O367" s="64">
        <v>4903000000</v>
      </c>
    </row>
    <row r="368" spans="1:15" s="2" customFormat="1" ht="111.75" customHeight="1" x14ac:dyDescent="0.3">
      <c r="A368" s="5">
        <f t="shared" si="96"/>
        <v>12</v>
      </c>
      <c r="B368" s="14" t="s">
        <v>11</v>
      </c>
      <c r="C368" s="27" t="s">
        <v>30</v>
      </c>
      <c r="D368" s="42" t="s">
        <v>1126</v>
      </c>
      <c r="E368" s="55"/>
      <c r="F368" s="64"/>
      <c r="G368" s="126">
        <v>9785912822742</v>
      </c>
      <c r="H368" s="77">
        <v>26</v>
      </c>
      <c r="I368" s="81">
        <f>ROUND((100-$L$4)/100*H368,1)</f>
        <v>16.100000000000001</v>
      </c>
      <c r="J368" s="88" t="s">
        <v>1118</v>
      </c>
      <c r="K368" s="102">
        <v>100</v>
      </c>
      <c r="L368" s="134"/>
      <c r="M368" s="119">
        <f t="shared" si="97"/>
        <v>0</v>
      </c>
      <c r="N368" s="64">
        <f t="shared" si="98"/>
        <v>0</v>
      </c>
      <c r="O368" s="64">
        <v>4903000000</v>
      </c>
    </row>
    <row r="369" spans="1:15" s="2" customFormat="1" ht="111.75" customHeight="1" x14ac:dyDescent="0.3">
      <c r="A369" s="5">
        <f t="shared" si="96"/>
        <v>13</v>
      </c>
      <c r="B369" s="14" t="s">
        <v>11</v>
      </c>
      <c r="C369" s="27" t="s">
        <v>30</v>
      </c>
      <c r="D369" s="42" t="s">
        <v>1122</v>
      </c>
      <c r="E369" s="50"/>
      <c r="F369" s="206" t="s">
        <v>614</v>
      </c>
      <c r="G369" s="126">
        <v>9785912828683</v>
      </c>
      <c r="H369" s="77">
        <v>26</v>
      </c>
      <c r="I369" s="81">
        <f>ROUND((100-$L$4)/100*H369,1)</f>
        <v>16.100000000000001</v>
      </c>
      <c r="J369" s="88" t="s">
        <v>1118</v>
      </c>
      <c r="K369" s="102">
        <v>100</v>
      </c>
      <c r="L369" s="134"/>
      <c r="M369" s="119">
        <f t="shared" si="97"/>
        <v>0</v>
      </c>
      <c r="N369" s="64">
        <f t="shared" si="98"/>
        <v>0</v>
      </c>
      <c r="O369" s="64">
        <v>4903000000</v>
      </c>
    </row>
    <row r="370" spans="1:15" s="2" customFormat="1" ht="111.75" customHeight="1" x14ac:dyDescent="0.3">
      <c r="A370" s="5">
        <f t="shared" si="96"/>
        <v>14</v>
      </c>
      <c r="B370" s="14" t="s">
        <v>11</v>
      </c>
      <c r="C370" s="26"/>
      <c r="D370" s="42" t="s">
        <v>191</v>
      </c>
      <c r="E370" s="50"/>
      <c r="F370" s="58"/>
      <c r="G370" s="126">
        <v>9785912827341</v>
      </c>
      <c r="H370" s="77">
        <v>26</v>
      </c>
      <c r="I370" s="81">
        <f t="shared" si="95"/>
        <v>16.100000000000001</v>
      </c>
      <c r="J370" s="88" t="s">
        <v>692</v>
      </c>
      <c r="K370" s="102">
        <v>100</v>
      </c>
      <c r="L370" s="134"/>
      <c r="M370" s="119">
        <f t="shared" si="97"/>
        <v>0</v>
      </c>
      <c r="N370" s="64">
        <f t="shared" si="98"/>
        <v>0</v>
      </c>
      <c r="O370" s="64">
        <v>4903000000</v>
      </c>
    </row>
    <row r="371" spans="1:15" s="2" customFormat="1" ht="111.75" customHeight="1" x14ac:dyDescent="0.3">
      <c r="A371" s="5">
        <f t="shared" ref="A371:A392" si="99">A370+1</f>
        <v>15</v>
      </c>
      <c r="B371" s="14" t="s">
        <v>11</v>
      </c>
      <c r="C371" s="26"/>
      <c r="D371" s="42" t="s">
        <v>1109</v>
      </c>
      <c r="E371" s="50"/>
      <c r="F371" s="58"/>
      <c r="G371" s="126">
        <v>9785912822889</v>
      </c>
      <c r="H371" s="77">
        <v>26</v>
      </c>
      <c r="I371" s="81">
        <f t="shared" si="95"/>
        <v>16.100000000000001</v>
      </c>
      <c r="J371" s="88" t="s">
        <v>692</v>
      </c>
      <c r="K371" s="102">
        <v>100</v>
      </c>
      <c r="L371" s="134"/>
      <c r="M371" s="119">
        <f t="shared" si="97"/>
        <v>0</v>
      </c>
      <c r="N371" s="64">
        <f t="shared" si="98"/>
        <v>0</v>
      </c>
      <c r="O371" s="64">
        <v>4903000000</v>
      </c>
    </row>
    <row r="372" spans="1:15" s="2" customFormat="1" ht="111.75" customHeight="1" x14ac:dyDescent="0.3">
      <c r="A372" s="5">
        <f t="shared" si="99"/>
        <v>16</v>
      </c>
      <c r="B372" s="14" t="s">
        <v>11</v>
      </c>
      <c r="C372" s="27" t="s">
        <v>30</v>
      </c>
      <c r="D372" s="42" t="s">
        <v>192</v>
      </c>
      <c r="E372" s="49" t="s">
        <v>598</v>
      </c>
      <c r="F372" s="54" t="s">
        <v>614</v>
      </c>
      <c r="G372" s="126">
        <v>9785912828690</v>
      </c>
      <c r="H372" s="77">
        <v>26</v>
      </c>
      <c r="I372" s="81">
        <f t="shared" si="95"/>
        <v>16.100000000000001</v>
      </c>
      <c r="J372" s="88" t="s">
        <v>692</v>
      </c>
      <c r="K372" s="102">
        <v>100</v>
      </c>
      <c r="L372" s="134"/>
      <c r="M372" s="119">
        <f t="shared" si="97"/>
        <v>0</v>
      </c>
      <c r="N372" s="64">
        <f t="shared" si="98"/>
        <v>0</v>
      </c>
      <c r="O372" s="64">
        <v>4903000000</v>
      </c>
    </row>
    <row r="373" spans="1:15" s="2" customFormat="1" ht="111.75" customHeight="1" x14ac:dyDescent="0.3">
      <c r="A373" s="5">
        <f t="shared" si="99"/>
        <v>17</v>
      </c>
      <c r="B373" s="14" t="s">
        <v>11</v>
      </c>
      <c r="C373" s="26"/>
      <c r="D373" s="42" t="s">
        <v>193</v>
      </c>
      <c r="E373" s="49" t="s">
        <v>598</v>
      </c>
      <c r="F373" s="67"/>
      <c r="G373" s="126">
        <v>9785912827211</v>
      </c>
      <c r="H373" s="77">
        <v>26</v>
      </c>
      <c r="I373" s="81">
        <f t="shared" si="95"/>
        <v>16.100000000000001</v>
      </c>
      <c r="J373" s="88" t="s">
        <v>692</v>
      </c>
      <c r="K373" s="102">
        <v>100</v>
      </c>
      <c r="L373" s="134"/>
      <c r="M373" s="119">
        <f t="shared" si="97"/>
        <v>0</v>
      </c>
      <c r="N373" s="64">
        <f t="shared" si="98"/>
        <v>0</v>
      </c>
      <c r="O373" s="64">
        <v>4903000000</v>
      </c>
    </row>
    <row r="374" spans="1:15" s="2" customFormat="1" ht="111.75" customHeight="1" x14ac:dyDescent="0.3">
      <c r="A374" s="5">
        <f t="shared" si="99"/>
        <v>18</v>
      </c>
      <c r="B374" s="14" t="s">
        <v>11</v>
      </c>
      <c r="C374" s="26"/>
      <c r="D374" s="42" t="s">
        <v>194</v>
      </c>
      <c r="E374" s="30"/>
      <c r="F374" s="67"/>
      <c r="G374" s="126">
        <v>9785912827174</v>
      </c>
      <c r="H374" s="77">
        <v>26</v>
      </c>
      <c r="I374" s="81">
        <f t="shared" si="95"/>
        <v>16.100000000000001</v>
      </c>
      <c r="J374" s="88" t="s">
        <v>693</v>
      </c>
      <c r="K374" s="102">
        <v>100</v>
      </c>
      <c r="L374" s="134"/>
      <c r="M374" s="119">
        <f t="shared" si="97"/>
        <v>0</v>
      </c>
      <c r="N374" s="64">
        <f t="shared" si="98"/>
        <v>0</v>
      </c>
      <c r="O374" s="64">
        <v>4903000000</v>
      </c>
    </row>
    <row r="375" spans="1:15" s="2" customFormat="1" ht="111.75" customHeight="1" x14ac:dyDescent="0.3">
      <c r="A375" s="5">
        <f t="shared" si="99"/>
        <v>19</v>
      </c>
      <c r="B375" s="14" t="s">
        <v>11</v>
      </c>
      <c r="C375" s="26"/>
      <c r="D375" s="42" t="s">
        <v>149</v>
      </c>
      <c r="E375" s="30"/>
      <c r="F375" s="67"/>
      <c r="G375" s="126">
        <v>9785000337059</v>
      </c>
      <c r="H375" s="77">
        <v>26</v>
      </c>
      <c r="I375" s="81">
        <f t="shared" si="95"/>
        <v>16.100000000000001</v>
      </c>
      <c r="J375" s="88" t="s">
        <v>692</v>
      </c>
      <c r="K375" s="102">
        <v>100</v>
      </c>
      <c r="L375" s="134"/>
      <c r="M375" s="119">
        <f t="shared" si="97"/>
        <v>0</v>
      </c>
      <c r="N375" s="64">
        <f t="shared" si="98"/>
        <v>0</v>
      </c>
      <c r="O375" s="64">
        <v>4903000000</v>
      </c>
    </row>
    <row r="376" spans="1:15" s="2" customFormat="1" ht="111.75" customHeight="1" x14ac:dyDescent="0.3">
      <c r="A376" s="5">
        <f t="shared" si="99"/>
        <v>20</v>
      </c>
      <c r="B376" s="14" t="s">
        <v>11</v>
      </c>
      <c r="C376" s="27" t="s">
        <v>30</v>
      </c>
      <c r="D376" s="42" t="s">
        <v>195</v>
      </c>
      <c r="E376" s="49" t="s">
        <v>598</v>
      </c>
      <c r="F376" s="58"/>
      <c r="G376" s="126">
        <v>9785000336250</v>
      </c>
      <c r="H376" s="77">
        <v>26</v>
      </c>
      <c r="I376" s="81">
        <f t="shared" si="95"/>
        <v>16.100000000000001</v>
      </c>
      <c r="J376" s="88" t="s">
        <v>1118</v>
      </c>
      <c r="K376" s="102">
        <v>100</v>
      </c>
      <c r="L376" s="134"/>
      <c r="M376" s="119">
        <f t="shared" si="97"/>
        <v>0</v>
      </c>
      <c r="N376" s="64">
        <f t="shared" si="98"/>
        <v>0</v>
      </c>
      <c r="O376" s="64">
        <v>4903000000</v>
      </c>
    </row>
    <row r="377" spans="1:15" s="2" customFormat="1" ht="111.75" customHeight="1" x14ac:dyDescent="0.3">
      <c r="A377" s="5">
        <f t="shared" si="99"/>
        <v>21</v>
      </c>
      <c r="B377" s="14"/>
      <c r="C377" s="27" t="s">
        <v>30</v>
      </c>
      <c r="D377" s="42" t="s">
        <v>1127</v>
      </c>
      <c r="E377" s="30"/>
      <c r="F377" s="58"/>
      <c r="G377" s="126">
        <v>9785912826115</v>
      </c>
      <c r="H377" s="77">
        <v>26</v>
      </c>
      <c r="I377" s="81">
        <f t="shared" si="95"/>
        <v>16.100000000000001</v>
      </c>
      <c r="J377" s="88" t="s">
        <v>1118</v>
      </c>
      <c r="K377" s="102">
        <v>100</v>
      </c>
      <c r="L377" s="134"/>
      <c r="M377" s="119">
        <f t="shared" si="97"/>
        <v>0</v>
      </c>
      <c r="N377" s="64">
        <f t="shared" si="98"/>
        <v>0</v>
      </c>
      <c r="O377" s="64">
        <v>4903000000</v>
      </c>
    </row>
    <row r="378" spans="1:15" s="2" customFormat="1" ht="111.75" customHeight="1" x14ac:dyDescent="0.3">
      <c r="A378" s="5">
        <f t="shared" si="99"/>
        <v>22</v>
      </c>
      <c r="B378" s="14" t="s">
        <v>11</v>
      </c>
      <c r="C378" s="26"/>
      <c r="D378" s="42" t="s">
        <v>196</v>
      </c>
      <c r="E378" s="30"/>
      <c r="F378" s="58"/>
      <c r="G378" s="126">
        <v>9785912822896</v>
      </c>
      <c r="H378" s="77">
        <v>26</v>
      </c>
      <c r="I378" s="81">
        <f t="shared" si="95"/>
        <v>16.100000000000001</v>
      </c>
      <c r="J378" s="88" t="s">
        <v>693</v>
      </c>
      <c r="K378" s="102">
        <v>100</v>
      </c>
      <c r="L378" s="134"/>
      <c r="M378" s="119">
        <f t="shared" si="97"/>
        <v>0</v>
      </c>
      <c r="N378" s="64">
        <f t="shared" si="98"/>
        <v>0</v>
      </c>
      <c r="O378" s="64">
        <v>4903000000</v>
      </c>
    </row>
    <row r="379" spans="1:15" s="2" customFormat="1" ht="111.75" customHeight="1" x14ac:dyDescent="0.3">
      <c r="A379" s="5">
        <f t="shared" si="99"/>
        <v>23</v>
      </c>
      <c r="B379" s="14"/>
      <c r="C379" s="26"/>
      <c r="D379" s="42" t="s">
        <v>197</v>
      </c>
      <c r="E379" s="30"/>
      <c r="F379" s="68"/>
      <c r="G379" s="126">
        <v>9785912826122</v>
      </c>
      <c r="H379" s="77">
        <v>26</v>
      </c>
      <c r="I379" s="81">
        <f t="shared" si="95"/>
        <v>16.100000000000001</v>
      </c>
      <c r="J379" s="88" t="s">
        <v>692</v>
      </c>
      <c r="K379" s="102">
        <v>100</v>
      </c>
      <c r="L379" s="134"/>
      <c r="M379" s="119">
        <f t="shared" si="97"/>
        <v>0</v>
      </c>
      <c r="N379" s="64">
        <f t="shared" si="98"/>
        <v>0</v>
      </c>
      <c r="O379" s="64">
        <v>4903000000</v>
      </c>
    </row>
    <row r="380" spans="1:15" s="2" customFormat="1" ht="111.75" customHeight="1" x14ac:dyDescent="0.3">
      <c r="A380" s="5">
        <f t="shared" si="99"/>
        <v>24</v>
      </c>
      <c r="B380" s="14" t="s">
        <v>11</v>
      </c>
      <c r="C380" s="26"/>
      <c r="D380" s="42" t="s">
        <v>198</v>
      </c>
      <c r="E380" s="30"/>
      <c r="F380" s="69"/>
      <c r="G380" s="126">
        <v>9785912824449</v>
      </c>
      <c r="H380" s="77">
        <v>26</v>
      </c>
      <c r="I380" s="81">
        <f>ROUND((100-$L$4)/100*H380,1)</f>
        <v>16.100000000000001</v>
      </c>
      <c r="J380" s="88" t="s">
        <v>692</v>
      </c>
      <c r="K380" s="102">
        <v>100</v>
      </c>
      <c r="L380" s="134"/>
      <c r="M380" s="119">
        <f t="shared" si="97"/>
        <v>0</v>
      </c>
      <c r="N380" s="64">
        <f t="shared" si="98"/>
        <v>0</v>
      </c>
      <c r="O380" s="64">
        <v>4903000000</v>
      </c>
    </row>
    <row r="381" spans="1:15" s="2" customFormat="1" ht="111.75" customHeight="1" x14ac:dyDescent="0.3">
      <c r="A381" s="5">
        <f t="shared" si="99"/>
        <v>25</v>
      </c>
      <c r="B381" s="14"/>
      <c r="C381" s="31"/>
      <c r="D381" s="42" t="s">
        <v>199</v>
      </c>
      <c r="E381" s="51"/>
      <c r="F381" s="58"/>
      <c r="G381" s="126">
        <v>9785000335222</v>
      </c>
      <c r="H381" s="77">
        <v>26</v>
      </c>
      <c r="I381" s="81">
        <f t="shared" si="95"/>
        <v>16.100000000000001</v>
      </c>
      <c r="J381" s="88" t="s">
        <v>691</v>
      </c>
      <c r="K381" s="102">
        <v>100</v>
      </c>
      <c r="L381" s="134"/>
      <c r="M381" s="119">
        <f t="shared" si="97"/>
        <v>0</v>
      </c>
      <c r="N381" s="64">
        <f t="shared" si="98"/>
        <v>0</v>
      </c>
      <c r="O381" s="64">
        <v>4903000000</v>
      </c>
    </row>
    <row r="382" spans="1:15" s="2" customFormat="1" ht="111.75" customHeight="1" x14ac:dyDescent="0.3">
      <c r="A382" s="5">
        <f t="shared" si="99"/>
        <v>26</v>
      </c>
      <c r="B382" s="14" t="s">
        <v>11</v>
      </c>
      <c r="C382" s="26"/>
      <c r="D382" s="42" t="s">
        <v>200</v>
      </c>
      <c r="E382" s="30"/>
      <c r="F382" s="58"/>
      <c r="G382" s="126">
        <v>9785912826139</v>
      </c>
      <c r="H382" s="77">
        <v>26</v>
      </c>
      <c r="I382" s="81">
        <f>ROUND((100-$L$4)/100*H382,1)</f>
        <v>16.100000000000001</v>
      </c>
      <c r="J382" s="88" t="s">
        <v>692</v>
      </c>
      <c r="K382" s="102">
        <v>100</v>
      </c>
      <c r="L382" s="134"/>
      <c r="M382" s="119">
        <f t="shared" si="97"/>
        <v>0</v>
      </c>
      <c r="N382" s="64">
        <f t="shared" si="98"/>
        <v>0</v>
      </c>
      <c r="O382" s="64">
        <v>4903000000</v>
      </c>
    </row>
    <row r="383" spans="1:15" s="2" customFormat="1" ht="111.75" customHeight="1" x14ac:dyDescent="0.3">
      <c r="A383" s="5">
        <f t="shared" si="99"/>
        <v>27</v>
      </c>
      <c r="B383" s="14" t="s">
        <v>11</v>
      </c>
      <c r="C383" s="27" t="s">
        <v>30</v>
      </c>
      <c r="D383" s="42" t="s">
        <v>1121</v>
      </c>
      <c r="E383" s="25"/>
      <c r="F383" s="206" t="s">
        <v>614</v>
      </c>
      <c r="G383" s="126">
        <v>9785000335031</v>
      </c>
      <c r="H383" s="77">
        <v>26</v>
      </c>
      <c r="I383" s="81">
        <f>ROUND((100-$L$4)/100*H383,1)</f>
        <v>16.100000000000001</v>
      </c>
      <c r="J383" s="88" t="s">
        <v>1118</v>
      </c>
      <c r="K383" s="102">
        <v>100</v>
      </c>
      <c r="L383" s="134"/>
      <c r="M383" s="119">
        <f t="shared" si="97"/>
        <v>0</v>
      </c>
      <c r="N383" s="64">
        <f t="shared" si="98"/>
        <v>0</v>
      </c>
      <c r="O383" s="64">
        <v>4903000000</v>
      </c>
    </row>
    <row r="384" spans="1:15" s="2" customFormat="1" ht="111.75" customHeight="1" x14ac:dyDescent="0.3">
      <c r="A384" s="5">
        <f t="shared" si="99"/>
        <v>28</v>
      </c>
      <c r="B384" s="14" t="s">
        <v>11</v>
      </c>
      <c r="C384" s="26"/>
      <c r="D384" s="42" t="s">
        <v>201</v>
      </c>
      <c r="E384" s="25"/>
      <c r="F384" s="54"/>
      <c r="G384" s="126">
        <v>9785912826146</v>
      </c>
      <c r="H384" s="77">
        <v>26</v>
      </c>
      <c r="I384" s="81">
        <f t="shared" si="95"/>
        <v>16.100000000000001</v>
      </c>
      <c r="J384" s="88"/>
      <c r="K384" s="102">
        <v>100</v>
      </c>
      <c r="L384" s="134"/>
      <c r="M384" s="119">
        <f t="shared" si="97"/>
        <v>0</v>
      </c>
      <c r="N384" s="64">
        <f t="shared" si="98"/>
        <v>0</v>
      </c>
      <c r="O384" s="64">
        <v>4903000000</v>
      </c>
    </row>
    <row r="385" spans="1:15" s="2" customFormat="1" ht="111.75" customHeight="1" x14ac:dyDescent="0.3">
      <c r="A385" s="5">
        <f t="shared" si="99"/>
        <v>29</v>
      </c>
      <c r="B385" s="14" t="s">
        <v>11</v>
      </c>
      <c r="C385" s="27" t="s">
        <v>30</v>
      </c>
      <c r="D385" s="42" t="s">
        <v>111</v>
      </c>
      <c r="E385" s="50"/>
      <c r="F385" s="54" t="s">
        <v>614</v>
      </c>
      <c r="G385" s="126">
        <v>9785912828676</v>
      </c>
      <c r="H385" s="77">
        <v>26</v>
      </c>
      <c r="I385" s="81">
        <f t="shared" si="95"/>
        <v>16.100000000000001</v>
      </c>
      <c r="J385" s="88" t="s">
        <v>1193</v>
      </c>
      <c r="K385" s="102">
        <v>100</v>
      </c>
      <c r="L385" s="134"/>
      <c r="M385" s="119">
        <f t="shared" si="97"/>
        <v>0</v>
      </c>
      <c r="N385" s="64">
        <f t="shared" si="98"/>
        <v>0</v>
      </c>
      <c r="O385" s="64">
        <v>4903000000</v>
      </c>
    </row>
    <row r="386" spans="1:15" s="2" customFormat="1" ht="111.75" customHeight="1" x14ac:dyDescent="0.3">
      <c r="A386" s="5">
        <f t="shared" si="99"/>
        <v>30</v>
      </c>
      <c r="B386" s="14" t="s">
        <v>11</v>
      </c>
      <c r="C386" s="26"/>
      <c r="D386" s="42" t="s">
        <v>202</v>
      </c>
      <c r="E386" s="51"/>
      <c r="F386" s="58"/>
      <c r="G386" s="126">
        <v>9785912823046</v>
      </c>
      <c r="H386" s="77">
        <v>26</v>
      </c>
      <c r="I386" s="81">
        <f>ROUND((100-$L$4)/100*H386,1)</f>
        <v>16.100000000000001</v>
      </c>
      <c r="J386" s="88" t="s">
        <v>692</v>
      </c>
      <c r="K386" s="102">
        <v>100</v>
      </c>
      <c r="L386" s="134"/>
      <c r="M386" s="119">
        <f t="shared" si="97"/>
        <v>0</v>
      </c>
      <c r="N386" s="64">
        <f t="shared" si="98"/>
        <v>0</v>
      </c>
      <c r="O386" s="64">
        <v>4903000000</v>
      </c>
    </row>
    <row r="387" spans="1:15" s="2" customFormat="1" ht="111.75" customHeight="1" x14ac:dyDescent="0.3">
      <c r="A387" s="5">
        <f t="shared" si="99"/>
        <v>31</v>
      </c>
      <c r="B387" s="14" t="s">
        <v>11</v>
      </c>
      <c r="C387" s="26"/>
      <c r="D387" s="42" t="s">
        <v>203</v>
      </c>
      <c r="E387" s="51"/>
      <c r="F387" s="58"/>
      <c r="G387" s="126">
        <v>9785912821189</v>
      </c>
      <c r="H387" s="77">
        <v>26</v>
      </c>
      <c r="I387" s="81">
        <f>ROUND((100-$L$4)/100*H387,1)</f>
        <v>16.100000000000001</v>
      </c>
      <c r="J387" s="88" t="s">
        <v>692</v>
      </c>
      <c r="K387" s="102">
        <v>100</v>
      </c>
      <c r="L387" s="134"/>
      <c r="M387" s="119">
        <f t="shared" si="97"/>
        <v>0</v>
      </c>
      <c r="N387" s="64">
        <f t="shared" si="98"/>
        <v>0</v>
      </c>
      <c r="O387" s="64">
        <v>4903000000</v>
      </c>
    </row>
    <row r="388" spans="1:15" s="2" customFormat="1" ht="111.75" customHeight="1" x14ac:dyDescent="0.3">
      <c r="A388" s="5">
        <f t="shared" si="99"/>
        <v>32</v>
      </c>
      <c r="B388" s="14"/>
      <c r="C388" s="26"/>
      <c r="D388" s="42" t="s">
        <v>204</v>
      </c>
      <c r="E388" s="51"/>
      <c r="F388" s="58"/>
      <c r="G388" s="126">
        <v>9785912825569</v>
      </c>
      <c r="H388" s="77">
        <v>26</v>
      </c>
      <c r="I388" s="81">
        <f>ROUND((100-$L$4)/100*H388,1)</f>
        <v>16.100000000000001</v>
      </c>
      <c r="J388" s="88" t="s">
        <v>692</v>
      </c>
      <c r="K388" s="102">
        <v>100</v>
      </c>
      <c r="L388" s="134"/>
      <c r="M388" s="119">
        <f t="shared" si="97"/>
        <v>0</v>
      </c>
      <c r="N388" s="64">
        <f t="shared" si="98"/>
        <v>0</v>
      </c>
      <c r="O388" s="64">
        <v>4903000000</v>
      </c>
    </row>
    <row r="389" spans="1:15" s="2" customFormat="1" ht="111.75" customHeight="1" x14ac:dyDescent="0.3">
      <c r="A389" s="5">
        <f t="shared" si="99"/>
        <v>33</v>
      </c>
      <c r="B389" s="14" t="s">
        <v>11</v>
      </c>
      <c r="C389" s="26"/>
      <c r="D389" s="42" t="s">
        <v>205</v>
      </c>
      <c r="E389" s="51"/>
      <c r="F389" s="58"/>
      <c r="G389" s="126">
        <v>9785912827334</v>
      </c>
      <c r="H389" s="77">
        <v>26</v>
      </c>
      <c r="I389" s="81">
        <f t="shared" si="95"/>
        <v>16.100000000000001</v>
      </c>
      <c r="J389" s="88"/>
      <c r="K389" s="102">
        <v>100</v>
      </c>
      <c r="L389" s="134"/>
      <c r="M389" s="119">
        <f t="shared" si="97"/>
        <v>0</v>
      </c>
      <c r="N389" s="64">
        <f t="shared" si="98"/>
        <v>0</v>
      </c>
      <c r="O389" s="64">
        <v>4903000000</v>
      </c>
    </row>
    <row r="390" spans="1:15" s="2" customFormat="1" ht="111.75" customHeight="1" x14ac:dyDescent="0.3">
      <c r="A390" s="5">
        <f t="shared" si="99"/>
        <v>34</v>
      </c>
      <c r="B390" s="14"/>
      <c r="C390" s="23" t="s">
        <v>29</v>
      </c>
      <c r="D390" s="42" t="s">
        <v>1182</v>
      </c>
      <c r="E390" s="51"/>
      <c r="F390" s="58"/>
      <c r="G390" s="126">
        <v>9785000338605</v>
      </c>
      <c r="H390" s="77">
        <v>26</v>
      </c>
      <c r="I390" s="81">
        <f t="shared" si="95"/>
        <v>16.100000000000001</v>
      </c>
      <c r="J390" s="88" t="s">
        <v>1118</v>
      </c>
      <c r="K390" s="102">
        <v>100</v>
      </c>
      <c r="L390" s="134"/>
      <c r="M390" s="119">
        <f t="shared" si="97"/>
        <v>0</v>
      </c>
      <c r="N390" s="64">
        <f>L390*2.3/100</f>
        <v>0</v>
      </c>
      <c r="O390" s="64">
        <v>4903000000</v>
      </c>
    </row>
    <row r="391" spans="1:15" s="2" customFormat="1" ht="111.75" customHeight="1" x14ac:dyDescent="0.3">
      <c r="A391" s="5">
        <f t="shared" si="99"/>
        <v>35</v>
      </c>
      <c r="B391" s="14" t="s">
        <v>11</v>
      </c>
      <c r="C391" s="26"/>
      <c r="D391" s="42" t="s">
        <v>121</v>
      </c>
      <c r="E391" s="51"/>
      <c r="F391" s="58"/>
      <c r="G391" s="126">
        <v>9785912826801</v>
      </c>
      <c r="H391" s="77">
        <v>26</v>
      </c>
      <c r="I391" s="81">
        <f t="shared" si="95"/>
        <v>16.100000000000001</v>
      </c>
      <c r="J391" s="88" t="s">
        <v>693</v>
      </c>
      <c r="K391" s="102">
        <v>100</v>
      </c>
      <c r="L391" s="134"/>
      <c r="M391" s="119">
        <f t="shared" si="97"/>
        <v>0</v>
      </c>
      <c r="N391" s="64">
        <f t="shared" si="98"/>
        <v>0</v>
      </c>
      <c r="O391" s="64">
        <v>4903000000</v>
      </c>
    </row>
    <row r="392" spans="1:15" s="2" customFormat="1" ht="111.75" customHeight="1" x14ac:dyDescent="0.3">
      <c r="A392" s="5">
        <f t="shared" si="99"/>
        <v>36</v>
      </c>
      <c r="B392" s="14" t="s">
        <v>11</v>
      </c>
      <c r="C392" s="26"/>
      <c r="D392" s="42" t="s">
        <v>206</v>
      </c>
      <c r="E392" s="30"/>
      <c r="F392" s="58"/>
      <c r="G392" s="126">
        <v>9785912825576</v>
      </c>
      <c r="H392" s="77">
        <v>26</v>
      </c>
      <c r="I392" s="81">
        <f t="shared" si="95"/>
        <v>16.100000000000001</v>
      </c>
      <c r="J392" s="88" t="s">
        <v>693</v>
      </c>
      <c r="K392" s="102">
        <v>100</v>
      </c>
      <c r="L392" s="134"/>
      <c r="M392" s="119">
        <f t="shared" si="97"/>
        <v>0</v>
      </c>
      <c r="N392" s="64">
        <f t="shared" si="98"/>
        <v>0</v>
      </c>
      <c r="O392" s="64">
        <v>4903000000</v>
      </c>
    </row>
    <row r="393" spans="1:15" s="2" customFormat="1" ht="111.75" customHeight="1" x14ac:dyDescent="0.3">
      <c r="A393" s="5">
        <f>A392+1</f>
        <v>37</v>
      </c>
      <c r="B393" s="14" t="s">
        <v>11</v>
      </c>
      <c r="C393" s="26"/>
      <c r="D393" s="42" t="s">
        <v>207</v>
      </c>
      <c r="E393" s="51"/>
      <c r="F393" s="58"/>
      <c r="G393" s="126">
        <v>9785912823305</v>
      </c>
      <c r="H393" s="77">
        <v>26</v>
      </c>
      <c r="I393" s="81">
        <f t="shared" si="95"/>
        <v>16.100000000000001</v>
      </c>
      <c r="J393" s="88"/>
      <c r="K393" s="102">
        <v>100</v>
      </c>
      <c r="L393" s="134"/>
      <c r="M393" s="119">
        <f t="shared" si="97"/>
        <v>0</v>
      </c>
      <c r="N393" s="64">
        <f t="shared" si="98"/>
        <v>0</v>
      </c>
      <c r="O393" s="64">
        <v>4903000000</v>
      </c>
    </row>
    <row r="394" spans="1:15" s="2" customFormat="1" ht="111.75" customHeight="1" x14ac:dyDescent="0.3">
      <c r="A394" s="5">
        <f>A393+1</f>
        <v>38</v>
      </c>
      <c r="B394" s="14" t="s">
        <v>11</v>
      </c>
      <c r="C394" s="26"/>
      <c r="D394" s="42" t="s">
        <v>208</v>
      </c>
      <c r="E394" s="32"/>
      <c r="F394" s="54" t="s">
        <v>614</v>
      </c>
      <c r="G394" s="126">
        <v>9785912824432</v>
      </c>
      <c r="H394" s="77">
        <v>26</v>
      </c>
      <c r="I394" s="81">
        <f t="shared" si="95"/>
        <v>16.100000000000001</v>
      </c>
      <c r="J394" s="88" t="s">
        <v>694</v>
      </c>
      <c r="K394" s="102">
        <v>100</v>
      </c>
      <c r="L394" s="134"/>
      <c r="M394" s="119">
        <f t="shared" si="97"/>
        <v>0</v>
      </c>
      <c r="N394" s="64">
        <f t="shared" si="98"/>
        <v>0</v>
      </c>
      <c r="O394" s="64">
        <v>4903000000</v>
      </c>
    </row>
    <row r="395" spans="1:15" s="2" customFormat="1" ht="111.75" customHeight="1" x14ac:dyDescent="0.3">
      <c r="A395" s="5">
        <f>A394+1</f>
        <v>39</v>
      </c>
      <c r="B395" s="14"/>
      <c r="C395" s="27" t="s">
        <v>30</v>
      </c>
      <c r="D395" s="42" t="s">
        <v>209</v>
      </c>
      <c r="E395" s="32"/>
      <c r="F395" s="55"/>
      <c r="G395" s="126">
        <v>9785000335048</v>
      </c>
      <c r="H395" s="77">
        <v>26</v>
      </c>
      <c r="I395" s="81">
        <f>ROUND((100-$L$4)/100*H395,1)</f>
        <v>16.100000000000001</v>
      </c>
      <c r="J395" s="88" t="s">
        <v>690</v>
      </c>
      <c r="K395" s="102">
        <v>100</v>
      </c>
      <c r="L395" s="134"/>
      <c r="M395" s="119">
        <f t="shared" si="97"/>
        <v>0</v>
      </c>
      <c r="N395" s="64">
        <f t="shared" si="98"/>
        <v>0</v>
      </c>
      <c r="O395" s="64">
        <v>4903000000</v>
      </c>
    </row>
    <row r="396" spans="1:15" s="10" customFormat="1" ht="111.75" customHeight="1" x14ac:dyDescent="0.3">
      <c r="A396" s="5">
        <f>A395+1</f>
        <v>40</v>
      </c>
      <c r="B396" s="14" t="s">
        <v>11</v>
      </c>
      <c r="C396" s="26"/>
      <c r="D396" s="42" t="s">
        <v>210</v>
      </c>
      <c r="E396" s="49" t="s">
        <v>598</v>
      </c>
      <c r="F396" s="51"/>
      <c r="G396" s="126">
        <v>9785912822759</v>
      </c>
      <c r="H396" s="77">
        <v>26</v>
      </c>
      <c r="I396" s="81">
        <f>ROUND((100-$L$4)/100*H396,1)</f>
        <v>16.100000000000001</v>
      </c>
      <c r="J396" s="88" t="s">
        <v>692</v>
      </c>
      <c r="K396" s="102">
        <v>100</v>
      </c>
      <c r="L396" s="134"/>
      <c r="M396" s="119">
        <f t="shared" si="97"/>
        <v>0</v>
      </c>
      <c r="N396" s="64">
        <f t="shared" si="98"/>
        <v>0</v>
      </c>
      <c r="O396" s="64">
        <v>4903000000</v>
      </c>
    </row>
    <row r="397" spans="1:15" s="2" customFormat="1" ht="60" customHeight="1" x14ac:dyDescent="0.3">
      <c r="A397" s="220" t="s">
        <v>751</v>
      </c>
      <c r="B397" s="221"/>
      <c r="C397" s="221"/>
      <c r="D397" s="221"/>
      <c r="E397" s="16"/>
      <c r="F397" s="224" t="s">
        <v>752</v>
      </c>
      <c r="G397" s="224"/>
      <c r="H397" s="224"/>
      <c r="I397" s="224"/>
      <c r="J397" s="224"/>
      <c r="K397" s="225"/>
      <c r="L397" s="115"/>
      <c r="M397" s="119"/>
      <c r="N397" s="64"/>
      <c r="O397" s="64"/>
    </row>
    <row r="398" spans="1:15" s="2" customFormat="1" ht="111.75" customHeight="1" x14ac:dyDescent="0.3">
      <c r="A398" s="4">
        <v>1</v>
      </c>
      <c r="B398" s="14" t="s">
        <v>11</v>
      </c>
      <c r="C398" s="27" t="s">
        <v>30</v>
      </c>
      <c r="D398" s="42" t="s">
        <v>173</v>
      </c>
      <c r="E398" s="51"/>
      <c r="F398" s="58"/>
      <c r="G398" s="126">
        <v>9785912822032</v>
      </c>
      <c r="H398" s="77">
        <v>24</v>
      </c>
      <c r="I398" s="81">
        <f>ROUND((100-$L$4)/100*H398,1)</f>
        <v>14.9</v>
      </c>
      <c r="J398" s="88" t="s">
        <v>1167</v>
      </c>
      <c r="K398" s="102">
        <v>100</v>
      </c>
      <c r="L398" s="110"/>
      <c r="M398" s="119">
        <f>L398*I398</f>
        <v>0</v>
      </c>
      <c r="N398" s="64">
        <f>L398*1.8/100</f>
        <v>0</v>
      </c>
      <c r="O398" s="64">
        <v>4903000000</v>
      </c>
    </row>
    <row r="399" spans="1:15" s="2" customFormat="1" ht="111.75" customHeight="1" x14ac:dyDescent="0.3">
      <c r="A399" s="4">
        <f>A398+1</f>
        <v>2</v>
      </c>
      <c r="B399" s="14" t="s">
        <v>11</v>
      </c>
      <c r="C399" s="26"/>
      <c r="D399" s="42" t="s">
        <v>211</v>
      </c>
      <c r="E399" s="51"/>
      <c r="F399" s="58"/>
      <c r="G399" s="126">
        <v>9785912825965</v>
      </c>
      <c r="H399" s="77">
        <v>24</v>
      </c>
      <c r="I399" s="81">
        <f>ROUND((100-$L$4)/100*H399,1)</f>
        <v>14.9</v>
      </c>
      <c r="J399" s="88" t="s">
        <v>695</v>
      </c>
      <c r="K399" s="102">
        <v>100</v>
      </c>
      <c r="L399" s="110"/>
      <c r="M399" s="119">
        <f t="shared" ref="M399:M415" si="100">L399*I399</f>
        <v>0</v>
      </c>
      <c r="N399" s="64">
        <f t="shared" ref="N399:N415" si="101">L399*1.8/100</f>
        <v>0</v>
      </c>
      <c r="O399" s="64">
        <v>4903000000</v>
      </c>
    </row>
    <row r="400" spans="1:15" s="2" customFormat="1" ht="111.75" customHeight="1" x14ac:dyDescent="0.3">
      <c r="A400" s="4">
        <f t="shared" ref="A400:A415" si="102">A399+1</f>
        <v>3</v>
      </c>
      <c r="B400" s="14" t="s">
        <v>11</v>
      </c>
      <c r="C400" s="26"/>
      <c r="D400" s="42" t="s">
        <v>212</v>
      </c>
      <c r="E400" s="52"/>
      <c r="F400" s="54" t="s">
        <v>614</v>
      </c>
      <c r="G400" s="126">
        <v>9785000335123</v>
      </c>
      <c r="H400" s="77">
        <v>24</v>
      </c>
      <c r="I400" s="81">
        <f>ROUND((100-$L$4)/100*H400,1)</f>
        <v>14.9</v>
      </c>
      <c r="J400" s="88" t="s">
        <v>695</v>
      </c>
      <c r="K400" s="102">
        <v>100</v>
      </c>
      <c r="L400" s="110"/>
      <c r="M400" s="119">
        <f t="shared" si="100"/>
        <v>0</v>
      </c>
      <c r="N400" s="64">
        <f t="shared" si="101"/>
        <v>0</v>
      </c>
      <c r="O400" s="64">
        <v>4903000000</v>
      </c>
    </row>
    <row r="401" spans="1:15" s="2" customFormat="1" ht="111.75" customHeight="1" x14ac:dyDescent="0.3">
      <c r="A401" s="4">
        <f t="shared" si="102"/>
        <v>4</v>
      </c>
      <c r="B401" s="14" t="s">
        <v>11</v>
      </c>
      <c r="C401" s="27" t="s">
        <v>30</v>
      </c>
      <c r="D401" s="42" t="s">
        <v>1177</v>
      </c>
      <c r="E401" s="52"/>
      <c r="F401" s="54" t="s">
        <v>614</v>
      </c>
      <c r="G401" s="126">
        <v>9785912827433</v>
      </c>
      <c r="H401" s="77">
        <v>24</v>
      </c>
      <c r="I401" s="81">
        <f>ROUND((100-$L$4)/100*H401,1)</f>
        <v>14.9</v>
      </c>
      <c r="J401" s="88" t="s">
        <v>1167</v>
      </c>
      <c r="K401" s="102">
        <v>100</v>
      </c>
      <c r="L401" s="110"/>
      <c r="M401" s="119">
        <f>L401*I401</f>
        <v>0</v>
      </c>
      <c r="N401" s="64">
        <f>L401*1.8/100</f>
        <v>0</v>
      </c>
      <c r="O401" s="64">
        <v>4903000000</v>
      </c>
    </row>
    <row r="402" spans="1:15" s="2" customFormat="1" ht="111.75" customHeight="1" x14ac:dyDescent="0.3">
      <c r="A402" s="4">
        <f t="shared" si="102"/>
        <v>5</v>
      </c>
      <c r="B402" s="14"/>
      <c r="C402" s="27" t="s">
        <v>30</v>
      </c>
      <c r="D402" s="42" t="s">
        <v>226</v>
      </c>
      <c r="E402" s="52"/>
      <c r="F402" s="58"/>
      <c r="G402" s="126">
        <v>9785912820236</v>
      </c>
      <c r="H402" s="77">
        <v>24</v>
      </c>
      <c r="I402" s="81">
        <f>ROUND((100-$L$4)/100*H402,1)</f>
        <v>14.9</v>
      </c>
      <c r="J402" s="88" t="s">
        <v>1167</v>
      </c>
      <c r="K402" s="105">
        <v>100</v>
      </c>
      <c r="L402" s="110"/>
      <c r="M402" s="119">
        <f>L402*I402</f>
        <v>0</v>
      </c>
      <c r="N402" s="64">
        <f>L402*1.8/100</f>
        <v>0</v>
      </c>
      <c r="O402" s="64">
        <v>4903000000</v>
      </c>
    </row>
    <row r="403" spans="1:15" s="2" customFormat="1" ht="111.75" customHeight="1" x14ac:dyDescent="0.3">
      <c r="A403" s="4">
        <f t="shared" si="102"/>
        <v>6</v>
      </c>
      <c r="B403" s="14"/>
      <c r="C403" s="27" t="s">
        <v>30</v>
      </c>
      <c r="D403" s="42" t="s">
        <v>213</v>
      </c>
      <c r="E403" s="49" t="s">
        <v>598</v>
      </c>
      <c r="F403" s="58"/>
      <c r="G403" s="126">
        <v>9785912827396</v>
      </c>
      <c r="H403" s="77">
        <v>24</v>
      </c>
      <c r="I403" s="81">
        <f t="shared" ref="I403:I415" si="103">ROUND((100-$L$4)/100*H403,1)</f>
        <v>14.9</v>
      </c>
      <c r="J403" s="88" t="s">
        <v>692</v>
      </c>
      <c r="K403" s="105">
        <v>100</v>
      </c>
      <c r="L403" s="110"/>
      <c r="M403" s="119">
        <f t="shared" si="100"/>
        <v>0</v>
      </c>
      <c r="N403" s="64">
        <f t="shared" si="101"/>
        <v>0</v>
      </c>
      <c r="O403" s="64">
        <v>4903000000</v>
      </c>
    </row>
    <row r="404" spans="1:15" s="2" customFormat="1" ht="111.75" customHeight="1" x14ac:dyDescent="0.3">
      <c r="A404" s="4">
        <f t="shared" si="102"/>
        <v>7</v>
      </c>
      <c r="B404" s="14" t="s">
        <v>11</v>
      </c>
      <c r="C404" s="26"/>
      <c r="D404" s="42" t="s">
        <v>189</v>
      </c>
      <c r="E404" s="51"/>
      <c r="F404" s="58"/>
      <c r="G404" s="126">
        <v>9785912822063</v>
      </c>
      <c r="H404" s="77">
        <v>24</v>
      </c>
      <c r="I404" s="81">
        <f t="shared" si="103"/>
        <v>14.9</v>
      </c>
      <c r="J404" s="88" t="s">
        <v>695</v>
      </c>
      <c r="K404" s="102">
        <v>100</v>
      </c>
      <c r="L404" s="110"/>
      <c r="M404" s="119">
        <f t="shared" si="100"/>
        <v>0</v>
      </c>
      <c r="N404" s="64">
        <f t="shared" si="101"/>
        <v>0</v>
      </c>
      <c r="O404" s="64">
        <v>4903000000</v>
      </c>
    </row>
    <row r="405" spans="1:15" s="2" customFormat="1" ht="111.75" customHeight="1" x14ac:dyDescent="0.3">
      <c r="A405" s="4">
        <f t="shared" si="102"/>
        <v>8</v>
      </c>
      <c r="B405" s="14" t="s">
        <v>11</v>
      </c>
      <c r="C405" s="26"/>
      <c r="D405" s="42" t="s">
        <v>191</v>
      </c>
      <c r="E405" s="52"/>
      <c r="F405" s="58"/>
      <c r="G405" s="126">
        <v>9785912822070</v>
      </c>
      <c r="H405" s="77">
        <v>24</v>
      </c>
      <c r="I405" s="81">
        <f t="shared" si="103"/>
        <v>14.9</v>
      </c>
      <c r="J405" s="88" t="s">
        <v>695</v>
      </c>
      <c r="K405" s="102">
        <v>100</v>
      </c>
      <c r="L405" s="110"/>
      <c r="M405" s="119">
        <f t="shared" si="100"/>
        <v>0</v>
      </c>
      <c r="N405" s="64">
        <f t="shared" si="101"/>
        <v>0</v>
      </c>
      <c r="O405" s="64">
        <v>4903000000</v>
      </c>
    </row>
    <row r="406" spans="1:15" s="2" customFormat="1" ht="111.75" customHeight="1" x14ac:dyDescent="0.3">
      <c r="A406" s="4">
        <f t="shared" si="102"/>
        <v>9</v>
      </c>
      <c r="B406" s="14"/>
      <c r="C406" s="27" t="s">
        <v>30</v>
      </c>
      <c r="D406" s="42" t="s">
        <v>1179</v>
      </c>
      <c r="E406" s="52"/>
      <c r="F406" s="58"/>
      <c r="G406" s="126">
        <v>9785000335130</v>
      </c>
      <c r="H406" s="77">
        <v>24</v>
      </c>
      <c r="I406" s="81">
        <f>ROUND((100-$L$4)/100*H406,1)</f>
        <v>14.9</v>
      </c>
      <c r="J406" s="88" t="s">
        <v>1167</v>
      </c>
      <c r="K406" s="102">
        <v>100</v>
      </c>
      <c r="L406" s="110"/>
      <c r="M406" s="119">
        <f>L406*I406</f>
        <v>0</v>
      </c>
      <c r="N406" s="64">
        <f>L406*1.8/100</f>
        <v>0</v>
      </c>
      <c r="O406" s="64">
        <v>4903000000</v>
      </c>
    </row>
    <row r="407" spans="1:15" s="2" customFormat="1" ht="111.75" customHeight="1" x14ac:dyDescent="0.3">
      <c r="A407" s="4">
        <f t="shared" si="102"/>
        <v>10</v>
      </c>
      <c r="B407" s="14"/>
      <c r="C407" s="27" t="s">
        <v>30</v>
      </c>
      <c r="D407" s="42" t="s">
        <v>106</v>
      </c>
      <c r="E407" s="49" t="s">
        <v>598</v>
      </c>
      <c r="F407" s="58"/>
      <c r="G407" s="126">
        <v>9785912825996</v>
      </c>
      <c r="H407" s="77">
        <v>24</v>
      </c>
      <c r="I407" s="81">
        <f>ROUND((100-$L$4)/100*H407,1)</f>
        <v>14.9</v>
      </c>
      <c r="J407" s="88" t="s">
        <v>1167</v>
      </c>
      <c r="K407" s="102">
        <v>100</v>
      </c>
      <c r="L407" s="110"/>
      <c r="M407" s="119">
        <f>L407*I407</f>
        <v>0</v>
      </c>
      <c r="N407" s="64">
        <f>L407*1.8/100</f>
        <v>0</v>
      </c>
      <c r="O407" s="64">
        <v>4903000000</v>
      </c>
    </row>
    <row r="408" spans="1:15" s="2" customFormat="1" ht="111.75" customHeight="1" x14ac:dyDescent="0.3">
      <c r="A408" s="4">
        <f t="shared" si="102"/>
        <v>11</v>
      </c>
      <c r="B408" s="14"/>
      <c r="C408" s="27" t="s">
        <v>30</v>
      </c>
      <c r="D408" s="42" t="s">
        <v>214</v>
      </c>
      <c r="E408" s="49" t="s">
        <v>598</v>
      </c>
      <c r="F408" s="58"/>
      <c r="G408" s="126">
        <v>9785912826009</v>
      </c>
      <c r="H408" s="77">
        <v>24</v>
      </c>
      <c r="I408" s="81">
        <f t="shared" si="103"/>
        <v>14.9</v>
      </c>
      <c r="J408" s="88" t="s">
        <v>692</v>
      </c>
      <c r="K408" s="102">
        <v>100</v>
      </c>
      <c r="L408" s="110"/>
      <c r="M408" s="119">
        <f t="shared" si="100"/>
        <v>0</v>
      </c>
      <c r="N408" s="64">
        <f t="shared" si="101"/>
        <v>0</v>
      </c>
      <c r="O408" s="64">
        <v>4903000000</v>
      </c>
    </row>
    <row r="409" spans="1:15" s="2" customFormat="1" ht="111.75" customHeight="1" x14ac:dyDescent="0.3">
      <c r="A409" s="4">
        <f t="shared" si="102"/>
        <v>12</v>
      </c>
      <c r="B409" s="14"/>
      <c r="C409" s="27" t="s">
        <v>30</v>
      </c>
      <c r="D409" s="42" t="s">
        <v>215</v>
      </c>
      <c r="E409" s="49" t="s">
        <v>598</v>
      </c>
      <c r="F409" s="58"/>
      <c r="G409" s="126">
        <v>9785912827372</v>
      </c>
      <c r="H409" s="77">
        <v>24</v>
      </c>
      <c r="I409" s="81">
        <f t="shared" si="103"/>
        <v>14.9</v>
      </c>
      <c r="J409" s="88" t="s">
        <v>692</v>
      </c>
      <c r="K409" s="105">
        <v>100</v>
      </c>
      <c r="L409" s="110"/>
      <c r="M409" s="119">
        <f t="shared" si="100"/>
        <v>0</v>
      </c>
      <c r="N409" s="64">
        <f t="shared" si="101"/>
        <v>0</v>
      </c>
      <c r="O409" s="64">
        <v>4903000000</v>
      </c>
    </row>
    <row r="410" spans="1:15" s="2" customFormat="1" ht="111.75" customHeight="1" x14ac:dyDescent="0.3">
      <c r="A410" s="4">
        <f t="shared" si="102"/>
        <v>13</v>
      </c>
      <c r="B410" s="14" t="s">
        <v>11</v>
      </c>
      <c r="C410" s="27" t="s">
        <v>30</v>
      </c>
      <c r="D410" s="42" t="s">
        <v>216</v>
      </c>
      <c r="E410" s="30"/>
      <c r="F410" s="58"/>
      <c r="G410" s="126">
        <v>9785912827419</v>
      </c>
      <c r="H410" s="77">
        <v>24</v>
      </c>
      <c r="I410" s="81">
        <f t="shared" si="103"/>
        <v>14.9</v>
      </c>
      <c r="J410" s="88" t="s">
        <v>692</v>
      </c>
      <c r="K410" s="102">
        <v>100</v>
      </c>
      <c r="L410" s="110"/>
      <c r="M410" s="119">
        <f t="shared" si="100"/>
        <v>0</v>
      </c>
      <c r="N410" s="64">
        <f t="shared" si="101"/>
        <v>0</v>
      </c>
      <c r="O410" s="64">
        <v>4903000000</v>
      </c>
    </row>
    <row r="411" spans="1:15" s="2" customFormat="1" ht="111.75" customHeight="1" x14ac:dyDescent="0.3">
      <c r="A411" s="4">
        <f t="shared" si="102"/>
        <v>14</v>
      </c>
      <c r="B411" s="14"/>
      <c r="C411" s="27" t="s">
        <v>30</v>
      </c>
      <c r="D411" s="42" t="s">
        <v>217</v>
      </c>
      <c r="E411" s="49" t="s">
        <v>598</v>
      </c>
      <c r="F411" s="58"/>
      <c r="G411" s="126">
        <v>9785912826030</v>
      </c>
      <c r="H411" s="77">
        <v>24</v>
      </c>
      <c r="I411" s="81">
        <f>ROUND((100-$L$4)/100*H411,1)</f>
        <v>14.9</v>
      </c>
      <c r="J411" s="88" t="s">
        <v>692</v>
      </c>
      <c r="K411" s="105">
        <v>100</v>
      </c>
      <c r="L411" s="110"/>
      <c r="M411" s="119">
        <f t="shared" si="100"/>
        <v>0</v>
      </c>
      <c r="N411" s="64">
        <f t="shared" si="101"/>
        <v>0</v>
      </c>
      <c r="O411" s="64">
        <v>4903000000</v>
      </c>
    </row>
    <row r="412" spans="1:15" s="2" customFormat="1" ht="111.75" customHeight="1" x14ac:dyDescent="0.3">
      <c r="A412" s="4">
        <f t="shared" si="102"/>
        <v>15</v>
      </c>
      <c r="B412" s="14" t="s">
        <v>11</v>
      </c>
      <c r="C412" s="27" t="s">
        <v>30</v>
      </c>
      <c r="D412" s="42" t="s">
        <v>74</v>
      </c>
      <c r="E412" s="30"/>
      <c r="F412" s="54" t="s">
        <v>614</v>
      </c>
      <c r="G412" s="126">
        <v>9785912827440</v>
      </c>
      <c r="H412" s="77">
        <v>24</v>
      </c>
      <c r="I412" s="81">
        <f>ROUND((100-$L$4)/100*H412,1)</f>
        <v>14.9</v>
      </c>
      <c r="J412" s="88" t="s">
        <v>1167</v>
      </c>
      <c r="K412" s="102">
        <v>100</v>
      </c>
      <c r="L412" s="110"/>
      <c r="M412" s="119">
        <f>L412*I412</f>
        <v>0</v>
      </c>
      <c r="N412" s="64">
        <f>L412*1.8/100</f>
        <v>0</v>
      </c>
      <c r="O412" s="64">
        <v>4903000000</v>
      </c>
    </row>
    <row r="413" spans="1:15" s="2" customFormat="1" ht="111.75" customHeight="1" x14ac:dyDescent="0.3">
      <c r="A413" s="4">
        <f t="shared" si="102"/>
        <v>16</v>
      </c>
      <c r="B413" s="14" t="s">
        <v>11</v>
      </c>
      <c r="C413" s="26"/>
      <c r="D413" s="42" t="s">
        <v>218</v>
      </c>
      <c r="E413" s="30"/>
      <c r="F413" s="54" t="s">
        <v>614</v>
      </c>
      <c r="G413" s="126">
        <v>9785000335154</v>
      </c>
      <c r="H413" s="77">
        <v>24</v>
      </c>
      <c r="I413" s="81">
        <f>ROUND((100-$L$4)/100*H413,1)</f>
        <v>14.9</v>
      </c>
      <c r="J413" s="88" t="s">
        <v>695</v>
      </c>
      <c r="K413" s="102">
        <v>100</v>
      </c>
      <c r="L413" s="110"/>
      <c r="M413" s="119">
        <f t="shared" si="100"/>
        <v>0</v>
      </c>
      <c r="N413" s="64">
        <f t="shared" si="101"/>
        <v>0</v>
      </c>
      <c r="O413" s="64">
        <v>4903000000</v>
      </c>
    </row>
    <row r="414" spans="1:15" s="2" customFormat="1" ht="111.75" customHeight="1" x14ac:dyDescent="0.3">
      <c r="A414" s="4">
        <f t="shared" si="102"/>
        <v>17</v>
      </c>
      <c r="B414" s="14"/>
      <c r="C414" s="27" t="s">
        <v>30</v>
      </c>
      <c r="D414" s="42" t="s">
        <v>1180</v>
      </c>
      <c r="E414" s="30"/>
      <c r="F414" s="54" t="s">
        <v>614</v>
      </c>
      <c r="G414" s="126">
        <v>9785912827402</v>
      </c>
      <c r="H414" s="77">
        <v>24</v>
      </c>
      <c r="I414" s="81">
        <f>ROUND((100-$L$4)/100*H414,1)</f>
        <v>14.9</v>
      </c>
      <c r="J414" s="88" t="s">
        <v>1167</v>
      </c>
      <c r="K414" s="105">
        <v>100</v>
      </c>
      <c r="L414" s="110"/>
      <c r="M414" s="119">
        <f>L414*I414</f>
        <v>0</v>
      </c>
      <c r="N414" s="64">
        <f>L414*1.8/100</f>
        <v>0</v>
      </c>
      <c r="O414" s="64">
        <v>4903000000</v>
      </c>
    </row>
    <row r="415" spans="1:15" s="2" customFormat="1" ht="111.75" customHeight="1" x14ac:dyDescent="0.3">
      <c r="A415" s="4">
        <f t="shared" si="102"/>
        <v>18</v>
      </c>
      <c r="B415" s="14" t="s">
        <v>11</v>
      </c>
      <c r="C415" s="26"/>
      <c r="D415" s="42" t="s">
        <v>155</v>
      </c>
      <c r="E415" s="30"/>
      <c r="F415" s="54" t="s">
        <v>614</v>
      </c>
      <c r="G415" s="126">
        <v>9785000335147</v>
      </c>
      <c r="H415" s="77">
        <v>24</v>
      </c>
      <c r="I415" s="81">
        <f t="shared" si="103"/>
        <v>14.9</v>
      </c>
      <c r="J415" s="88" t="s">
        <v>695</v>
      </c>
      <c r="K415" s="105">
        <v>100</v>
      </c>
      <c r="L415" s="110"/>
      <c r="M415" s="119">
        <f t="shared" si="100"/>
        <v>0</v>
      </c>
      <c r="N415" s="64">
        <f t="shared" si="101"/>
        <v>0</v>
      </c>
      <c r="O415" s="64">
        <v>4903000000</v>
      </c>
    </row>
    <row r="416" spans="1:15" s="2" customFormat="1" ht="75" customHeight="1" x14ac:dyDescent="0.3">
      <c r="A416" s="220" t="s">
        <v>753</v>
      </c>
      <c r="B416" s="221"/>
      <c r="C416" s="221"/>
      <c r="D416" s="221"/>
      <c r="E416" s="16"/>
      <c r="F416" s="224" t="s">
        <v>754</v>
      </c>
      <c r="G416" s="224"/>
      <c r="H416" s="224"/>
      <c r="I416" s="224"/>
      <c r="J416" s="224"/>
      <c r="K416" s="225"/>
      <c r="L416" s="115"/>
      <c r="M416" s="119"/>
      <c r="N416" s="64"/>
      <c r="O416" s="64"/>
    </row>
    <row r="417" spans="1:15" s="2" customFormat="1" ht="111.75" customHeight="1" x14ac:dyDescent="0.3">
      <c r="A417" s="5">
        <v>1</v>
      </c>
      <c r="B417" s="14" t="s">
        <v>12</v>
      </c>
      <c r="C417" s="26"/>
      <c r="D417" s="42" t="s">
        <v>219</v>
      </c>
      <c r="E417" s="32"/>
      <c r="F417" s="54"/>
      <c r="G417" s="126">
        <v>9785000335567</v>
      </c>
      <c r="H417" s="78">
        <v>50</v>
      </c>
      <c r="I417" s="81">
        <f>ROUND((100-$L$4)/100*H417,1)</f>
        <v>31</v>
      </c>
      <c r="J417" s="88" t="s">
        <v>694</v>
      </c>
      <c r="K417" s="104">
        <v>100</v>
      </c>
      <c r="L417" s="110"/>
      <c r="M417" s="119">
        <f>L417*I417</f>
        <v>0</v>
      </c>
      <c r="N417" s="64">
        <f>L417*2.4/100</f>
        <v>0</v>
      </c>
      <c r="O417" s="64">
        <v>4903000000</v>
      </c>
    </row>
    <row r="418" spans="1:15" s="2" customFormat="1" ht="111.75" customHeight="1" x14ac:dyDescent="0.3">
      <c r="A418" s="5">
        <f>A417+1</f>
        <v>2</v>
      </c>
      <c r="B418" s="14" t="s">
        <v>12</v>
      </c>
      <c r="C418" s="26"/>
      <c r="D418" s="42" t="s">
        <v>220</v>
      </c>
      <c r="E418" s="32"/>
      <c r="F418" s="54"/>
      <c r="G418" s="126">
        <v>9785000335604</v>
      </c>
      <c r="H418" s="78">
        <v>50</v>
      </c>
      <c r="I418" s="81">
        <f>ROUND((100-$L$4)/100*H418,1)</f>
        <v>31</v>
      </c>
      <c r="J418" s="88" t="s">
        <v>694</v>
      </c>
      <c r="K418" s="104">
        <v>100</v>
      </c>
      <c r="L418" s="110"/>
      <c r="M418" s="119">
        <f>L418*I418</f>
        <v>0</v>
      </c>
      <c r="N418" s="64">
        <f>L418*2.4/100</f>
        <v>0</v>
      </c>
      <c r="O418" s="64">
        <v>4903000000</v>
      </c>
    </row>
    <row r="419" spans="1:15" s="2" customFormat="1" ht="111.75" customHeight="1" x14ac:dyDescent="0.3">
      <c r="A419" s="5">
        <f>A418+1</f>
        <v>3</v>
      </c>
      <c r="B419" s="14" t="s">
        <v>12</v>
      </c>
      <c r="C419" s="26"/>
      <c r="D419" s="42" t="s">
        <v>221</v>
      </c>
      <c r="E419" s="32"/>
      <c r="F419" s="54"/>
      <c r="G419" s="126">
        <v>9785000335550</v>
      </c>
      <c r="H419" s="78">
        <v>50</v>
      </c>
      <c r="I419" s="81">
        <f>ROUND((100-$L$4)/100*H419,1)</f>
        <v>31</v>
      </c>
      <c r="J419" s="88" t="s">
        <v>694</v>
      </c>
      <c r="K419" s="104">
        <v>100</v>
      </c>
      <c r="L419" s="110"/>
      <c r="M419" s="119">
        <f>L419*I419</f>
        <v>0</v>
      </c>
      <c r="N419" s="64">
        <f>L419*2.4/100</f>
        <v>0</v>
      </c>
      <c r="O419" s="64">
        <v>4903000000</v>
      </c>
    </row>
    <row r="420" spans="1:15" s="2" customFormat="1" ht="111.75" customHeight="1" x14ac:dyDescent="0.3">
      <c r="A420" s="5">
        <f>A419+1</f>
        <v>4</v>
      </c>
      <c r="B420" s="14" t="s">
        <v>12</v>
      </c>
      <c r="C420" s="26"/>
      <c r="D420" s="42" t="s">
        <v>222</v>
      </c>
      <c r="E420" s="32"/>
      <c r="F420" s="54"/>
      <c r="G420" s="126">
        <v>9785000335581</v>
      </c>
      <c r="H420" s="78">
        <v>50</v>
      </c>
      <c r="I420" s="81">
        <f>ROUND((100-$L$4)/100*H420,1)</f>
        <v>31</v>
      </c>
      <c r="J420" s="88" t="s">
        <v>694</v>
      </c>
      <c r="K420" s="104">
        <v>100</v>
      </c>
      <c r="L420" s="110"/>
      <c r="M420" s="119">
        <f>L420*I420</f>
        <v>0</v>
      </c>
      <c r="N420" s="64">
        <f>L420*2.4/100</f>
        <v>0</v>
      </c>
      <c r="O420" s="64">
        <v>4903000000</v>
      </c>
    </row>
    <row r="421" spans="1:15" s="2" customFormat="1" ht="115.5" customHeight="1" x14ac:dyDescent="0.3">
      <c r="A421" s="5">
        <f>A420+1</f>
        <v>5</v>
      </c>
      <c r="B421" s="14" t="s">
        <v>12</v>
      </c>
      <c r="C421" s="26"/>
      <c r="D421" s="42" t="s">
        <v>223</v>
      </c>
      <c r="E421" s="30"/>
      <c r="F421" s="54"/>
      <c r="G421" s="126">
        <v>9785000335543</v>
      </c>
      <c r="H421" s="78">
        <v>50</v>
      </c>
      <c r="I421" s="81">
        <f>ROUND((100-$L$4)/100*H421,1)</f>
        <v>31</v>
      </c>
      <c r="J421" s="88" t="s">
        <v>694</v>
      </c>
      <c r="K421" s="104">
        <v>100</v>
      </c>
      <c r="L421" s="110"/>
      <c r="M421" s="119">
        <f>L421*I421</f>
        <v>0</v>
      </c>
      <c r="N421" s="64">
        <f>L421*2.4/100</f>
        <v>0</v>
      </c>
      <c r="O421" s="64">
        <v>4903000000</v>
      </c>
    </row>
    <row r="422" spans="1:15" s="2" customFormat="1" ht="67.95" customHeight="1" x14ac:dyDescent="0.3">
      <c r="A422" s="220" t="s">
        <v>755</v>
      </c>
      <c r="B422" s="221"/>
      <c r="C422" s="221"/>
      <c r="D422" s="221"/>
      <c r="E422" s="16"/>
      <c r="F422" s="224" t="s">
        <v>1128</v>
      </c>
      <c r="G422" s="224"/>
      <c r="H422" s="224"/>
      <c r="I422" s="224"/>
      <c r="J422" s="224"/>
      <c r="K422" s="225"/>
      <c r="L422" s="115"/>
      <c r="M422" s="119"/>
      <c r="N422" s="64"/>
      <c r="O422" s="64"/>
    </row>
    <row r="423" spans="1:15" s="2" customFormat="1" ht="111.75" customHeight="1" x14ac:dyDescent="0.3">
      <c r="A423" s="5">
        <v>1</v>
      </c>
      <c r="B423" s="14" t="s">
        <v>12</v>
      </c>
      <c r="C423" s="26"/>
      <c r="D423" s="42" t="s">
        <v>224</v>
      </c>
      <c r="E423" s="32"/>
      <c r="F423" s="54"/>
      <c r="G423" s="126">
        <v>9785912825170</v>
      </c>
      <c r="H423" s="78">
        <v>50</v>
      </c>
      <c r="I423" s="81">
        <f t="shared" ref="I423:I434" si="104">ROUND((100-$L$4)/100*H423,1)</f>
        <v>31</v>
      </c>
      <c r="J423" s="88"/>
      <c r="K423" s="104">
        <v>100</v>
      </c>
      <c r="L423" s="110"/>
      <c r="M423" s="119">
        <f>L423*I423</f>
        <v>0</v>
      </c>
      <c r="N423" s="64">
        <f>L423*2.5/100</f>
        <v>0</v>
      </c>
      <c r="O423" s="64">
        <v>4903000000</v>
      </c>
    </row>
    <row r="424" spans="1:15" s="2" customFormat="1" ht="111.75" customHeight="1" x14ac:dyDescent="0.3">
      <c r="A424" s="5">
        <f t="shared" ref="A424:A434" si="105">A423+1</f>
        <v>2</v>
      </c>
      <c r="B424" s="14" t="s">
        <v>12</v>
      </c>
      <c r="C424" s="26"/>
      <c r="D424" s="42" t="s">
        <v>225</v>
      </c>
      <c r="E424" s="32"/>
      <c r="F424" s="54"/>
      <c r="G424" s="126">
        <v>9785912821615</v>
      </c>
      <c r="H424" s="78">
        <v>50</v>
      </c>
      <c r="I424" s="81">
        <f t="shared" si="104"/>
        <v>31</v>
      </c>
      <c r="J424" s="88"/>
      <c r="K424" s="104">
        <v>100</v>
      </c>
      <c r="L424" s="110"/>
      <c r="M424" s="119">
        <f t="shared" ref="M424:M434" si="106">L424*I424</f>
        <v>0</v>
      </c>
      <c r="N424" s="64">
        <f t="shared" ref="N424:N434" si="107">L424*2.5/100</f>
        <v>0</v>
      </c>
      <c r="O424" s="64">
        <v>4903000000</v>
      </c>
    </row>
    <row r="425" spans="1:15" s="2" customFormat="1" ht="111.75" customHeight="1" x14ac:dyDescent="0.3">
      <c r="A425" s="5">
        <f t="shared" si="105"/>
        <v>3</v>
      </c>
      <c r="B425" s="14" t="s">
        <v>12</v>
      </c>
      <c r="C425" s="26"/>
      <c r="D425" s="42" t="s">
        <v>91</v>
      </c>
      <c r="E425" s="32"/>
      <c r="F425" s="54"/>
      <c r="G425" s="126">
        <v>9785912821622</v>
      </c>
      <c r="H425" s="78">
        <v>50</v>
      </c>
      <c r="I425" s="81">
        <f t="shared" si="104"/>
        <v>31</v>
      </c>
      <c r="J425" s="88"/>
      <c r="K425" s="104">
        <v>100</v>
      </c>
      <c r="L425" s="110"/>
      <c r="M425" s="119">
        <f t="shared" si="106"/>
        <v>0</v>
      </c>
      <c r="N425" s="64">
        <f t="shared" si="107"/>
        <v>0</v>
      </c>
      <c r="O425" s="64">
        <v>4903000000</v>
      </c>
    </row>
    <row r="426" spans="1:15" s="2" customFormat="1" ht="111.75" customHeight="1" x14ac:dyDescent="0.3">
      <c r="A426" s="5">
        <f t="shared" si="105"/>
        <v>4</v>
      </c>
      <c r="B426" s="14" t="s">
        <v>12</v>
      </c>
      <c r="C426" s="26"/>
      <c r="D426" s="42" t="s">
        <v>226</v>
      </c>
      <c r="E426" s="32"/>
      <c r="F426" s="54"/>
      <c r="G426" s="126">
        <v>9785912821561</v>
      </c>
      <c r="H426" s="78">
        <v>50</v>
      </c>
      <c r="I426" s="81">
        <f t="shared" si="104"/>
        <v>31</v>
      </c>
      <c r="J426" s="88"/>
      <c r="K426" s="104">
        <v>100</v>
      </c>
      <c r="L426" s="110"/>
      <c r="M426" s="119">
        <f t="shared" si="106"/>
        <v>0</v>
      </c>
      <c r="N426" s="64">
        <f t="shared" si="107"/>
        <v>0</v>
      </c>
      <c r="O426" s="64">
        <v>4903000000</v>
      </c>
    </row>
    <row r="427" spans="1:15" s="2" customFormat="1" ht="111.75" customHeight="1" x14ac:dyDescent="0.3">
      <c r="A427" s="5">
        <f t="shared" si="105"/>
        <v>5</v>
      </c>
      <c r="B427" s="14" t="s">
        <v>12</v>
      </c>
      <c r="C427" s="26"/>
      <c r="D427" s="42" t="s">
        <v>227</v>
      </c>
      <c r="E427" s="32"/>
      <c r="F427" s="54"/>
      <c r="G427" s="126">
        <v>9785912825200</v>
      </c>
      <c r="H427" s="78">
        <v>50</v>
      </c>
      <c r="I427" s="81">
        <f t="shared" si="104"/>
        <v>31</v>
      </c>
      <c r="J427" s="88"/>
      <c r="K427" s="104">
        <v>100</v>
      </c>
      <c r="L427" s="110"/>
      <c r="M427" s="119">
        <f t="shared" si="106"/>
        <v>0</v>
      </c>
      <c r="N427" s="64">
        <f t="shared" si="107"/>
        <v>0</v>
      </c>
      <c r="O427" s="64">
        <v>4903000000</v>
      </c>
    </row>
    <row r="428" spans="1:15" s="2" customFormat="1" ht="111.75" customHeight="1" x14ac:dyDescent="0.3">
      <c r="A428" s="5">
        <f t="shared" si="105"/>
        <v>6</v>
      </c>
      <c r="B428" s="14" t="s">
        <v>12</v>
      </c>
      <c r="C428" s="26"/>
      <c r="D428" s="42" t="s">
        <v>159</v>
      </c>
      <c r="E428" s="32"/>
      <c r="F428" s="54"/>
      <c r="G428" s="126">
        <v>9785912827624</v>
      </c>
      <c r="H428" s="78">
        <v>50</v>
      </c>
      <c r="I428" s="81">
        <f t="shared" si="104"/>
        <v>31</v>
      </c>
      <c r="J428" s="88"/>
      <c r="K428" s="104">
        <v>100</v>
      </c>
      <c r="L428" s="110"/>
      <c r="M428" s="119">
        <f t="shared" si="106"/>
        <v>0</v>
      </c>
      <c r="N428" s="64">
        <f t="shared" si="107"/>
        <v>0</v>
      </c>
      <c r="O428" s="64">
        <v>4903000000</v>
      </c>
    </row>
    <row r="429" spans="1:15" s="2" customFormat="1" ht="111.75" customHeight="1" x14ac:dyDescent="0.3">
      <c r="A429" s="5">
        <f t="shared" si="105"/>
        <v>7</v>
      </c>
      <c r="B429" s="14" t="s">
        <v>12</v>
      </c>
      <c r="C429" s="26"/>
      <c r="D429" s="42" t="s">
        <v>108</v>
      </c>
      <c r="E429" s="49" t="s">
        <v>598</v>
      </c>
      <c r="F429" s="54"/>
      <c r="G429" s="126">
        <v>9785912827617</v>
      </c>
      <c r="H429" s="78">
        <v>50</v>
      </c>
      <c r="I429" s="81">
        <f t="shared" si="104"/>
        <v>31</v>
      </c>
      <c r="J429" s="88"/>
      <c r="K429" s="104">
        <v>100</v>
      </c>
      <c r="L429" s="110"/>
      <c r="M429" s="119">
        <f t="shared" si="106"/>
        <v>0</v>
      </c>
      <c r="N429" s="64">
        <f t="shared" si="107"/>
        <v>0</v>
      </c>
      <c r="O429" s="64">
        <v>4903000000</v>
      </c>
    </row>
    <row r="430" spans="1:15" s="2" customFormat="1" ht="111.75" customHeight="1" x14ac:dyDescent="0.3">
      <c r="A430" s="5">
        <f t="shared" si="105"/>
        <v>8</v>
      </c>
      <c r="B430" s="14" t="s">
        <v>12</v>
      </c>
      <c r="C430" s="26"/>
      <c r="D430" s="42" t="s">
        <v>228</v>
      </c>
      <c r="E430" s="49" t="s">
        <v>598</v>
      </c>
      <c r="F430" s="54"/>
      <c r="G430" s="126">
        <v>9785912827600</v>
      </c>
      <c r="H430" s="78">
        <v>50</v>
      </c>
      <c r="I430" s="81">
        <f t="shared" si="104"/>
        <v>31</v>
      </c>
      <c r="J430" s="88"/>
      <c r="K430" s="104">
        <v>100</v>
      </c>
      <c r="L430" s="110"/>
      <c r="M430" s="119">
        <f t="shared" si="106"/>
        <v>0</v>
      </c>
      <c r="N430" s="64">
        <f t="shared" si="107"/>
        <v>0</v>
      </c>
      <c r="O430" s="64">
        <v>4903000000</v>
      </c>
    </row>
    <row r="431" spans="1:15" s="2" customFormat="1" ht="111.75" customHeight="1" x14ac:dyDescent="0.3">
      <c r="A431" s="5">
        <f t="shared" si="105"/>
        <v>9</v>
      </c>
      <c r="B431" s="14" t="s">
        <v>12</v>
      </c>
      <c r="C431" s="26"/>
      <c r="D431" s="42" t="s">
        <v>229</v>
      </c>
      <c r="E431" s="32"/>
      <c r="F431" s="54"/>
      <c r="G431" s="126">
        <v>9785912821585</v>
      </c>
      <c r="H431" s="78">
        <v>50</v>
      </c>
      <c r="I431" s="81">
        <f t="shared" si="104"/>
        <v>31</v>
      </c>
      <c r="J431" s="88"/>
      <c r="K431" s="104">
        <v>100</v>
      </c>
      <c r="L431" s="110"/>
      <c r="M431" s="119">
        <f t="shared" si="106"/>
        <v>0</v>
      </c>
      <c r="N431" s="64">
        <f t="shared" si="107"/>
        <v>0</v>
      </c>
      <c r="O431" s="64">
        <v>4903000000</v>
      </c>
    </row>
    <row r="432" spans="1:15" s="2" customFormat="1" ht="111.75" customHeight="1" x14ac:dyDescent="0.3">
      <c r="A432" s="5">
        <f t="shared" si="105"/>
        <v>10</v>
      </c>
      <c r="B432" s="14" t="s">
        <v>12</v>
      </c>
      <c r="C432" s="26"/>
      <c r="D432" s="42" t="s">
        <v>230</v>
      </c>
      <c r="E432" s="32"/>
      <c r="F432" s="54"/>
      <c r="G432" s="126">
        <v>9785912821516</v>
      </c>
      <c r="H432" s="78">
        <v>50</v>
      </c>
      <c r="I432" s="81">
        <f t="shared" si="104"/>
        <v>31</v>
      </c>
      <c r="J432" s="88"/>
      <c r="K432" s="104">
        <v>100</v>
      </c>
      <c r="L432" s="110"/>
      <c r="M432" s="119">
        <f t="shared" si="106"/>
        <v>0</v>
      </c>
      <c r="N432" s="64">
        <f t="shared" si="107"/>
        <v>0</v>
      </c>
      <c r="O432" s="64">
        <v>4903000000</v>
      </c>
    </row>
    <row r="433" spans="1:15" s="2" customFormat="1" ht="111.75" customHeight="1" x14ac:dyDescent="0.3">
      <c r="A433" s="5">
        <f t="shared" si="105"/>
        <v>11</v>
      </c>
      <c r="B433" s="14" t="s">
        <v>12</v>
      </c>
      <c r="C433" s="26"/>
      <c r="D433" s="42" t="s">
        <v>231</v>
      </c>
      <c r="E433" s="32"/>
      <c r="F433" s="54"/>
      <c r="G433" s="126">
        <v>9785912821530</v>
      </c>
      <c r="H433" s="78">
        <v>50</v>
      </c>
      <c r="I433" s="81">
        <f t="shared" si="104"/>
        <v>31</v>
      </c>
      <c r="J433" s="88"/>
      <c r="K433" s="104">
        <v>100</v>
      </c>
      <c r="L433" s="110"/>
      <c r="M433" s="119">
        <f t="shared" si="106"/>
        <v>0</v>
      </c>
      <c r="N433" s="64">
        <f t="shared" si="107"/>
        <v>0</v>
      </c>
      <c r="O433" s="64">
        <v>4903000000</v>
      </c>
    </row>
    <row r="434" spans="1:15" s="10" customFormat="1" ht="111.75" customHeight="1" x14ac:dyDescent="0.3">
      <c r="A434" s="5">
        <f t="shared" si="105"/>
        <v>12</v>
      </c>
      <c r="B434" s="14" t="s">
        <v>12</v>
      </c>
      <c r="C434" s="26"/>
      <c r="D434" s="42" t="s">
        <v>232</v>
      </c>
      <c r="E434" s="32"/>
      <c r="F434" s="54"/>
      <c r="G434" s="126">
        <v>9785912821547</v>
      </c>
      <c r="H434" s="78">
        <v>50</v>
      </c>
      <c r="I434" s="81">
        <f t="shared" si="104"/>
        <v>31</v>
      </c>
      <c r="J434" s="88"/>
      <c r="K434" s="104">
        <v>100</v>
      </c>
      <c r="L434" s="110"/>
      <c r="M434" s="119">
        <f t="shared" si="106"/>
        <v>0</v>
      </c>
      <c r="N434" s="64">
        <f t="shared" si="107"/>
        <v>0</v>
      </c>
      <c r="O434" s="64">
        <v>4903000000</v>
      </c>
    </row>
    <row r="435" spans="1:15" s="2" customFormat="1" ht="60" customHeight="1" x14ac:dyDescent="0.3">
      <c r="A435" s="220" t="s">
        <v>718</v>
      </c>
      <c r="B435" s="221"/>
      <c r="C435" s="221"/>
      <c r="D435" s="221"/>
      <c r="E435" s="16"/>
      <c r="F435" s="224" t="s">
        <v>719</v>
      </c>
      <c r="G435" s="224"/>
      <c r="H435" s="224"/>
      <c r="I435" s="224"/>
      <c r="J435" s="224"/>
      <c r="K435" s="225"/>
      <c r="L435" s="115"/>
      <c r="M435" s="119"/>
      <c r="N435" s="64"/>
      <c r="O435" s="64"/>
    </row>
    <row r="436" spans="1:15" s="2" customFormat="1" ht="111.75" customHeight="1" x14ac:dyDescent="0.3">
      <c r="A436" s="5">
        <v>1</v>
      </c>
      <c r="B436" s="14" t="s">
        <v>13</v>
      </c>
      <c r="C436" s="26"/>
      <c r="D436" s="42" t="s">
        <v>69</v>
      </c>
      <c r="E436" s="50"/>
      <c r="F436" s="54"/>
      <c r="G436" s="126">
        <v>9785912828782</v>
      </c>
      <c r="H436" s="78">
        <v>165.6</v>
      </c>
      <c r="I436" s="81">
        <f t="shared" ref="I436:I442" si="108">ROUND((100-$L$4)/100*H436,1)</f>
        <v>102.7</v>
      </c>
      <c r="J436" s="88"/>
      <c r="K436" s="104">
        <v>20</v>
      </c>
      <c r="L436" s="110"/>
      <c r="M436" s="119">
        <f t="shared" ref="M436:M442" si="109">L436*I436</f>
        <v>0</v>
      </c>
      <c r="N436" s="64">
        <f t="shared" ref="N436:N442" si="110">L436*3/20</f>
        <v>0</v>
      </c>
      <c r="O436" s="64">
        <v>4903000000</v>
      </c>
    </row>
    <row r="437" spans="1:15" s="2" customFormat="1" ht="66.75" customHeight="1" x14ac:dyDescent="0.3">
      <c r="A437" s="153"/>
      <c r="B437" s="154"/>
      <c r="C437" s="155"/>
      <c r="D437" s="156" t="s">
        <v>941</v>
      </c>
      <c r="E437" s="157"/>
      <c r="F437" s="158" t="s">
        <v>937</v>
      </c>
      <c r="G437" s="187"/>
      <c r="H437" s="159">
        <v>185</v>
      </c>
      <c r="I437" s="160">
        <f>ROUND((100-$L$4)/100*H437,1)</f>
        <v>114.7</v>
      </c>
      <c r="J437" s="161" t="s">
        <v>690</v>
      </c>
      <c r="K437" s="138">
        <v>20</v>
      </c>
      <c r="L437" s="134"/>
      <c r="M437" s="162"/>
      <c r="N437" s="64"/>
      <c r="O437" s="64"/>
    </row>
    <row r="438" spans="1:15" s="2" customFormat="1" ht="111.75" customHeight="1" x14ac:dyDescent="0.3">
      <c r="A438" s="5">
        <f>A436+1</f>
        <v>2</v>
      </c>
      <c r="B438" s="14" t="s">
        <v>13</v>
      </c>
      <c r="C438" s="26"/>
      <c r="D438" s="42" t="s">
        <v>233</v>
      </c>
      <c r="E438" s="50"/>
      <c r="F438" s="54"/>
      <c r="G438" s="126">
        <v>9785912828805</v>
      </c>
      <c r="H438" s="78">
        <v>165.6</v>
      </c>
      <c r="I438" s="81">
        <f>ROUND((100-$L$4)/100*H438,1)</f>
        <v>102.7</v>
      </c>
      <c r="J438" s="88"/>
      <c r="K438" s="104">
        <v>20</v>
      </c>
      <c r="L438" s="110"/>
      <c r="M438" s="119">
        <f t="shared" si="109"/>
        <v>0</v>
      </c>
      <c r="N438" s="64">
        <f t="shared" si="110"/>
        <v>0</v>
      </c>
      <c r="O438" s="64">
        <v>4903000000</v>
      </c>
    </row>
    <row r="439" spans="1:15" s="2" customFormat="1" ht="111.75" customHeight="1" x14ac:dyDescent="0.3">
      <c r="A439" s="5">
        <f>A438+1</f>
        <v>3</v>
      </c>
      <c r="B439" s="14" t="s">
        <v>13</v>
      </c>
      <c r="C439" s="26"/>
      <c r="D439" s="42" t="s">
        <v>234</v>
      </c>
      <c r="E439" s="50"/>
      <c r="F439" s="54"/>
      <c r="G439" s="126">
        <v>9785912828812</v>
      </c>
      <c r="H439" s="78">
        <v>165.6</v>
      </c>
      <c r="I439" s="81">
        <f t="shared" si="108"/>
        <v>102.7</v>
      </c>
      <c r="J439" s="88"/>
      <c r="K439" s="104">
        <v>20</v>
      </c>
      <c r="L439" s="110"/>
      <c r="M439" s="119">
        <f t="shared" si="109"/>
        <v>0</v>
      </c>
      <c r="N439" s="64">
        <f t="shared" si="110"/>
        <v>0</v>
      </c>
      <c r="O439" s="64">
        <v>4903000000</v>
      </c>
    </row>
    <row r="440" spans="1:15" s="2" customFormat="1" ht="111.75" customHeight="1" x14ac:dyDescent="0.3">
      <c r="A440" s="5">
        <f>A439+1</f>
        <v>4</v>
      </c>
      <c r="B440" s="14" t="s">
        <v>13</v>
      </c>
      <c r="C440" s="26"/>
      <c r="D440" s="42" t="s">
        <v>235</v>
      </c>
      <c r="E440" s="32"/>
      <c r="F440" s="54"/>
      <c r="G440" s="126">
        <v>9785912828850</v>
      </c>
      <c r="H440" s="78">
        <v>165.6</v>
      </c>
      <c r="I440" s="81">
        <f t="shared" si="108"/>
        <v>102.7</v>
      </c>
      <c r="J440" s="88"/>
      <c r="K440" s="104">
        <v>20</v>
      </c>
      <c r="L440" s="110"/>
      <c r="M440" s="119">
        <f t="shared" si="109"/>
        <v>0</v>
      </c>
      <c r="N440" s="64">
        <f t="shared" si="110"/>
        <v>0</v>
      </c>
      <c r="O440" s="64">
        <v>4903000000</v>
      </c>
    </row>
    <row r="441" spans="1:15" s="2" customFormat="1" ht="111.75" customHeight="1" x14ac:dyDescent="0.3">
      <c r="A441" s="5">
        <f>A440+1</f>
        <v>5</v>
      </c>
      <c r="B441" s="14" t="s">
        <v>13</v>
      </c>
      <c r="C441" s="26"/>
      <c r="D441" s="42" t="s">
        <v>236</v>
      </c>
      <c r="E441" s="50"/>
      <c r="F441" s="54"/>
      <c r="G441" s="126">
        <v>9785912828836</v>
      </c>
      <c r="H441" s="78">
        <v>165.6</v>
      </c>
      <c r="I441" s="81">
        <f t="shared" si="108"/>
        <v>102.7</v>
      </c>
      <c r="J441" s="88"/>
      <c r="K441" s="104">
        <v>20</v>
      </c>
      <c r="L441" s="110"/>
      <c r="M441" s="119">
        <f t="shared" si="109"/>
        <v>0</v>
      </c>
      <c r="N441" s="64">
        <f t="shared" si="110"/>
        <v>0</v>
      </c>
      <c r="O441" s="64">
        <v>4903000000</v>
      </c>
    </row>
    <row r="442" spans="1:15" s="10" customFormat="1" ht="111.75" customHeight="1" x14ac:dyDescent="0.3">
      <c r="A442" s="5">
        <f>A441+1</f>
        <v>6</v>
      </c>
      <c r="B442" s="14" t="s">
        <v>13</v>
      </c>
      <c r="C442" s="26"/>
      <c r="D442" s="42" t="s">
        <v>237</v>
      </c>
      <c r="E442" s="50"/>
      <c r="F442" s="54"/>
      <c r="G442" s="126">
        <v>9785912828843</v>
      </c>
      <c r="H442" s="78">
        <v>165.6</v>
      </c>
      <c r="I442" s="81">
        <f t="shared" si="108"/>
        <v>102.7</v>
      </c>
      <c r="J442" s="88"/>
      <c r="K442" s="104">
        <v>20</v>
      </c>
      <c r="L442" s="110"/>
      <c r="M442" s="119">
        <f t="shared" si="109"/>
        <v>0</v>
      </c>
      <c r="N442" s="64">
        <f t="shared" si="110"/>
        <v>0</v>
      </c>
      <c r="O442" s="64">
        <v>4903000000</v>
      </c>
    </row>
    <row r="443" spans="1:15" s="10" customFormat="1" ht="48" customHeight="1" x14ac:dyDescent="0.3">
      <c r="A443" s="220" t="s">
        <v>756</v>
      </c>
      <c r="B443" s="221"/>
      <c r="C443" s="221"/>
      <c r="D443" s="221"/>
      <c r="E443" s="131" t="s">
        <v>859</v>
      </c>
      <c r="F443" s="224" t="s">
        <v>757</v>
      </c>
      <c r="G443" s="224"/>
      <c r="H443" s="224"/>
      <c r="I443" s="224"/>
      <c r="J443" s="224"/>
      <c r="K443" s="225"/>
      <c r="L443" s="115"/>
      <c r="M443" s="119"/>
      <c r="N443" s="64"/>
      <c r="O443" s="64"/>
    </row>
    <row r="444" spans="1:15" s="2" customFormat="1" ht="111.75" customHeight="1" x14ac:dyDescent="0.3">
      <c r="A444" s="6">
        <v>1</v>
      </c>
      <c r="B444" s="14" t="s">
        <v>14</v>
      </c>
      <c r="C444" s="26"/>
      <c r="D444" s="42" t="s">
        <v>238</v>
      </c>
      <c r="E444" s="49" t="s">
        <v>598</v>
      </c>
      <c r="F444" s="54"/>
      <c r="G444" s="186">
        <v>9785000336564</v>
      </c>
      <c r="H444" s="76">
        <v>40</v>
      </c>
      <c r="I444" s="81">
        <f>ROUND((100-$L$4)/100*H444,1)</f>
        <v>24.8</v>
      </c>
      <c r="J444" s="88" t="s">
        <v>691</v>
      </c>
      <c r="K444" s="103">
        <v>100</v>
      </c>
      <c r="L444" s="134"/>
      <c r="M444" s="119">
        <f>L444*I444</f>
        <v>0</v>
      </c>
      <c r="N444" s="64">
        <f>L444*3.9/100</f>
        <v>0</v>
      </c>
      <c r="O444" s="64">
        <v>4903000000</v>
      </c>
    </row>
    <row r="445" spans="1:15" s="2" customFormat="1" ht="111.75" customHeight="1" x14ac:dyDescent="0.3">
      <c r="A445" s="6">
        <f>A444+1</f>
        <v>2</v>
      </c>
      <c r="B445" s="14" t="s">
        <v>14</v>
      </c>
      <c r="C445" s="27" t="s">
        <v>30</v>
      </c>
      <c r="D445" s="42" t="s">
        <v>239</v>
      </c>
      <c r="E445" s="49" t="s">
        <v>598</v>
      </c>
      <c r="F445" s="54"/>
      <c r="G445" s="186">
        <v>9785912825828</v>
      </c>
      <c r="H445" s="76">
        <v>40</v>
      </c>
      <c r="I445" s="81">
        <f>ROUND((100-$L$4)/100*H445,1)</f>
        <v>24.8</v>
      </c>
      <c r="J445" s="88" t="s">
        <v>690</v>
      </c>
      <c r="K445" s="103">
        <v>100</v>
      </c>
      <c r="L445" s="134"/>
      <c r="M445" s="119">
        <f t="shared" ref="M445:M467" si="111">L445*I445</f>
        <v>0</v>
      </c>
      <c r="N445" s="64">
        <f t="shared" ref="N445:N467" si="112">L445*3.9/100</f>
        <v>0</v>
      </c>
      <c r="O445" s="64">
        <v>4903000000</v>
      </c>
    </row>
    <row r="446" spans="1:15" s="2" customFormat="1" ht="111.75" customHeight="1" x14ac:dyDescent="0.3">
      <c r="A446" s="6">
        <f t="shared" ref="A446:A467" si="113">A445+1</f>
        <v>3</v>
      </c>
      <c r="B446" s="14"/>
      <c r="C446" s="27" t="s">
        <v>30</v>
      </c>
      <c r="D446" s="42" t="s">
        <v>1218</v>
      </c>
      <c r="E446" s="50"/>
      <c r="F446" s="54"/>
      <c r="G446" s="186">
        <v>9785912822414</v>
      </c>
      <c r="H446" s="76">
        <v>40</v>
      </c>
      <c r="I446" s="81">
        <f>ROUND((100-$L$4)/100*H446,1)</f>
        <v>24.8</v>
      </c>
      <c r="J446" s="88" t="s">
        <v>1215</v>
      </c>
      <c r="K446" s="103">
        <v>100</v>
      </c>
      <c r="L446" s="134"/>
      <c r="M446" s="119">
        <f t="shared" si="111"/>
        <v>0</v>
      </c>
      <c r="N446" s="64">
        <f t="shared" si="112"/>
        <v>0</v>
      </c>
      <c r="O446" s="64">
        <v>4903000000</v>
      </c>
    </row>
    <row r="447" spans="1:15" s="2" customFormat="1" ht="111.75" customHeight="1" x14ac:dyDescent="0.3">
      <c r="A447" s="6">
        <f t="shared" si="113"/>
        <v>4</v>
      </c>
      <c r="B447" s="14" t="s">
        <v>14</v>
      </c>
      <c r="C447" s="27" t="s">
        <v>30</v>
      </c>
      <c r="D447" s="42" t="s">
        <v>1140</v>
      </c>
      <c r="E447" s="50"/>
      <c r="F447" s="54"/>
      <c r="G447" s="186">
        <v>9785912822575</v>
      </c>
      <c r="H447" s="76">
        <v>40</v>
      </c>
      <c r="I447" s="81">
        <f>ROUND((100-$L$4)/100*H447,1)</f>
        <v>24.8</v>
      </c>
      <c r="J447" s="209" t="s">
        <v>1138</v>
      </c>
      <c r="K447" s="103">
        <v>100</v>
      </c>
      <c r="L447" s="134"/>
      <c r="M447" s="119">
        <f>L447*I447</f>
        <v>0</v>
      </c>
      <c r="N447" s="64">
        <f>L447*3.9/100</f>
        <v>0</v>
      </c>
      <c r="O447" s="64">
        <v>4903000000</v>
      </c>
    </row>
    <row r="448" spans="1:15" s="2" customFormat="1" ht="111.75" customHeight="1" x14ac:dyDescent="0.3">
      <c r="A448" s="6">
        <f t="shared" si="113"/>
        <v>5</v>
      </c>
      <c r="B448" s="14" t="s">
        <v>14</v>
      </c>
      <c r="C448" s="31"/>
      <c r="D448" s="42" t="s">
        <v>240</v>
      </c>
      <c r="E448" s="50"/>
      <c r="F448" s="54"/>
      <c r="G448" s="186">
        <v>9785912825804</v>
      </c>
      <c r="H448" s="76">
        <v>40</v>
      </c>
      <c r="I448" s="81">
        <f>ROUND((100-$L$4)/100*H448,1)</f>
        <v>24.8</v>
      </c>
      <c r="J448" s="88" t="s">
        <v>692</v>
      </c>
      <c r="K448" s="103">
        <v>100</v>
      </c>
      <c r="L448" s="134"/>
      <c r="M448" s="119">
        <f t="shared" si="111"/>
        <v>0</v>
      </c>
      <c r="N448" s="64">
        <f t="shared" si="112"/>
        <v>0</v>
      </c>
      <c r="O448" s="64">
        <v>4903000000</v>
      </c>
    </row>
    <row r="449" spans="1:15" s="2" customFormat="1" ht="111.75" customHeight="1" x14ac:dyDescent="0.3">
      <c r="A449" s="6">
        <f t="shared" si="113"/>
        <v>6</v>
      </c>
      <c r="B449" s="14" t="s">
        <v>14</v>
      </c>
      <c r="C449" s="26"/>
      <c r="D449" s="42" t="s">
        <v>241</v>
      </c>
      <c r="E449" s="30"/>
      <c r="F449" s="54"/>
      <c r="G449" s="186">
        <v>9785000335260</v>
      </c>
      <c r="H449" s="76">
        <v>40</v>
      </c>
      <c r="I449" s="81">
        <f t="shared" ref="I449:I467" si="114">ROUND((100-$L$4)/100*H449,1)</f>
        <v>24.8</v>
      </c>
      <c r="J449" s="88" t="s">
        <v>691</v>
      </c>
      <c r="K449" s="103">
        <v>100</v>
      </c>
      <c r="L449" s="134"/>
      <c r="M449" s="119">
        <f t="shared" si="111"/>
        <v>0</v>
      </c>
      <c r="N449" s="64">
        <f t="shared" si="112"/>
        <v>0</v>
      </c>
      <c r="O449" s="64">
        <v>4903000000</v>
      </c>
    </row>
    <row r="450" spans="1:15" s="2" customFormat="1" ht="111.75" customHeight="1" x14ac:dyDescent="0.3">
      <c r="A450" s="6">
        <f t="shared" si="113"/>
        <v>7</v>
      </c>
      <c r="B450" s="14" t="s">
        <v>14</v>
      </c>
      <c r="C450" s="27" t="s">
        <v>30</v>
      </c>
      <c r="D450" s="42" t="s">
        <v>242</v>
      </c>
      <c r="E450" s="49" t="s">
        <v>598</v>
      </c>
      <c r="F450" s="54"/>
      <c r="G450" s="186">
        <v>9785912822568</v>
      </c>
      <c r="H450" s="76">
        <v>40</v>
      </c>
      <c r="I450" s="81">
        <f t="shared" si="114"/>
        <v>24.8</v>
      </c>
      <c r="J450" s="88" t="s">
        <v>1215</v>
      </c>
      <c r="K450" s="103">
        <v>100</v>
      </c>
      <c r="L450" s="134"/>
      <c r="M450" s="119">
        <f t="shared" si="111"/>
        <v>0</v>
      </c>
      <c r="N450" s="64">
        <f t="shared" si="112"/>
        <v>0</v>
      </c>
      <c r="O450" s="64">
        <v>4903000000</v>
      </c>
    </row>
    <row r="451" spans="1:15" s="2" customFormat="1" ht="111.75" customHeight="1" x14ac:dyDescent="0.3">
      <c r="A451" s="6">
        <f t="shared" si="113"/>
        <v>8</v>
      </c>
      <c r="B451" s="14" t="s">
        <v>14</v>
      </c>
      <c r="C451" s="26"/>
      <c r="D451" s="42" t="s">
        <v>243</v>
      </c>
      <c r="E451" s="30"/>
      <c r="F451" s="54"/>
      <c r="G451" s="186">
        <v>9785000335512</v>
      </c>
      <c r="H451" s="76">
        <v>40</v>
      </c>
      <c r="I451" s="81">
        <f t="shared" si="114"/>
        <v>24.8</v>
      </c>
      <c r="J451" s="88" t="s">
        <v>691</v>
      </c>
      <c r="K451" s="103">
        <v>100</v>
      </c>
      <c r="L451" s="134"/>
      <c r="M451" s="119">
        <f t="shared" si="111"/>
        <v>0</v>
      </c>
      <c r="N451" s="64">
        <f t="shared" si="112"/>
        <v>0</v>
      </c>
      <c r="O451" s="64">
        <v>4903000000</v>
      </c>
    </row>
    <row r="452" spans="1:15" s="2" customFormat="1" ht="111.75" customHeight="1" x14ac:dyDescent="0.3">
      <c r="A452" s="6">
        <f t="shared" si="113"/>
        <v>9</v>
      </c>
      <c r="B452" s="14" t="s">
        <v>14</v>
      </c>
      <c r="C452" s="26"/>
      <c r="D452" s="42" t="s">
        <v>244</v>
      </c>
      <c r="E452" s="50"/>
      <c r="F452" s="54"/>
      <c r="G452" s="186">
        <v>9785912822711</v>
      </c>
      <c r="H452" s="76">
        <v>40</v>
      </c>
      <c r="I452" s="81">
        <f t="shared" si="114"/>
        <v>24.8</v>
      </c>
      <c r="J452" s="88" t="s">
        <v>691</v>
      </c>
      <c r="K452" s="103">
        <v>100</v>
      </c>
      <c r="L452" s="134"/>
      <c r="M452" s="119">
        <f t="shared" si="111"/>
        <v>0</v>
      </c>
      <c r="N452" s="64">
        <f t="shared" si="112"/>
        <v>0</v>
      </c>
      <c r="O452" s="64">
        <v>4903000000</v>
      </c>
    </row>
    <row r="453" spans="1:15" s="2" customFormat="1" ht="111.75" customHeight="1" x14ac:dyDescent="0.3">
      <c r="A453" s="6">
        <f t="shared" si="113"/>
        <v>10</v>
      </c>
      <c r="B453" s="14" t="s">
        <v>14</v>
      </c>
      <c r="C453" s="27" t="s">
        <v>30</v>
      </c>
      <c r="D453" s="42" t="s">
        <v>245</v>
      </c>
      <c r="E453" s="30"/>
      <c r="F453" s="54"/>
      <c r="G453" s="186">
        <v>9785912822476</v>
      </c>
      <c r="H453" s="76">
        <v>40</v>
      </c>
      <c r="I453" s="81">
        <f t="shared" si="114"/>
        <v>24.8</v>
      </c>
      <c r="J453" s="88" t="s">
        <v>690</v>
      </c>
      <c r="K453" s="103">
        <v>100</v>
      </c>
      <c r="L453" s="134"/>
      <c r="M453" s="119">
        <f t="shared" si="111"/>
        <v>0</v>
      </c>
      <c r="N453" s="64">
        <f t="shared" si="112"/>
        <v>0</v>
      </c>
      <c r="O453" s="64">
        <v>4903000000</v>
      </c>
    </row>
    <row r="454" spans="1:15" s="2" customFormat="1" ht="111.75" customHeight="1" x14ac:dyDescent="0.3">
      <c r="A454" s="6">
        <f t="shared" si="113"/>
        <v>11</v>
      </c>
      <c r="B454" s="14" t="s">
        <v>14</v>
      </c>
      <c r="C454" s="31"/>
      <c r="D454" s="42" t="s">
        <v>246</v>
      </c>
      <c r="E454" s="30"/>
      <c r="F454" s="54"/>
      <c r="G454" s="186">
        <v>9785000335499</v>
      </c>
      <c r="H454" s="76">
        <v>40</v>
      </c>
      <c r="I454" s="81">
        <f t="shared" si="114"/>
        <v>24.8</v>
      </c>
      <c r="J454" s="88" t="s">
        <v>691</v>
      </c>
      <c r="K454" s="103">
        <v>100</v>
      </c>
      <c r="L454" s="134"/>
      <c r="M454" s="119">
        <f t="shared" si="111"/>
        <v>0</v>
      </c>
      <c r="N454" s="64">
        <f t="shared" si="112"/>
        <v>0</v>
      </c>
      <c r="O454" s="64">
        <v>4903000000</v>
      </c>
    </row>
    <row r="455" spans="1:15" s="2" customFormat="1" ht="111.75" customHeight="1" x14ac:dyDescent="0.3">
      <c r="A455" s="6">
        <f t="shared" si="113"/>
        <v>12</v>
      </c>
      <c r="B455" s="14" t="s">
        <v>14</v>
      </c>
      <c r="C455" s="27" t="s">
        <v>30</v>
      </c>
      <c r="D455" s="42" t="s">
        <v>247</v>
      </c>
      <c r="E455" s="49" t="s">
        <v>598</v>
      </c>
      <c r="F455" s="54"/>
      <c r="G455" s="186">
        <v>9785912825798</v>
      </c>
      <c r="H455" s="76">
        <v>40</v>
      </c>
      <c r="I455" s="81">
        <f t="shared" si="114"/>
        <v>24.8</v>
      </c>
      <c r="J455" s="88" t="s">
        <v>690</v>
      </c>
      <c r="K455" s="103">
        <v>100</v>
      </c>
      <c r="L455" s="134"/>
      <c r="M455" s="119">
        <f t="shared" si="111"/>
        <v>0</v>
      </c>
      <c r="N455" s="64">
        <f t="shared" si="112"/>
        <v>0</v>
      </c>
      <c r="O455" s="64">
        <v>4903000000</v>
      </c>
    </row>
    <row r="456" spans="1:15" s="2" customFormat="1" ht="111.75" customHeight="1" x14ac:dyDescent="0.3">
      <c r="A456" s="6">
        <f t="shared" si="113"/>
        <v>13</v>
      </c>
      <c r="B456" s="14" t="s">
        <v>14</v>
      </c>
      <c r="C456" s="26"/>
      <c r="D456" s="42" t="s">
        <v>248</v>
      </c>
      <c r="E456" s="50"/>
      <c r="F456" s="54"/>
      <c r="G456" s="186">
        <v>9785000335505</v>
      </c>
      <c r="H456" s="76">
        <v>40</v>
      </c>
      <c r="I456" s="81">
        <f t="shared" si="114"/>
        <v>24.8</v>
      </c>
      <c r="J456" s="88" t="s">
        <v>691</v>
      </c>
      <c r="K456" s="103">
        <v>100</v>
      </c>
      <c r="L456" s="134"/>
      <c r="M456" s="119">
        <f t="shared" si="111"/>
        <v>0</v>
      </c>
      <c r="N456" s="64">
        <f t="shared" si="112"/>
        <v>0</v>
      </c>
      <c r="O456" s="64">
        <v>4903000000</v>
      </c>
    </row>
    <row r="457" spans="1:15" s="2" customFormat="1" ht="111.75" customHeight="1" x14ac:dyDescent="0.3">
      <c r="A457" s="6">
        <f t="shared" si="113"/>
        <v>14</v>
      </c>
      <c r="B457" s="14" t="s">
        <v>14</v>
      </c>
      <c r="C457" s="27" t="s">
        <v>30</v>
      </c>
      <c r="D457" s="42" t="s">
        <v>249</v>
      </c>
      <c r="E457" s="49" t="s">
        <v>598</v>
      </c>
      <c r="F457" s="54"/>
      <c r="G457" s="186">
        <v>9785912822445</v>
      </c>
      <c r="H457" s="76">
        <v>40</v>
      </c>
      <c r="I457" s="81">
        <f>ROUND((100-$L$4)/100*H457,1)</f>
        <v>24.8</v>
      </c>
      <c r="J457" s="88" t="s">
        <v>1215</v>
      </c>
      <c r="K457" s="103">
        <v>100</v>
      </c>
      <c r="L457" s="134"/>
      <c r="M457" s="119">
        <f t="shared" si="111"/>
        <v>0</v>
      </c>
      <c r="N457" s="64">
        <f t="shared" si="112"/>
        <v>0</v>
      </c>
      <c r="O457" s="64">
        <v>4903000000</v>
      </c>
    </row>
    <row r="458" spans="1:15" s="2" customFormat="1" ht="111.75" customHeight="1" x14ac:dyDescent="0.3">
      <c r="A458" s="6">
        <f t="shared" si="113"/>
        <v>15</v>
      </c>
      <c r="B458" s="14" t="s">
        <v>14</v>
      </c>
      <c r="C458" s="27" t="s">
        <v>30</v>
      </c>
      <c r="D458" s="42" t="s">
        <v>250</v>
      </c>
      <c r="E458" s="49" t="s">
        <v>598</v>
      </c>
      <c r="F458" s="54"/>
      <c r="G458" s="186">
        <v>9785912822452</v>
      </c>
      <c r="H458" s="76">
        <v>40</v>
      </c>
      <c r="I458" s="81">
        <f>ROUND((100-$L$4)/100*H458,1)</f>
        <v>24.8</v>
      </c>
      <c r="J458" s="88" t="s">
        <v>690</v>
      </c>
      <c r="K458" s="103">
        <v>100</v>
      </c>
      <c r="L458" s="134"/>
      <c r="M458" s="119">
        <f t="shared" si="111"/>
        <v>0</v>
      </c>
      <c r="N458" s="64">
        <f t="shared" si="112"/>
        <v>0</v>
      </c>
      <c r="O458" s="64">
        <v>4903000000</v>
      </c>
    </row>
    <row r="459" spans="1:15" s="2" customFormat="1" ht="111.75" customHeight="1" x14ac:dyDescent="0.3">
      <c r="A459" s="6">
        <f t="shared" si="113"/>
        <v>16</v>
      </c>
      <c r="B459" s="14" t="s">
        <v>14</v>
      </c>
      <c r="C459" s="27" t="s">
        <v>30</v>
      </c>
      <c r="D459" s="42" t="s">
        <v>251</v>
      </c>
      <c r="E459" s="49" t="s">
        <v>598</v>
      </c>
      <c r="F459" s="54"/>
      <c r="G459" s="186">
        <v>9785000335529</v>
      </c>
      <c r="H459" s="76">
        <v>40</v>
      </c>
      <c r="I459" s="81">
        <f t="shared" si="114"/>
        <v>24.8</v>
      </c>
      <c r="J459" s="88" t="s">
        <v>1183</v>
      </c>
      <c r="K459" s="103">
        <v>100</v>
      </c>
      <c r="L459" s="134"/>
      <c r="M459" s="119">
        <f t="shared" si="111"/>
        <v>0</v>
      </c>
      <c r="N459" s="64">
        <f t="shared" si="112"/>
        <v>0</v>
      </c>
      <c r="O459" s="64">
        <v>4903000000</v>
      </c>
    </row>
    <row r="460" spans="1:15" s="2" customFormat="1" ht="111.75" customHeight="1" x14ac:dyDescent="0.3">
      <c r="A460" s="6">
        <f t="shared" si="113"/>
        <v>17</v>
      </c>
      <c r="B460" s="14" t="s">
        <v>14</v>
      </c>
      <c r="C460" s="26"/>
      <c r="D460" s="42" t="s">
        <v>252</v>
      </c>
      <c r="E460" s="30"/>
      <c r="F460" s="54" t="s">
        <v>618</v>
      </c>
      <c r="G460" s="186">
        <v>9785000336571</v>
      </c>
      <c r="H460" s="76">
        <v>40</v>
      </c>
      <c r="I460" s="81">
        <f t="shared" si="114"/>
        <v>24.8</v>
      </c>
      <c r="J460" s="88" t="s">
        <v>691</v>
      </c>
      <c r="K460" s="103">
        <v>100</v>
      </c>
      <c r="L460" s="134"/>
      <c r="M460" s="119">
        <f t="shared" si="111"/>
        <v>0</v>
      </c>
      <c r="N460" s="64">
        <f t="shared" si="112"/>
        <v>0</v>
      </c>
      <c r="O460" s="64">
        <v>4903000000</v>
      </c>
    </row>
    <row r="461" spans="1:15" s="2" customFormat="1" ht="111.75" customHeight="1" x14ac:dyDescent="0.3">
      <c r="A461" s="6">
        <f t="shared" si="113"/>
        <v>18</v>
      </c>
      <c r="B461" s="14" t="s">
        <v>14</v>
      </c>
      <c r="C461" s="27" t="s">
        <v>30</v>
      </c>
      <c r="D461" s="42" t="s">
        <v>1139</v>
      </c>
      <c r="E461" s="50"/>
      <c r="F461" s="54"/>
      <c r="G461" s="186">
        <v>9785912822469</v>
      </c>
      <c r="H461" s="76">
        <v>40</v>
      </c>
      <c r="I461" s="81">
        <f>ROUND((100-$L$4)/100*H461,1)</f>
        <v>24.8</v>
      </c>
      <c r="J461" s="209" t="s">
        <v>1138</v>
      </c>
      <c r="K461" s="103">
        <v>100</v>
      </c>
      <c r="L461" s="134"/>
      <c r="M461" s="119">
        <f>L461*I461</f>
        <v>0</v>
      </c>
      <c r="N461" s="64">
        <f>L461*3.9/100</f>
        <v>0</v>
      </c>
      <c r="O461" s="64">
        <v>4903000000</v>
      </c>
    </row>
    <row r="462" spans="1:15" s="2" customFormat="1" ht="111.75" customHeight="1" x14ac:dyDescent="0.3">
      <c r="A462" s="6">
        <f t="shared" si="113"/>
        <v>19</v>
      </c>
      <c r="B462" s="14" t="s">
        <v>14</v>
      </c>
      <c r="C462" s="26"/>
      <c r="D462" s="42" t="s">
        <v>253</v>
      </c>
      <c r="E462" s="50"/>
      <c r="F462" s="54"/>
      <c r="G462" s="186">
        <v>9785000336557</v>
      </c>
      <c r="H462" s="76">
        <v>40</v>
      </c>
      <c r="I462" s="81">
        <f t="shared" si="114"/>
        <v>24.8</v>
      </c>
      <c r="J462" s="88" t="s">
        <v>691</v>
      </c>
      <c r="K462" s="103">
        <v>100</v>
      </c>
      <c r="L462" s="134"/>
      <c r="M462" s="119">
        <f t="shared" si="111"/>
        <v>0</v>
      </c>
      <c r="N462" s="64">
        <f t="shared" si="112"/>
        <v>0</v>
      </c>
      <c r="O462" s="64">
        <v>4903000000</v>
      </c>
    </row>
    <row r="463" spans="1:15" s="2" customFormat="1" ht="111.75" customHeight="1" x14ac:dyDescent="0.3">
      <c r="A463" s="6">
        <f t="shared" si="113"/>
        <v>20</v>
      </c>
      <c r="B463" s="14" t="s">
        <v>14</v>
      </c>
      <c r="D463" s="42" t="s">
        <v>254</v>
      </c>
      <c r="E463" s="50"/>
      <c r="F463" s="54"/>
      <c r="G463" s="186">
        <v>9785912825125</v>
      </c>
      <c r="H463" s="76">
        <v>40</v>
      </c>
      <c r="I463" s="81">
        <f t="shared" si="114"/>
        <v>24.8</v>
      </c>
      <c r="J463" s="88" t="s">
        <v>692</v>
      </c>
      <c r="K463" s="103">
        <v>100</v>
      </c>
      <c r="L463" s="134"/>
      <c r="M463" s="119">
        <f t="shared" si="111"/>
        <v>0</v>
      </c>
      <c r="N463" s="64">
        <f t="shared" si="112"/>
        <v>0</v>
      </c>
      <c r="O463" s="64">
        <v>4903000000</v>
      </c>
    </row>
    <row r="464" spans="1:15" s="2" customFormat="1" ht="111.75" customHeight="1" x14ac:dyDescent="0.3">
      <c r="A464" s="6">
        <f t="shared" si="113"/>
        <v>21</v>
      </c>
      <c r="B464" s="14" t="s">
        <v>14</v>
      </c>
      <c r="C464" s="27" t="s">
        <v>30</v>
      </c>
      <c r="D464" s="42" t="s">
        <v>255</v>
      </c>
      <c r="E464" s="30"/>
      <c r="F464" s="54" t="s">
        <v>618</v>
      </c>
      <c r="G464" s="186">
        <v>9785912825811</v>
      </c>
      <c r="H464" s="76">
        <v>40</v>
      </c>
      <c r="I464" s="81">
        <f t="shared" si="114"/>
        <v>24.8</v>
      </c>
      <c r="J464" s="88" t="s">
        <v>1215</v>
      </c>
      <c r="K464" s="103">
        <v>100</v>
      </c>
      <c r="L464" s="134"/>
      <c r="M464" s="119">
        <f t="shared" si="111"/>
        <v>0</v>
      </c>
      <c r="N464" s="64">
        <f t="shared" si="112"/>
        <v>0</v>
      </c>
      <c r="O464" s="64">
        <v>4903000000</v>
      </c>
    </row>
    <row r="465" spans="1:15" s="2" customFormat="1" ht="111.75" customHeight="1" x14ac:dyDescent="0.3">
      <c r="A465" s="6">
        <f t="shared" si="113"/>
        <v>22</v>
      </c>
      <c r="B465" s="14" t="s">
        <v>14</v>
      </c>
      <c r="C465" s="26"/>
      <c r="D465" s="42" t="s">
        <v>256</v>
      </c>
      <c r="E465" s="30"/>
      <c r="F465" s="54"/>
      <c r="G465" s="186">
        <v>9785912822803</v>
      </c>
      <c r="H465" s="76">
        <v>40</v>
      </c>
      <c r="I465" s="81">
        <f t="shared" si="114"/>
        <v>24.8</v>
      </c>
      <c r="J465" s="88" t="s">
        <v>691</v>
      </c>
      <c r="K465" s="103">
        <v>100</v>
      </c>
      <c r="L465" s="134"/>
      <c r="M465" s="119">
        <f t="shared" si="111"/>
        <v>0</v>
      </c>
      <c r="N465" s="64">
        <f t="shared" si="112"/>
        <v>0</v>
      </c>
      <c r="O465" s="64">
        <v>4903000000</v>
      </c>
    </row>
    <row r="466" spans="1:15" s="10" customFormat="1" ht="111.75" customHeight="1" x14ac:dyDescent="0.3">
      <c r="A466" s="6">
        <f t="shared" si="113"/>
        <v>23</v>
      </c>
      <c r="B466" s="14" t="s">
        <v>14</v>
      </c>
      <c r="C466" s="27" t="s">
        <v>30</v>
      </c>
      <c r="D466" s="42" t="s">
        <v>1137</v>
      </c>
      <c r="E466" s="50"/>
      <c r="F466" s="54"/>
      <c r="G466" s="186">
        <v>9785912828454</v>
      </c>
      <c r="H466" s="76">
        <v>40</v>
      </c>
      <c r="I466" s="81">
        <f>ROUND((100-$L$4)/100*H466,1)</f>
        <v>24.8</v>
      </c>
      <c r="J466" s="209" t="s">
        <v>1138</v>
      </c>
      <c r="K466" s="103">
        <v>100</v>
      </c>
      <c r="L466" s="134"/>
      <c r="M466" s="119">
        <f>L466*I466</f>
        <v>0</v>
      </c>
      <c r="N466" s="64">
        <f>L466*3.9/100</f>
        <v>0</v>
      </c>
      <c r="O466" s="64">
        <v>4903000000</v>
      </c>
    </row>
    <row r="467" spans="1:15" s="10" customFormat="1" ht="111.75" customHeight="1" x14ac:dyDescent="0.3">
      <c r="A467" s="6">
        <f t="shared" si="113"/>
        <v>24</v>
      </c>
      <c r="B467" s="14" t="s">
        <v>14</v>
      </c>
      <c r="C467" s="27" t="s">
        <v>30</v>
      </c>
      <c r="D467" s="42" t="s">
        <v>257</v>
      </c>
      <c r="E467" s="50"/>
      <c r="F467" s="54"/>
      <c r="G467" s="186">
        <v>9785912825156</v>
      </c>
      <c r="H467" s="76">
        <v>40</v>
      </c>
      <c r="I467" s="81">
        <f t="shared" si="114"/>
        <v>24.8</v>
      </c>
      <c r="J467" s="88" t="s">
        <v>692</v>
      </c>
      <c r="K467" s="103">
        <v>100</v>
      </c>
      <c r="L467" s="134"/>
      <c r="M467" s="119">
        <f t="shared" si="111"/>
        <v>0</v>
      </c>
      <c r="N467" s="64">
        <f t="shared" si="112"/>
        <v>0</v>
      </c>
      <c r="O467" s="64">
        <v>4903000000</v>
      </c>
    </row>
    <row r="468" spans="1:15" s="2" customFormat="1" ht="63.75" customHeight="1" x14ac:dyDescent="0.3">
      <c r="A468" s="220" t="s">
        <v>758</v>
      </c>
      <c r="B468" s="221"/>
      <c r="C468" s="221"/>
      <c r="D468" s="221"/>
      <c r="E468" s="131" t="s">
        <v>860</v>
      </c>
      <c r="F468" s="224" t="s">
        <v>759</v>
      </c>
      <c r="G468" s="224"/>
      <c r="H468" s="224"/>
      <c r="I468" s="224"/>
      <c r="J468" s="224"/>
      <c r="K468" s="225"/>
      <c r="L468" s="115"/>
      <c r="M468" s="119"/>
      <c r="N468" s="64"/>
      <c r="O468" s="64"/>
    </row>
    <row r="469" spans="1:15" s="2" customFormat="1" ht="111.75" customHeight="1" x14ac:dyDescent="0.3">
      <c r="A469" s="6">
        <v>1</v>
      </c>
      <c r="B469" s="14" t="s">
        <v>15</v>
      </c>
      <c r="C469" s="27" t="s">
        <v>30</v>
      </c>
      <c r="D469" s="40" t="s">
        <v>258</v>
      </c>
      <c r="E469" s="30"/>
      <c r="F469" s="56"/>
      <c r="G469" s="126">
        <v>9785912828133</v>
      </c>
      <c r="H469" s="77">
        <v>26</v>
      </c>
      <c r="I469" s="81">
        <f t="shared" ref="I469:I496" si="115">ROUND((100-$L$4)/100*H469,1)</f>
        <v>16.100000000000001</v>
      </c>
      <c r="J469" s="88" t="s">
        <v>692</v>
      </c>
      <c r="K469" s="102">
        <v>100</v>
      </c>
      <c r="L469" s="134"/>
      <c r="M469" s="119">
        <f>L469*I469</f>
        <v>0</v>
      </c>
      <c r="N469" s="64">
        <f>L469*2.3/100</f>
        <v>0</v>
      </c>
      <c r="O469" s="64">
        <v>4903000000</v>
      </c>
    </row>
    <row r="470" spans="1:15" s="2" customFormat="1" ht="66.75" customHeight="1" x14ac:dyDescent="0.3">
      <c r="A470" s="153"/>
      <c r="B470" s="154"/>
      <c r="C470" s="155"/>
      <c r="D470" s="156" t="s">
        <v>932</v>
      </c>
      <c r="E470" s="157"/>
      <c r="F470" s="158" t="s">
        <v>933</v>
      </c>
      <c r="G470" s="187"/>
      <c r="H470" s="159">
        <v>27</v>
      </c>
      <c r="I470" s="160">
        <f>ROUND((100-$L$4)/100*H470,1)</f>
        <v>16.7</v>
      </c>
      <c r="J470" s="161" t="s">
        <v>690</v>
      </c>
      <c r="K470" s="138">
        <v>100</v>
      </c>
      <c r="L470" s="134"/>
      <c r="M470" s="162"/>
      <c r="N470" s="64"/>
      <c r="O470" s="64"/>
    </row>
    <row r="471" spans="1:15" s="2" customFormat="1" ht="111.75" customHeight="1" x14ac:dyDescent="0.3">
      <c r="A471" s="6">
        <f>A469+1</f>
        <v>2</v>
      </c>
      <c r="B471" s="14"/>
      <c r="C471" s="27" t="s">
        <v>30</v>
      </c>
      <c r="D471" s="40" t="s">
        <v>259</v>
      </c>
      <c r="E471" s="30"/>
      <c r="F471" s="56"/>
      <c r="G471" s="126">
        <v>9785000335024</v>
      </c>
      <c r="H471" s="77">
        <v>26</v>
      </c>
      <c r="I471" s="81">
        <f>ROUND((100-$L$4)/100*H471,1)</f>
        <v>16.100000000000001</v>
      </c>
      <c r="J471" s="88" t="s">
        <v>690</v>
      </c>
      <c r="K471" s="102">
        <v>100</v>
      </c>
      <c r="L471" s="134"/>
      <c r="M471" s="119">
        <f t="shared" ref="M471:M497" si="116">L471*I471</f>
        <v>0</v>
      </c>
      <c r="N471" s="64">
        <f t="shared" ref="N471:N496" si="117">L471*2.3/100</f>
        <v>0</v>
      </c>
      <c r="O471" s="64">
        <v>4903000000</v>
      </c>
    </row>
    <row r="472" spans="1:15" s="2" customFormat="1" ht="111.75" customHeight="1" x14ac:dyDescent="0.3">
      <c r="A472" s="6">
        <f>A471+1</f>
        <v>3</v>
      </c>
      <c r="B472" s="14" t="s">
        <v>15</v>
      </c>
      <c r="C472" s="27" t="s">
        <v>30</v>
      </c>
      <c r="D472" s="40" t="s">
        <v>185</v>
      </c>
      <c r="E472" s="49" t="s">
        <v>598</v>
      </c>
      <c r="F472" s="56"/>
      <c r="G472" s="126">
        <v>9785912828157</v>
      </c>
      <c r="H472" s="77">
        <v>26</v>
      </c>
      <c r="I472" s="81">
        <f t="shared" si="115"/>
        <v>16.100000000000001</v>
      </c>
      <c r="J472" s="88" t="s">
        <v>1215</v>
      </c>
      <c r="K472" s="102">
        <v>100</v>
      </c>
      <c r="L472" s="134"/>
      <c r="M472" s="119">
        <f t="shared" si="116"/>
        <v>0</v>
      </c>
      <c r="N472" s="64">
        <f t="shared" si="117"/>
        <v>0</v>
      </c>
      <c r="O472" s="64">
        <v>4903000000</v>
      </c>
    </row>
    <row r="473" spans="1:15" s="2" customFormat="1" ht="111.75" customHeight="1" x14ac:dyDescent="0.3">
      <c r="A473" s="6">
        <f t="shared" ref="A473:A497" si="118">A472+1</f>
        <v>4</v>
      </c>
      <c r="B473" s="14" t="s">
        <v>15</v>
      </c>
      <c r="C473" s="27" t="s">
        <v>30</v>
      </c>
      <c r="D473" s="40" t="s">
        <v>260</v>
      </c>
      <c r="E473" s="30"/>
      <c r="F473" s="56"/>
      <c r="G473" s="126">
        <v>9785912828140</v>
      </c>
      <c r="H473" s="77">
        <v>26</v>
      </c>
      <c r="I473" s="81">
        <f t="shared" si="115"/>
        <v>16.100000000000001</v>
      </c>
      <c r="J473" s="88" t="s">
        <v>692</v>
      </c>
      <c r="K473" s="102">
        <v>100</v>
      </c>
      <c r="L473" s="134"/>
      <c r="M473" s="119">
        <f t="shared" si="116"/>
        <v>0</v>
      </c>
      <c r="N473" s="64">
        <f>L473*2.3/100</f>
        <v>0</v>
      </c>
      <c r="O473" s="64">
        <v>4903000000</v>
      </c>
    </row>
    <row r="474" spans="1:15" s="2" customFormat="1" ht="111.75" customHeight="1" x14ac:dyDescent="0.3">
      <c r="A474" s="6">
        <f t="shared" si="118"/>
        <v>5</v>
      </c>
      <c r="B474" s="14"/>
      <c r="C474" s="27" t="s">
        <v>30</v>
      </c>
      <c r="D474" s="40" t="s">
        <v>261</v>
      </c>
      <c r="E474" s="30"/>
      <c r="F474" s="56"/>
      <c r="G474" s="126">
        <v>9785912828713</v>
      </c>
      <c r="H474" s="77">
        <v>26</v>
      </c>
      <c r="I474" s="81">
        <f>ROUND((100-$L$4)/100*H474,1)</f>
        <v>16.100000000000001</v>
      </c>
      <c r="J474" s="88" t="s">
        <v>690</v>
      </c>
      <c r="K474" s="102">
        <v>100</v>
      </c>
      <c r="L474" s="134"/>
      <c r="M474" s="119">
        <f t="shared" si="116"/>
        <v>0</v>
      </c>
      <c r="N474" s="64">
        <f t="shared" si="117"/>
        <v>0</v>
      </c>
      <c r="O474" s="64">
        <v>4903000000</v>
      </c>
    </row>
    <row r="475" spans="1:15" s="2" customFormat="1" ht="111.75" customHeight="1" x14ac:dyDescent="0.3">
      <c r="A475" s="6">
        <f t="shared" si="118"/>
        <v>6</v>
      </c>
      <c r="B475" s="14" t="s">
        <v>15</v>
      </c>
      <c r="C475" s="27" t="s">
        <v>30</v>
      </c>
      <c r="D475" s="40" t="s">
        <v>262</v>
      </c>
      <c r="E475" s="56"/>
      <c r="F475" s="64"/>
      <c r="G475" s="126">
        <v>9785912822308</v>
      </c>
      <c r="H475" s="77">
        <v>26</v>
      </c>
      <c r="I475" s="81">
        <f t="shared" si="115"/>
        <v>16.100000000000001</v>
      </c>
      <c r="J475" s="88" t="s">
        <v>1215</v>
      </c>
      <c r="K475" s="102">
        <v>100</v>
      </c>
      <c r="L475" s="134"/>
      <c r="M475" s="119">
        <f t="shared" si="116"/>
        <v>0</v>
      </c>
      <c r="N475" s="64">
        <f t="shared" si="117"/>
        <v>0</v>
      </c>
      <c r="O475" s="64">
        <v>4903000000</v>
      </c>
    </row>
    <row r="476" spans="1:15" s="2" customFormat="1" ht="111.75" customHeight="1" x14ac:dyDescent="0.3">
      <c r="A476" s="6">
        <f t="shared" si="118"/>
        <v>7</v>
      </c>
      <c r="B476" s="14"/>
      <c r="C476" s="27" t="s">
        <v>30</v>
      </c>
      <c r="D476" s="40" t="s">
        <v>146</v>
      </c>
      <c r="E476" s="56"/>
      <c r="F476" s="64"/>
      <c r="G476" s="126">
        <v>9785912824302</v>
      </c>
      <c r="H476" s="77">
        <v>26</v>
      </c>
      <c r="I476" s="81">
        <f t="shared" si="115"/>
        <v>16.100000000000001</v>
      </c>
      <c r="J476" s="88" t="s">
        <v>690</v>
      </c>
      <c r="K476" s="102">
        <v>100</v>
      </c>
      <c r="L476" s="134"/>
      <c r="M476" s="119">
        <f t="shared" si="116"/>
        <v>0</v>
      </c>
      <c r="N476" s="64">
        <f t="shared" si="117"/>
        <v>0</v>
      </c>
      <c r="O476" s="64">
        <v>4903000000</v>
      </c>
    </row>
    <row r="477" spans="1:15" s="2" customFormat="1" ht="111.75" customHeight="1" x14ac:dyDescent="0.3">
      <c r="A477" s="6">
        <f t="shared" si="118"/>
        <v>8</v>
      </c>
      <c r="B477" s="14"/>
      <c r="C477" s="27" t="s">
        <v>30</v>
      </c>
      <c r="D477" s="40" t="s">
        <v>1192</v>
      </c>
      <c r="E477" s="56"/>
      <c r="F477" s="64"/>
      <c r="G477" s="126">
        <v>9785912823060</v>
      </c>
      <c r="H477" s="77">
        <v>26</v>
      </c>
      <c r="I477" s="81">
        <f t="shared" si="115"/>
        <v>16.100000000000001</v>
      </c>
      <c r="J477" s="88" t="s">
        <v>1193</v>
      </c>
      <c r="K477" s="102">
        <v>100</v>
      </c>
      <c r="L477" s="134"/>
      <c r="M477" s="119">
        <f t="shared" si="116"/>
        <v>0</v>
      </c>
      <c r="N477" s="64">
        <f t="shared" si="117"/>
        <v>0</v>
      </c>
      <c r="O477" s="64">
        <v>4903000000</v>
      </c>
    </row>
    <row r="478" spans="1:15" s="2" customFormat="1" ht="111.75" customHeight="1" x14ac:dyDescent="0.3">
      <c r="A478" s="6">
        <f t="shared" si="118"/>
        <v>9</v>
      </c>
      <c r="B478" s="14" t="s">
        <v>15</v>
      </c>
      <c r="C478" s="27" t="s">
        <v>30</v>
      </c>
      <c r="D478" s="40" t="s">
        <v>263</v>
      </c>
      <c r="E478" s="30"/>
      <c r="F478" s="56"/>
      <c r="G478" s="126">
        <v>9785912822339</v>
      </c>
      <c r="H478" s="77">
        <v>26</v>
      </c>
      <c r="I478" s="81">
        <f t="shared" si="115"/>
        <v>16.100000000000001</v>
      </c>
      <c r="J478" s="88" t="s">
        <v>692</v>
      </c>
      <c r="K478" s="102">
        <v>100</v>
      </c>
      <c r="L478" s="134"/>
      <c r="M478" s="119">
        <f t="shared" si="116"/>
        <v>0</v>
      </c>
      <c r="N478" s="64">
        <f t="shared" si="117"/>
        <v>0</v>
      </c>
      <c r="O478" s="64">
        <v>4903000000</v>
      </c>
    </row>
    <row r="479" spans="1:15" s="2" customFormat="1" ht="111.75" customHeight="1" x14ac:dyDescent="0.3">
      <c r="A479" s="6">
        <f t="shared" si="118"/>
        <v>10</v>
      </c>
      <c r="B479" s="14"/>
      <c r="C479" s="27" t="s">
        <v>30</v>
      </c>
      <c r="D479" s="40" t="s">
        <v>833</v>
      </c>
      <c r="E479" s="30"/>
      <c r="F479" s="56"/>
      <c r="G479" s="126">
        <v>9785000335000</v>
      </c>
      <c r="H479" s="77">
        <v>26</v>
      </c>
      <c r="I479" s="81">
        <f t="shared" ref="I479:I485" si="119">ROUND((100-$L$4)/100*H479,1)</f>
        <v>16.100000000000001</v>
      </c>
      <c r="J479" s="88" t="s">
        <v>690</v>
      </c>
      <c r="K479" s="102">
        <v>100</v>
      </c>
      <c r="L479" s="134"/>
      <c r="M479" s="119">
        <f>L479*I479</f>
        <v>0</v>
      </c>
      <c r="N479" s="64">
        <f>L479*2.3/100</f>
        <v>0</v>
      </c>
      <c r="O479" s="64">
        <v>4903000000</v>
      </c>
    </row>
    <row r="480" spans="1:15" s="2" customFormat="1" ht="111.75" customHeight="1" x14ac:dyDescent="0.3">
      <c r="A480" s="6">
        <f t="shared" si="118"/>
        <v>11</v>
      </c>
      <c r="B480" s="14" t="s">
        <v>15</v>
      </c>
      <c r="C480" s="27" t="s">
        <v>30</v>
      </c>
      <c r="D480" s="40" t="s">
        <v>117</v>
      </c>
      <c r="E480" s="56"/>
      <c r="F480" s="64"/>
      <c r="G480" s="126">
        <v>9785912826818</v>
      </c>
      <c r="H480" s="77">
        <v>26</v>
      </c>
      <c r="I480" s="81">
        <f t="shared" si="119"/>
        <v>16.100000000000001</v>
      </c>
      <c r="J480" s="88" t="s">
        <v>1118</v>
      </c>
      <c r="K480" s="102">
        <v>100</v>
      </c>
      <c r="L480" s="134"/>
      <c r="M480" s="119">
        <f>L480*I480</f>
        <v>0</v>
      </c>
      <c r="N480" s="64">
        <f>L480*2.3/100</f>
        <v>0</v>
      </c>
      <c r="O480" s="64">
        <v>4903000000</v>
      </c>
    </row>
    <row r="481" spans="1:15" s="2" customFormat="1" ht="111.75" customHeight="1" x14ac:dyDescent="0.3">
      <c r="A481" s="6">
        <f t="shared" si="118"/>
        <v>12</v>
      </c>
      <c r="B481" s="14"/>
      <c r="C481" s="27" t="s">
        <v>30</v>
      </c>
      <c r="D481" s="40" t="s">
        <v>1220</v>
      </c>
      <c r="E481" s="56"/>
      <c r="F481" s="64"/>
      <c r="G481" s="126">
        <v>9785912820168</v>
      </c>
      <c r="H481" s="77">
        <v>26</v>
      </c>
      <c r="I481" s="81">
        <f t="shared" si="119"/>
        <v>16.100000000000001</v>
      </c>
      <c r="J481" s="88" t="s">
        <v>1215</v>
      </c>
      <c r="K481" s="102">
        <v>100</v>
      </c>
      <c r="L481" s="134"/>
      <c r="M481" s="119">
        <f>L481*I481</f>
        <v>0</v>
      </c>
      <c r="N481" s="64">
        <f>L481*2.3/100</f>
        <v>0</v>
      </c>
      <c r="O481" s="64">
        <v>4903000000</v>
      </c>
    </row>
    <row r="482" spans="1:15" s="2" customFormat="1" ht="111.75" customHeight="1" x14ac:dyDescent="0.3">
      <c r="A482" s="6">
        <f t="shared" si="118"/>
        <v>13</v>
      </c>
      <c r="B482" s="14" t="s">
        <v>15</v>
      </c>
      <c r="C482" s="27" t="s">
        <v>30</v>
      </c>
      <c r="D482" s="40" t="s">
        <v>192</v>
      </c>
      <c r="E482" s="30"/>
      <c r="F482" s="64"/>
      <c r="G482" s="126">
        <v>9785000335246</v>
      </c>
      <c r="H482" s="77">
        <v>26</v>
      </c>
      <c r="I482" s="81">
        <f t="shared" si="119"/>
        <v>16.100000000000001</v>
      </c>
      <c r="J482" s="88" t="s">
        <v>1118</v>
      </c>
      <c r="K482" s="102">
        <v>100</v>
      </c>
      <c r="L482" s="134"/>
      <c r="M482" s="119">
        <f>L482*I482</f>
        <v>0</v>
      </c>
      <c r="N482" s="64">
        <f>L482*2.3/100</f>
        <v>0</v>
      </c>
      <c r="O482" s="64">
        <v>4903000000</v>
      </c>
    </row>
    <row r="483" spans="1:15" s="2" customFormat="1" ht="111.75" customHeight="1" x14ac:dyDescent="0.3">
      <c r="A483" s="6">
        <f t="shared" si="118"/>
        <v>14</v>
      </c>
      <c r="B483" s="14"/>
      <c r="C483" s="27" t="s">
        <v>30</v>
      </c>
      <c r="D483" s="40" t="s">
        <v>834</v>
      </c>
      <c r="E483" s="30"/>
      <c r="F483" s="64"/>
      <c r="G483" s="126">
        <v>9785912822346</v>
      </c>
      <c r="H483" s="77">
        <v>26</v>
      </c>
      <c r="I483" s="81">
        <f t="shared" si="119"/>
        <v>16.100000000000001</v>
      </c>
      <c r="J483" s="88" t="s">
        <v>690</v>
      </c>
      <c r="K483" s="102">
        <v>100</v>
      </c>
      <c r="L483" s="134"/>
      <c r="M483" s="119">
        <f>L483*I483</f>
        <v>0</v>
      </c>
      <c r="N483" s="64">
        <f>L483*2.3/100</f>
        <v>0</v>
      </c>
      <c r="O483" s="64">
        <v>4903000000</v>
      </c>
    </row>
    <row r="484" spans="1:15" s="2" customFormat="1" ht="111.75" customHeight="1" x14ac:dyDescent="0.3">
      <c r="A484" s="6">
        <f t="shared" si="118"/>
        <v>15</v>
      </c>
      <c r="B484" s="14"/>
      <c r="C484" s="27" t="s">
        <v>30</v>
      </c>
      <c r="D484" s="40" t="s">
        <v>264</v>
      </c>
      <c r="E484" s="30"/>
      <c r="F484" s="64"/>
      <c r="G484" s="126">
        <v>9785912826825</v>
      </c>
      <c r="H484" s="77">
        <v>26</v>
      </c>
      <c r="I484" s="81">
        <f t="shared" si="119"/>
        <v>16.100000000000001</v>
      </c>
      <c r="J484" s="88" t="s">
        <v>690</v>
      </c>
      <c r="K484" s="102">
        <v>100</v>
      </c>
      <c r="L484" s="134"/>
      <c r="M484" s="119">
        <f t="shared" si="116"/>
        <v>0</v>
      </c>
      <c r="N484" s="64">
        <f>L483*2.3/100</f>
        <v>0</v>
      </c>
      <c r="O484" s="64">
        <v>4903000000</v>
      </c>
    </row>
    <row r="485" spans="1:15" s="2" customFormat="1" ht="111.75" customHeight="1" x14ac:dyDescent="0.3">
      <c r="A485" s="6">
        <f t="shared" si="118"/>
        <v>16</v>
      </c>
      <c r="B485" s="14"/>
      <c r="C485" s="27" t="s">
        <v>30</v>
      </c>
      <c r="D485" s="40" t="s">
        <v>106</v>
      </c>
      <c r="E485" s="30"/>
      <c r="F485" s="64"/>
      <c r="G485" s="126">
        <v>9785000336939</v>
      </c>
      <c r="H485" s="77">
        <v>26</v>
      </c>
      <c r="I485" s="81">
        <f t="shared" si="119"/>
        <v>16.100000000000001</v>
      </c>
      <c r="J485" s="88" t="s">
        <v>1215</v>
      </c>
      <c r="K485" s="102">
        <v>100</v>
      </c>
      <c r="L485" s="134"/>
      <c r="M485" s="119">
        <f t="shared" si="116"/>
        <v>0</v>
      </c>
      <c r="N485" s="64">
        <f>L484*2.3/100</f>
        <v>0</v>
      </c>
      <c r="O485" s="64">
        <v>4903000000</v>
      </c>
    </row>
    <row r="486" spans="1:15" s="2" customFormat="1" ht="111.75" customHeight="1" x14ac:dyDescent="0.3">
      <c r="A486" s="6">
        <f t="shared" si="118"/>
        <v>17</v>
      </c>
      <c r="B486" s="14" t="s">
        <v>15</v>
      </c>
      <c r="C486" s="26"/>
      <c r="D486" s="40" t="s">
        <v>100</v>
      </c>
      <c r="E486" s="49" t="s">
        <v>598</v>
      </c>
      <c r="F486" s="64"/>
      <c r="G486" s="126">
        <v>9785000336946</v>
      </c>
      <c r="H486" s="77">
        <v>26</v>
      </c>
      <c r="I486" s="81">
        <f t="shared" si="115"/>
        <v>16.100000000000001</v>
      </c>
      <c r="J486" s="88" t="s">
        <v>693</v>
      </c>
      <c r="K486" s="102">
        <v>100</v>
      </c>
      <c r="L486" s="134"/>
      <c r="M486" s="119">
        <f t="shared" si="116"/>
        <v>0</v>
      </c>
      <c r="N486" s="64">
        <f t="shared" si="117"/>
        <v>0</v>
      </c>
      <c r="O486" s="64">
        <v>4903000000</v>
      </c>
    </row>
    <row r="487" spans="1:15" s="2" customFormat="1" ht="111.75" customHeight="1" x14ac:dyDescent="0.3">
      <c r="A487" s="6">
        <f t="shared" si="118"/>
        <v>18</v>
      </c>
      <c r="B487" s="14"/>
      <c r="C487" s="27" t="s">
        <v>30</v>
      </c>
      <c r="D487" s="130" t="s">
        <v>556</v>
      </c>
      <c r="E487" s="56"/>
      <c r="F487" s="64"/>
      <c r="G487" s="126">
        <v>9785912826474</v>
      </c>
      <c r="H487" s="77">
        <v>26</v>
      </c>
      <c r="I487" s="81">
        <f>ROUND((100-$L$4)/100*H487,1)</f>
        <v>16.100000000000001</v>
      </c>
      <c r="J487" s="88" t="s">
        <v>690</v>
      </c>
      <c r="K487" s="102">
        <v>100</v>
      </c>
      <c r="L487" s="134"/>
      <c r="M487" s="119">
        <f>L487*I487</f>
        <v>0</v>
      </c>
      <c r="N487" s="64">
        <f>L487*2.3/100</f>
        <v>0</v>
      </c>
      <c r="O487" s="64">
        <v>4903000000</v>
      </c>
    </row>
    <row r="488" spans="1:15" s="2" customFormat="1" ht="111.75" customHeight="1" x14ac:dyDescent="0.3">
      <c r="A488" s="6">
        <f t="shared" si="118"/>
        <v>19</v>
      </c>
      <c r="B488" s="14" t="s">
        <v>15</v>
      </c>
      <c r="C488" s="27" t="s">
        <v>30</v>
      </c>
      <c r="D488" s="40" t="s">
        <v>265</v>
      </c>
      <c r="E488" s="56"/>
      <c r="F488" s="64"/>
      <c r="G488" s="126">
        <v>9785912821165</v>
      </c>
      <c r="H488" s="77">
        <v>26</v>
      </c>
      <c r="I488" s="81">
        <f t="shared" si="115"/>
        <v>16.100000000000001</v>
      </c>
      <c r="J488" s="88" t="s">
        <v>1193</v>
      </c>
      <c r="K488" s="102">
        <v>100</v>
      </c>
      <c r="L488" s="134"/>
      <c r="M488" s="119">
        <f t="shared" si="116"/>
        <v>0</v>
      </c>
      <c r="N488" s="64">
        <f t="shared" si="117"/>
        <v>0</v>
      </c>
      <c r="O488" s="64">
        <v>4903000000</v>
      </c>
    </row>
    <row r="489" spans="1:15" s="2" customFormat="1" ht="111.75" customHeight="1" x14ac:dyDescent="0.3">
      <c r="A489" s="6">
        <f t="shared" si="118"/>
        <v>20</v>
      </c>
      <c r="B489" s="14" t="s">
        <v>15</v>
      </c>
      <c r="C489" s="27" t="s">
        <v>30</v>
      </c>
      <c r="D489" s="40" t="s">
        <v>266</v>
      </c>
      <c r="E489" s="49" t="s">
        <v>598</v>
      </c>
      <c r="F489" s="64"/>
      <c r="G489" s="126">
        <v>9785000336243</v>
      </c>
      <c r="H489" s="77">
        <v>26</v>
      </c>
      <c r="I489" s="81">
        <f t="shared" si="115"/>
        <v>16.100000000000001</v>
      </c>
      <c r="J489" s="88" t="s">
        <v>1118</v>
      </c>
      <c r="K489" s="102">
        <v>100</v>
      </c>
      <c r="L489" s="134"/>
      <c r="M489" s="119">
        <f t="shared" si="116"/>
        <v>0</v>
      </c>
      <c r="N489" s="64">
        <f>L489*2.3/100</f>
        <v>0</v>
      </c>
      <c r="O489" s="64">
        <v>4903000000</v>
      </c>
    </row>
    <row r="490" spans="1:15" s="2" customFormat="1" ht="111.75" customHeight="1" x14ac:dyDescent="0.3">
      <c r="A490" s="6">
        <f t="shared" si="118"/>
        <v>21</v>
      </c>
      <c r="B490" s="14"/>
      <c r="C490" s="27" t="s">
        <v>30</v>
      </c>
      <c r="D490" s="40" t="s">
        <v>267</v>
      </c>
      <c r="E490" s="56"/>
      <c r="F490" s="64"/>
      <c r="G490" s="126">
        <v>9785912821172</v>
      </c>
      <c r="H490" s="77">
        <v>26</v>
      </c>
      <c r="I490" s="81">
        <f>ROUND((100-$L$4)/100*H490,1)</f>
        <v>16.100000000000001</v>
      </c>
      <c r="J490" s="88" t="s">
        <v>690</v>
      </c>
      <c r="K490" s="102">
        <v>100</v>
      </c>
      <c r="L490" s="134"/>
      <c r="M490" s="119">
        <f t="shared" si="116"/>
        <v>0</v>
      </c>
      <c r="N490" s="64">
        <f t="shared" si="117"/>
        <v>0</v>
      </c>
      <c r="O490" s="64">
        <v>4903000000</v>
      </c>
    </row>
    <row r="491" spans="1:15" s="2" customFormat="1" ht="111.75" customHeight="1" x14ac:dyDescent="0.3">
      <c r="A491" s="6">
        <f t="shared" si="118"/>
        <v>22</v>
      </c>
      <c r="B491" s="14" t="s">
        <v>15</v>
      </c>
      <c r="C491" s="27" t="s">
        <v>30</v>
      </c>
      <c r="D491" s="40" t="s">
        <v>268</v>
      </c>
      <c r="E491" s="49" t="s">
        <v>598</v>
      </c>
      <c r="F491" s="56"/>
      <c r="G491" s="126">
        <v>9785912826092</v>
      </c>
      <c r="H491" s="77">
        <v>26</v>
      </c>
      <c r="I491" s="81">
        <f t="shared" si="115"/>
        <v>16.100000000000001</v>
      </c>
      <c r="J491" s="88" t="s">
        <v>692</v>
      </c>
      <c r="K491" s="102">
        <v>100</v>
      </c>
      <c r="L491" s="134"/>
      <c r="M491" s="119">
        <f t="shared" si="116"/>
        <v>0</v>
      </c>
      <c r="N491" s="64">
        <f t="shared" si="117"/>
        <v>0</v>
      </c>
      <c r="O491" s="64">
        <v>4903000000</v>
      </c>
    </row>
    <row r="492" spans="1:15" s="2" customFormat="1" ht="111.75" customHeight="1" x14ac:dyDescent="0.3">
      <c r="A492" s="6">
        <f t="shared" si="118"/>
        <v>23</v>
      </c>
      <c r="B492" s="14" t="s">
        <v>15</v>
      </c>
      <c r="C492" s="27" t="s">
        <v>30</v>
      </c>
      <c r="D492" s="40" t="s">
        <v>269</v>
      </c>
      <c r="E492" s="56"/>
      <c r="F492" s="64"/>
      <c r="G492" s="126">
        <v>9785912828737</v>
      </c>
      <c r="H492" s="77">
        <v>26</v>
      </c>
      <c r="I492" s="81">
        <f t="shared" si="115"/>
        <v>16.100000000000001</v>
      </c>
      <c r="J492" s="88" t="s">
        <v>690</v>
      </c>
      <c r="K492" s="102">
        <v>100</v>
      </c>
      <c r="L492" s="134"/>
      <c r="M492" s="119">
        <f t="shared" si="116"/>
        <v>0</v>
      </c>
      <c r="N492" s="64">
        <f t="shared" si="117"/>
        <v>0</v>
      </c>
      <c r="O492" s="64">
        <v>4903000000</v>
      </c>
    </row>
    <row r="493" spans="1:15" s="2" customFormat="1" ht="111.75" customHeight="1" x14ac:dyDescent="0.3">
      <c r="A493" s="6">
        <f t="shared" si="118"/>
        <v>24</v>
      </c>
      <c r="B493" s="14" t="s">
        <v>15</v>
      </c>
      <c r="C493" s="27" t="s">
        <v>30</v>
      </c>
      <c r="D493" s="40" t="s">
        <v>270</v>
      </c>
      <c r="E493" s="49" t="s">
        <v>598</v>
      </c>
      <c r="F493" s="64"/>
      <c r="G493" s="126">
        <v>9785000335239</v>
      </c>
      <c r="H493" s="77">
        <v>26</v>
      </c>
      <c r="I493" s="81">
        <f t="shared" si="115"/>
        <v>16.100000000000001</v>
      </c>
      <c r="J493" s="88" t="s">
        <v>690</v>
      </c>
      <c r="K493" s="102">
        <v>100</v>
      </c>
      <c r="L493" s="134"/>
      <c r="M493" s="119">
        <f t="shared" si="116"/>
        <v>0</v>
      </c>
      <c r="N493" s="64">
        <f>L493*2.3/100</f>
        <v>0</v>
      </c>
      <c r="O493" s="64">
        <v>4903000000</v>
      </c>
    </row>
    <row r="494" spans="1:15" s="2" customFormat="1" ht="111.75" customHeight="1" x14ac:dyDescent="0.3">
      <c r="A494" s="6">
        <f t="shared" si="118"/>
        <v>25</v>
      </c>
      <c r="B494" s="14"/>
      <c r="C494" s="27" t="s">
        <v>30</v>
      </c>
      <c r="D494" s="40" t="s">
        <v>271</v>
      </c>
      <c r="E494" s="56"/>
      <c r="F494" s="64"/>
      <c r="G494" s="126">
        <v>9785912822315</v>
      </c>
      <c r="H494" s="77">
        <v>26</v>
      </c>
      <c r="I494" s="81">
        <f>ROUND((100-$L$4)/100*H494,1)</f>
        <v>16.100000000000001</v>
      </c>
      <c r="J494" s="88" t="s">
        <v>690</v>
      </c>
      <c r="K494" s="102">
        <v>100</v>
      </c>
      <c r="L494" s="134"/>
      <c r="M494" s="119">
        <f t="shared" si="116"/>
        <v>0</v>
      </c>
      <c r="N494" s="64">
        <f t="shared" si="117"/>
        <v>0</v>
      </c>
      <c r="O494" s="64">
        <v>4903000000</v>
      </c>
    </row>
    <row r="495" spans="1:15" s="2" customFormat="1" ht="111.75" customHeight="1" x14ac:dyDescent="0.3">
      <c r="A495" s="6">
        <f t="shared" si="118"/>
        <v>26</v>
      </c>
      <c r="B495" s="14"/>
      <c r="C495" s="27" t="s">
        <v>30</v>
      </c>
      <c r="D495" s="40" t="s">
        <v>835</v>
      </c>
      <c r="E495" s="49" t="s">
        <v>598</v>
      </c>
      <c r="F495" s="64"/>
      <c r="G495" s="126">
        <v>9785912828744</v>
      </c>
      <c r="H495" s="77">
        <v>26</v>
      </c>
      <c r="I495" s="81">
        <f>ROUND((100-$L$4)/100*H495,1)</f>
        <v>16.100000000000001</v>
      </c>
      <c r="J495" s="88" t="s">
        <v>690</v>
      </c>
      <c r="K495" s="102">
        <v>100</v>
      </c>
      <c r="L495" s="134"/>
      <c r="M495" s="119">
        <f>L495*I495</f>
        <v>0</v>
      </c>
      <c r="N495" s="64">
        <f>L495*2.3/100</f>
        <v>0</v>
      </c>
      <c r="O495" s="64">
        <v>4903000000</v>
      </c>
    </row>
    <row r="496" spans="1:15" s="2" customFormat="1" ht="111.75" customHeight="1" x14ac:dyDescent="0.3">
      <c r="A496" s="6">
        <f t="shared" si="118"/>
        <v>27</v>
      </c>
      <c r="B496" s="14" t="s">
        <v>15</v>
      </c>
      <c r="C496" s="27" t="s">
        <v>30</v>
      </c>
      <c r="D496" s="40" t="s">
        <v>272</v>
      </c>
      <c r="E496" s="49" t="s">
        <v>598</v>
      </c>
      <c r="F496" s="64"/>
      <c r="G496" s="126">
        <v>9785912828720</v>
      </c>
      <c r="H496" s="77">
        <v>26</v>
      </c>
      <c r="I496" s="81">
        <f t="shared" si="115"/>
        <v>16.100000000000001</v>
      </c>
      <c r="J496" s="88" t="s">
        <v>1215</v>
      </c>
      <c r="K496" s="102">
        <v>100</v>
      </c>
      <c r="L496" s="134"/>
      <c r="M496" s="119">
        <f t="shared" si="116"/>
        <v>0</v>
      </c>
      <c r="N496" s="64">
        <f t="shared" si="117"/>
        <v>0</v>
      </c>
      <c r="O496" s="64">
        <v>4903000000</v>
      </c>
    </row>
    <row r="497" spans="1:15" s="2" customFormat="1" ht="111.75" customHeight="1" x14ac:dyDescent="0.3">
      <c r="A497" s="6">
        <f t="shared" si="118"/>
        <v>28</v>
      </c>
      <c r="B497" s="14" t="s">
        <v>15</v>
      </c>
      <c r="C497" s="27" t="s">
        <v>30</v>
      </c>
      <c r="D497" s="40" t="s">
        <v>273</v>
      </c>
      <c r="E497" s="49" t="s">
        <v>598</v>
      </c>
      <c r="F497" s="64"/>
      <c r="G497" s="126">
        <v>9785000335017</v>
      </c>
      <c r="H497" s="77">
        <v>26</v>
      </c>
      <c r="I497" s="81">
        <f>ROUND((100-$L$4)/100*H497,1)</f>
        <v>16.100000000000001</v>
      </c>
      <c r="J497" s="88" t="s">
        <v>690</v>
      </c>
      <c r="K497" s="102">
        <v>100</v>
      </c>
      <c r="L497" s="136"/>
      <c r="M497" s="119">
        <f t="shared" si="116"/>
        <v>0</v>
      </c>
      <c r="N497" s="64">
        <f>L497*2.3/100</f>
        <v>0</v>
      </c>
      <c r="O497" s="64">
        <v>4903000000</v>
      </c>
    </row>
    <row r="498" spans="1:15" s="10" customFormat="1" ht="62.25" customHeight="1" x14ac:dyDescent="0.3">
      <c r="A498" s="229" t="s">
        <v>760</v>
      </c>
      <c r="B498" s="230"/>
      <c r="C498" s="230"/>
      <c r="D498" s="230"/>
      <c r="E498" s="230"/>
      <c r="F498" s="230"/>
      <c r="G498" s="230"/>
      <c r="H498" s="230"/>
      <c r="I498" s="230"/>
      <c r="J498" s="230"/>
      <c r="K498" s="231"/>
      <c r="L498" s="115"/>
      <c r="M498" s="119"/>
      <c r="N498" s="64"/>
      <c r="O498" s="64"/>
    </row>
    <row r="499" spans="1:15" s="122" customFormat="1" ht="43.95" customHeight="1" x14ac:dyDescent="0.3">
      <c r="A499" s="220" t="s">
        <v>761</v>
      </c>
      <c r="B499" s="221"/>
      <c r="C499" s="221"/>
      <c r="D499" s="221"/>
      <c r="E499" s="141" t="s">
        <v>861</v>
      </c>
      <c r="F499" s="224" t="s">
        <v>762</v>
      </c>
      <c r="G499" s="224"/>
      <c r="H499" s="224"/>
      <c r="I499" s="224"/>
      <c r="J499" s="224"/>
      <c r="K499" s="225"/>
      <c r="L499" s="115"/>
      <c r="M499" s="119"/>
      <c r="N499" s="64"/>
      <c r="O499" s="64"/>
    </row>
    <row r="500" spans="1:15" s="10" customFormat="1" ht="111.75" customHeight="1" x14ac:dyDescent="0.3">
      <c r="A500" s="8">
        <v>1</v>
      </c>
      <c r="B500" s="14"/>
      <c r="C500" s="26"/>
      <c r="D500" s="40" t="s">
        <v>274</v>
      </c>
      <c r="E500" s="30"/>
      <c r="F500" s="54" t="s">
        <v>619</v>
      </c>
      <c r="G500" s="188">
        <v>9785912828911</v>
      </c>
      <c r="H500" s="76">
        <v>390</v>
      </c>
      <c r="I500" s="81">
        <f>ROUND((100-$L$4)/100*H500,1)</f>
        <v>241.8</v>
      </c>
      <c r="J500" s="88" t="s">
        <v>695</v>
      </c>
      <c r="K500" s="105">
        <v>10</v>
      </c>
      <c r="L500" s="110"/>
      <c r="M500" s="119">
        <f>L500*I500</f>
        <v>0</v>
      </c>
      <c r="N500" s="64">
        <v>0</v>
      </c>
      <c r="O500" s="64">
        <v>4903000000</v>
      </c>
    </row>
    <row r="501" spans="1:15" s="2" customFormat="1" ht="58.2" customHeight="1" x14ac:dyDescent="0.3">
      <c r="A501" s="220" t="s">
        <v>763</v>
      </c>
      <c r="B501" s="221"/>
      <c r="C501" s="221"/>
      <c r="D501" s="221"/>
      <c r="E501" s="131" t="s">
        <v>862</v>
      </c>
      <c r="F501" s="224" t="s">
        <v>764</v>
      </c>
      <c r="G501" s="224"/>
      <c r="H501" s="224"/>
      <c r="I501" s="224"/>
      <c r="J501" s="224"/>
      <c r="K501" s="225"/>
      <c r="L501" s="142"/>
      <c r="M501" s="119"/>
      <c r="N501" s="64"/>
      <c r="O501" s="64"/>
    </row>
    <row r="502" spans="1:15" s="2" customFormat="1" ht="111.75" customHeight="1" x14ac:dyDescent="0.3">
      <c r="A502" s="5">
        <f>1</f>
        <v>1</v>
      </c>
      <c r="B502" s="14"/>
      <c r="C502" s="27" t="s">
        <v>30</v>
      </c>
      <c r="D502" s="39" t="s">
        <v>275</v>
      </c>
      <c r="E502" s="30"/>
      <c r="F502" s="54" t="s">
        <v>620</v>
      </c>
      <c r="G502" s="186">
        <v>9785000337080</v>
      </c>
      <c r="H502" s="75">
        <v>45</v>
      </c>
      <c r="I502" s="81">
        <f t="shared" ref="I502:I520" si="120">ROUND((100-$L$4)/100*H502,1)</f>
        <v>27.9</v>
      </c>
      <c r="J502" s="89" t="s">
        <v>1215</v>
      </c>
      <c r="K502" s="102">
        <v>50</v>
      </c>
      <c r="L502" s="112"/>
      <c r="M502" s="119">
        <f>L502*I502</f>
        <v>0</v>
      </c>
      <c r="N502" s="64">
        <f>L502*3/50</f>
        <v>0</v>
      </c>
      <c r="O502" s="64">
        <v>4903000000</v>
      </c>
    </row>
    <row r="503" spans="1:15" s="2" customFormat="1" ht="111.75" customHeight="1" x14ac:dyDescent="0.3">
      <c r="A503" s="5">
        <f t="shared" ref="A503:A520" si="121">A502+1</f>
        <v>2</v>
      </c>
      <c r="B503" s="180"/>
      <c r="C503" s="27" t="s">
        <v>30</v>
      </c>
      <c r="D503" s="39" t="s">
        <v>276</v>
      </c>
      <c r="E503" s="49" t="s">
        <v>598</v>
      </c>
      <c r="F503" s="54" t="s">
        <v>620</v>
      </c>
      <c r="G503" s="186">
        <v>9785000337097</v>
      </c>
      <c r="H503" s="75">
        <v>45</v>
      </c>
      <c r="I503" s="81">
        <f t="shared" si="120"/>
        <v>27.9</v>
      </c>
      <c r="J503" s="210" t="s">
        <v>1142</v>
      </c>
      <c r="K503" s="102">
        <v>50</v>
      </c>
      <c r="L503" s="136"/>
      <c r="M503" s="119">
        <f t="shared" ref="M503:M520" si="122">L503*I503</f>
        <v>0</v>
      </c>
      <c r="N503" s="64">
        <f t="shared" ref="N503:N520" si="123">L503*3/50</f>
        <v>0</v>
      </c>
      <c r="O503" s="64">
        <v>4903000000</v>
      </c>
    </row>
    <row r="504" spans="1:15" s="2" customFormat="1" ht="111.75" customHeight="1" x14ac:dyDescent="0.3">
      <c r="A504" s="5">
        <f t="shared" si="121"/>
        <v>3</v>
      </c>
      <c r="B504" s="14"/>
      <c r="C504" s="27" t="s">
        <v>30</v>
      </c>
      <c r="D504" s="39" t="s">
        <v>983</v>
      </c>
      <c r="E504" s="49" t="s">
        <v>598</v>
      </c>
      <c r="F504" s="54" t="s">
        <v>620</v>
      </c>
      <c r="G504" s="186">
        <v>9785000337103</v>
      </c>
      <c r="H504" s="75">
        <v>45</v>
      </c>
      <c r="I504" s="81">
        <f t="shared" si="120"/>
        <v>27.9</v>
      </c>
      <c r="J504" s="89" t="s">
        <v>690</v>
      </c>
      <c r="K504" s="102">
        <v>50</v>
      </c>
      <c r="L504" s="112"/>
      <c r="M504" s="119">
        <f t="shared" si="122"/>
        <v>0</v>
      </c>
      <c r="N504" s="64">
        <f t="shared" si="123"/>
        <v>0</v>
      </c>
      <c r="O504" s="64">
        <v>4903000000</v>
      </c>
    </row>
    <row r="505" spans="1:15" s="2" customFormat="1" ht="111.75" customHeight="1" x14ac:dyDescent="0.3">
      <c r="A505" s="5">
        <f t="shared" si="121"/>
        <v>4</v>
      </c>
      <c r="B505" s="14"/>
      <c r="C505" s="30"/>
      <c r="D505" s="39" t="s">
        <v>277</v>
      </c>
      <c r="E505" s="49" t="s">
        <v>598</v>
      </c>
      <c r="F505" s="54" t="s">
        <v>620</v>
      </c>
      <c r="G505" s="186">
        <v>9785000337110</v>
      </c>
      <c r="H505" s="75">
        <v>45</v>
      </c>
      <c r="I505" s="81">
        <f t="shared" si="120"/>
        <v>27.9</v>
      </c>
      <c r="J505" s="89" t="s">
        <v>692</v>
      </c>
      <c r="K505" s="102">
        <v>50</v>
      </c>
      <c r="L505" s="136"/>
      <c r="M505" s="119">
        <f t="shared" si="122"/>
        <v>0</v>
      </c>
      <c r="N505" s="64">
        <f t="shared" si="123"/>
        <v>0</v>
      </c>
      <c r="O505" s="64">
        <v>4903000000</v>
      </c>
    </row>
    <row r="506" spans="1:15" s="2" customFormat="1" ht="111.75" customHeight="1" x14ac:dyDescent="0.3">
      <c r="A506" s="5">
        <f t="shared" si="121"/>
        <v>5</v>
      </c>
      <c r="B506" s="14"/>
      <c r="C506" s="27" t="s">
        <v>30</v>
      </c>
      <c r="D506" s="39" t="s">
        <v>1223</v>
      </c>
      <c r="E506" s="30"/>
      <c r="F506" s="54" t="s">
        <v>620</v>
      </c>
      <c r="G506" s="186">
        <v>9785000337158</v>
      </c>
      <c r="H506" s="75">
        <v>45</v>
      </c>
      <c r="I506" s="81">
        <f>ROUND((100-$L$4)/100*H506,1)</f>
        <v>27.9</v>
      </c>
      <c r="J506" s="89" t="s">
        <v>1215</v>
      </c>
      <c r="K506" s="102">
        <v>50</v>
      </c>
      <c r="L506" s="136"/>
      <c r="M506" s="119">
        <f t="shared" si="122"/>
        <v>0</v>
      </c>
      <c r="N506" s="64">
        <f t="shared" si="123"/>
        <v>0</v>
      </c>
      <c r="O506" s="64">
        <v>4903000000</v>
      </c>
    </row>
    <row r="507" spans="1:15" s="2" customFormat="1" ht="111.75" customHeight="1" x14ac:dyDescent="0.3">
      <c r="A507" s="5">
        <f t="shared" si="121"/>
        <v>6</v>
      </c>
      <c r="B507" s="14"/>
      <c r="C507" s="30"/>
      <c r="D507" s="39" t="s">
        <v>278</v>
      </c>
      <c r="E507" s="30"/>
      <c r="F507" s="54" t="s">
        <v>620</v>
      </c>
      <c r="G507" s="186">
        <v>9785000337141</v>
      </c>
      <c r="H507" s="75">
        <v>45</v>
      </c>
      <c r="I507" s="81">
        <f t="shared" si="120"/>
        <v>27.9</v>
      </c>
      <c r="J507" s="89" t="s">
        <v>692</v>
      </c>
      <c r="K507" s="102">
        <v>50</v>
      </c>
      <c r="L507" s="112"/>
      <c r="M507" s="119">
        <f t="shared" si="122"/>
        <v>0</v>
      </c>
      <c r="N507" s="64">
        <f t="shared" si="123"/>
        <v>0</v>
      </c>
      <c r="O507" s="64">
        <v>4903000000</v>
      </c>
    </row>
    <row r="508" spans="1:15" s="2" customFormat="1" ht="111.75" customHeight="1" x14ac:dyDescent="0.3">
      <c r="A508" s="5">
        <f t="shared" si="121"/>
        <v>7</v>
      </c>
      <c r="B508" s="14"/>
      <c r="C508" s="127" t="s">
        <v>29</v>
      </c>
      <c r="D508" s="39" t="s">
        <v>1144</v>
      </c>
      <c r="E508" s="30"/>
      <c r="F508" s="54" t="s">
        <v>620</v>
      </c>
      <c r="G508" s="186">
        <v>9785000338582</v>
      </c>
      <c r="H508" s="75">
        <v>45</v>
      </c>
      <c r="I508" s="81">
        <f>ROUND((100-$L$4)/100*H508,1)</f>
        <v>27.9</v>
      </c>
      <c r="J508" s="210" t="s">
        <v>1142</v>
      </c>
      <c r="K508" s="102">
        <v>50</v>
      </c>
      <c r="L508" s="112"/>
      <c r="M508" s="119">
        <f>L508*I508</f>
        <v>0</v>
      </c>
      <c r="N508" s="64">
        <f>L508*3/50</f>
        <v>0</v>
      </c>
      <c r="O508" s="64">
        <v>4903000000</v>
      </c>
    </row>
    <row r="509" spans="1:15" s="2" customFormat="1" ht="111.75" customHeight="1" x14ac:dyDescent="0.3">
      <c r="A509" s="5">
        <f t="shared" si="121"/>
        <v>8</v>
      </c>
      <c r="B509" s="14"/>
      <c r="C509" s="27" t="s">
        <v>30</v>
      </c>
      <c r="D509" s="39" t="s">
        <v>279</v>
      </c>
      <c r="E509" s="30"/>
      <c r="F509" s="54" t="s">
        <v>620</v>
      </c>
      <c r="G509" s="186">
        <v>9785000337134</v>
      </c>
      <c r="H509" s="75">
        <v>45</v>
      </c>
      <c r="I509" s="81">
        <f t="shared" si="120"/>
        <v>27.9</v>
      </c>
      <c r="J509" s="89" t="s">
        <v>1215</v>
      </c>
      <c r="K509" s="102">
        <v>50</v>
      </c>
      <c r="L509" s="112"/>
      <c r="M509" s="119">
        <f t="shared" si="122"/>
        <v>0</v>
      </c>
      <c r="N509" s="64">
        <f t="shared" si="123"/>
        <v>0</v>
      </c>
      <c r="O509" s="64">
        <v>4903000000</v>
      </c>
    </row>
    <row r="510" spans="1:15" s="2" customFormat="1" ht="111.75" customHeight="1" x14ac:dyDescent="0.3">
      <c r="A510" s="5">
        <f t="shared" si="121"/>
        <v>9</v>
      </c>
      <c r="B510" s="14"/>
      <c r="C510" s="27" t="s">
        <v>30</v>
      </c>
      <c r="D510" s="39" t="s">
        <v>280</v>
      </c>
      <c r="E510" s="30"/>
      <c r="F510" s="54" t="s">
        <v>620</v>
      </c>
      <c r="G510" s="186">
        <v>9785000337127</v>
      </c>
      <c r="H510" s="75">
        <v>45</v>
      </c>
      <c r="I510" s="81">
        <f t="shared" si="120"/>
        <v>27.9</v>
      </c>
      <c r="J510" s="89" t="s">
        <v>1215</v>
      </c>
      <c r="K510" s="102">
        <v>50</v>
      </c>
      <c r="L510" s="110"/>
      <c r="M510" s="119">
        <f t="shared" si="122"/>
        <v>0</v>
      </c>
      <c r="N510" s="64">
        <f t="shared" si="123"/>
        <v>0</v>
      </c>
      <c r="O510" s="64">
        <v>4903000000</v>
      </c>
    </row>
    <row r="511" spans="1:15" s="2" customFormat="1" ht="111.75" customHeight="1" x14ac:dyDescent="0.3">
      <c r="A511" s="5">
        <f t="shared" si="121"/>
        <v>10</v>
      </c>
      <c r="B511" s="14"/>
      <c r="C511" s="127" t="s">
        <v>29</v>
      </c>
      <c r="D511" s="39" t="s">
        <v>1143</v>
      </c>
      <c r="E511" s="30"/>
      <c r="F511" s="54" t="s">
        <v>620</v>
      </c>
      <c r="G511" s="186">
        <v>9785000338575</v>
      </c>
      <c r="H511" s="75">
        <v>45</v>
      </c>
      <c r="I511" s="81">
        <f t="shared" si="120"/>
        <v>27.9</v>
      </c>
      <c r="J511" s="210" t="s">
        <v>1142</v>
      </c>
      <c r="K511" s="102">
        <v>50</v>
      </c>
      <c r="L511" s="110"/>
      <c r="M511" s="119">
        <f t="shared" si="122"/>
        <v>0</v>
      </c>
      <c r="N511" s="64">
        <f t="shared" si="123"/>
        <v>0</v>
      </c>
      <c r="O511" s="64">
        <v>4903000000</v>
      </c>
    </row>
    <row r="512" spans="1:15" s="2" customFormat="1" ht="111.75" customHeight="1" x14ac:dyDescent="0.3">
      <c r="A512" s="5">
        <f t="shared" si="121"/>
        <v>11</v>
      </c>
      <c r="B512" s="14"/>
      <c r="C512" s="127" t="s">
        <v>29</v>
      </c>
      <c r="D512" s="39" t="s">
        <v>1141</v>
      </c>
      <c r="E512" s="30"/>
      <c r="F512" s="54" t="s">
        <v>620</v>
      </c>
      <c r="G512" s="186">
        <v>9785000338568</v>
      </c>
      <c r="H512" s="75">
        <v>45</v>
      </c>
      <c r="I512" s="81">
        <f>ROUND((100-$L$4)/100*H512,1)</f>
        <v>27.9</v>
      </c>
      <c r="J512" s="210" t="s">
        <v>1142</v>
      </c>
      <c r="K512" s="102">
        <v>50</v>
      </c>
      <c r="L512" s="110"/>
      <c r="M512" s="119">
        <f>L512*I512</f>
        <v>0</v>
      </c>
      <c r="N512" s="64">
        <f>L512*3/50</f>
        <v>0</v>
      </c>
      <c r="O512" s="64">
        <v>4903000000</v>
      </c>
    </row>
    <row r="513" spans="1:15" s="2" customFormat="1" ht="111.75" customHeight="1" x14ac:dyDescent="0.3">
      <c r="A513" s="5">
        <f t="shared" si="121"/>
        <v>12</v>
      </c>
      <c r="B513" s="14"/>
      <c r="C513" s="27" t="s">
        <v>30</v>
      </c>
      <c r="D513" s="39" t="s">
        <v>281</v>
      </c>
      <c r="E513" s="49" t="s">
        <v>598</v>
      </c>
      <c r="F513" s="54" t="s">
        <v>620</v>
      </c>
      <c r="G513" s="186">
        <v>9785000336953</v>
      </c>
      <c r="H513" s="75">
        <v>45</v>
      </c>
      <c r="I513" s="81">
        <f t="shared" si="120"/>
        <v>27.9</v>
      </c>
      <c r="J513" s="89" t="s">
        <v>1215</v>
      </c>
      <c r="K513" s="102">
        <v>50</v>
      </c>
      <c r="L513" s="134"/>
      <c r="M513" s="119">
        <f t="shared" si="122"/>
        <v>0</v>
      </c>
      <c r="N513" s="64">
        <f t="shared" si="123"/>
        <v>0</v>
      </c>
      <c r="O513" s="64">
        <v>4903000000</v>
      </c>
    </row>
    <row r="514" spans="1:15" s="2" customFormat="1" ht="111.75" customHeight="1" x14ac:dyDescent="0.3">
      <c r="A514" s="5">
        <f t="shared" si="121"/>
        <v>13</v>
      </c>
      <c r="B514" s="14"/>
      <c r="C514" s="30"/>
      <c r="D514" s="39" t="s">
        <v>282</v>
      </c>
      <c r="E514" s="30"/>
      <c r="F514" s="54" t="s">
        <v>620</v>
      </c>
      <c r="G514" s="186">
        <v>9785000336960</v>
      </c>
      <c r="H514" s="75">
        <v>45</v>
      </c>
      <c r="I514" s="81">
        <f t="shared" si="120"/>
        <v>27.9</v>
      </c>
      <c r="J514" s="89" t="s">
        <v>692</v>
      </c>
      <c r="K514" s="102">
        <v>50</v>
      </c>
      <c r="L514" s="134"/>
      <c r="M514" s="119">
        <f t="shared" si="122"/>
        <v>0</v>
      </c>
      <c r="N514" s="64">
        <f t="shared" si="123"/>
        <v>0</v>
      </c>
      <c r="O514" s="64">
        <v>4903000000</v>
      </c>
    </row>
    <row r="515" spans="1:15" s="2" customFormat="1" ht="111.75" customHeight="1" x14ac:dyDescent="0.3">
      <c r="A515" s="5">
        <f t="shared" si="121"/>
        <v>14</v>
      </c>
      <c r="B515" s="14"/>
      <c r="C515" s="27" t="s">
        <v>30</v>
      </c>
      <c r="D515" s="39" t="s">
        <v>283</v>
      </c>
      <c r="E515" s="30"/>
      <c r="F515" s="54" t="s">
        <v>620</v>
      </c>
      <c r="G515" s="186">
        <v>9785000336977</v>
      </c>
      <c r="H515" s="75">
        <v>45</v>
      </c>
      <c r="I515" s="81">
        <f t="shared" si="120"/>
        <v>27.9</v>
      </c>
      <c r="J515" s="89" t="s">
        <v>1215</v>
      </c>
      <c r="K515" s="102">
        <v>50</v>
      </c>
      <c r="L515" s="134"/>
      <c r="M515" s="119">
        <f t="shared" si="122"/>
        <v>0</v>
      </c>
      <c r="N515" s="64">
        <f t="shared" si="123"/>
        <v>0</v>
      </c>
      <c r="O515" s="64">
        <v>4903000000</v>
      </c>
    </row>
    <row r="516" spans="1:15" s="2" customFormat="1" ht="111.75" customHeight="1" x14ac:dyDescent="0.3">
      <c r="A516" s="5">
        <f t="shared" si="121"/>
        <v>15</v>
      </c>
      <c r="B516" s="14"/>
      <c r="C516" s="27" t="s">
        <v>30</v>
      </c>
      <c r="D516" s="39" t="s">
        <v>284</v>
      </c>
      <c r="E516" s="49" t="s">
        <v>598</v>
      </c>
      <c r="F516" s="54" t="s">
        <v>620</v>
      </c>
      <c r="G516" s="186">
        <v>9785000337028</v>
      </c>
      <c r="H516" s="75">
        <v>45</v>
      </c>
      <c r="I516" s="81">
        <f t="shared" si="120"/>
        <v>27.9</v>
      </c>
      <c r="J516" s="89" t="s">
        <v>690</v>
      </c>
      <c r="K516" s="102">
        <v>50</v>
      </c>
      <c r="L516" s="134"/>
      <c r="M516" s="119">
        <f t="shared" si="122"/>
        <v>0</v>
      </c>
      <c r="N516" s="64">
        <f t="shared" si="123"/>
        <v>0</v>
      </c>
      <c r="O516" s="64">
        <v>4903000000</v>
      </c>
    </row>
    <row r="517" spans="1:15" s="2" customFormat="1" ht="111.75" customHeight="1" x14ac:dyDescent="0.3">
      <c r="A517" s="5">
        <f t="shared" si="121"/>
        <v>16</v>
      </c>
      <c r="B517" s="14"/>
      <c r="C517" s="27" t="s">
        <v>30</v>
      </c>
      <c r="D517" s="39" t="s">
        <v>285</v>
      </c>
      <c r="E517" s="30"/>
      <c r="F517" s="54" t="s">
        <v>620</v>
      </c>
      <c r="G517" s="186">
        <v>9785000337035</v>
      </c>
      <c r="H517" s="75">
        <v>45</v>
      </c>
      <c r="I517" s="81">
        <f t="shared" si="120"/>
        <v>27.9</v>
      </c>
      <c r="J517" s="89" t="s">
        <v>1215</v>
      </c>
      <c r="K517" s="102">
        <v>50</v>
      </c>
      <c r="L517" s="110"/>
      <c r="M517" s="119">
        <f t="shared" si="122"/>
        <v>0</v>
      </c>
      <c r="N517" s="64">
        <f t="shared" si="123"/>
        <v>0</v>
      </c>
      <c r="O517" s="64">
        <v>4903000000</v>
      </c>
    </row>
    <row r="518" spans="1:15" s="2" customFormat="1" ht="111.75" customHeight="1" x14ac:dyDescent="0.3">
      <c r="A518" s="5">
        <f t="shared" si="121"/>
        <v>17</v>
      </c>
      <c r="B518" s="14"/>
      <c r="C518" s="27" t="s">
        <v>30</v>
      </c>
      <c r="D518" s="39" t="s">
        <v>957</v>
      </c>
      <c r="E518" s="49" t="s">
        <v>598</v>
      </c>
      <c r="F518" s="54" t="s">
        <v>620</v>
      </c>
      <c r="G518" s="186">
        <v>9785000336984</v>
      </c>
      <c r="H518" s="75">
        <v>45</v>
      </c>
      <c r="I518" s="81">
        <f t="shared" si="120"/>
        <v>27.9</v>
      </c>
      <c r="J518" s="89" t="s">
        <v>690</v>
      </c>
      <c r="K518" s="102">
        <v>50</v>
      </c>
      <c r="L518" s="110"/>
      <c r="M518" s="119">
        <f t="shared" si="122"/>
        <v>0</v>
      </c>
      <c r="N518" s="64">
        <f t="shared" si="123"/>
        <v>0</v>
      </c>
      <c r="O518" s="64">
        <v>4903000000</v>
      </c>
    </row>
    <row r="519" spans="1:15" s="2" customFormat="1" ht="111.75" customHeight="1" x14ac:dyDescent="0.3">
      <c r="A519" s="5">
        <f t="shared" si="121"/>
        <v>18</v>
      </c>
      <c r="B519" s="14"/>
      <c r="C519" s="30"/>
      <c r="D519" s="39" t="s">
        <v>286</v>
      </c>
      <c r="E519" s="30"/>
      <c r="F519" s="54" t="s">
        <v>620</v>
      </c>
      <c r="G519" s="186">
        <v>9785000337011</v>
      </c>
      <c r="H519" s="75">
        <v>45</v>
      </c>
      <c r="I519" s="81">
        <f t="shared" si="120"/>
        <v>27.9</v>
      </c>
      <c r="J519" s="89" t="s">
        <v>692</v>
      </c>
      <c r="K519" s="102">
        <v>50</v>
      </c>
      <c r="L519" s="110"/>
      <c r="M519" s="119">
        <f t="shared" si="122"/>
        <v>0</v>
      </c>
      <c r="N519" s="64">
        <f t="shared" si="123"/>
        <v>0</v>
      </c>
      <c r="O519" s="64">
        <v>4903000000</v>
      </c>
    </row>
    <row r="520" spans="1:15" s="10" customFormat="1" ht="111.75" customHeight="1" x14ac:dyDescent="0.3">
      <c r="A520" s="5">
        <f t="shared" si="121"/>
        <v>19</v>
      </c>
      <c r="B520" s="14"/>
      <c r="C520" s="27" t="s">
        <v>30</v>
      </c>
      <c r="D520" s="39" t="s">
        <v>287</v>
      </c>
      <c r="E520" s="57"/>
      <c r="F520" s="54" t="s">
        <v>620</v>
      </c>
      <c r="G520" s="186">
        <v>9785000337042</v>
      </c>
      <c r="H520" s="75">
        <v>45</v>
      </c>
      <c r="I520" s="81">
        <f t="shared" si="120"/>
        <v>27.9</v>
      </c>
      <c r="J520" s="89" t="s">
        <v>1215</v>
      </c>
      <c r="K520" s="102">
        <v>50</v>
      </c>
      <c r="L520" s="110"/>
      <c r="M520" s="119">
        <f t="shared" si="122"/>
        <v>0</v>
      </c>
      <c r="N520" s="64">
        <f t="shared" si="123"/>
        <v>0</v>
      </c>
      <c r="O520" s="64">
        <v>4903000000</v>
      </c>
    </row>
    <row r="521" spans="1:15" s="2" customFormat="1" ht="46.95" customHeight="1" x14ac:dyDescent="0.3">
      <c r="A521" s="220" t="s">
        <v>765</v>
      </c>
      <c r="B521" s="221"/>
      <c r="C521" s="221"/>
      <c r="D521" s="221"/>
      <c r="E521" s="143" t="s">
        <v>863</v>
      </c>
      <c r="F521" s="224" t="s">
        <v>766</v>
      </c>
      <c r="G521" s="238"/>
      <c r="H521" s="238"/>
      <c r="I521" s="238"/>
      <c r="J521" s="238"/>
      <c r="K521" s="239"/>
      <c r="L521" s="115"/>
      <c r="M521" s="119"/>
      <c r="N521" s="64"/>
      <c r="O521" s="64"/>
    </row>
    <row r="522" spans="1:15" s="2" customFormat="1" ht="81" customHeight="1" x14ac:dyDescent="0.3">
      <c r="A522" s="5">
        <v>1</v>
      </c>
      <c r="B522" s="14" t="s">
        <v>16</v>
      </c>
      <c r="C522" s="26"/>
      <c r="D522" s="39" t="s">
        <v>288</v>
      </c>
      <c r="E522" s="30"/>
      <c r="F522" s="70"/>
      <c r="G522" s="196" t="s">
        <v>1005</v>
      </c>
      <c r="H522" s="77">
        <v>45</v>
      </c>
      <c r="I522" s="81">
        <f>ROUND((100-$L$4)/100*H522,1)</f>
        <v>27.9</v>
      </c>
      <c r="J522" s="90" t="s">
        <v>693</v>
      </c>
      <c r="K522" s="103">
        <v>50</v>
      </c>
      <c r="L522" s="110"/>
      <c r="M522" s="119">
        <f t="shared" ref="M522:M583" si="124">L522*I522</f>
        <v>0</v>
      </c>
      <c r="N522" s="64">
        <f t="shared" ref="N522:N583" si="125">L522*3.1/50</f>
        <v>0</v>
      </c>
      <c r="O522" s="64">
        <v>4911109000</v>
      </c>
    </row>
    <row r="523" spans="1:15" s="2" customFormat="1" ht="81" customHeight="1" x14ac:dyDescent="0.3">
      <c r="A523" s="5">
        <f t="shared" ref="A523:A586" si="126">A522+1</f>
        <v>2</v>
      </c>
      <c r="B523" s="14" t="s">
        <v>16</v>
      </c>
      <c r="C523" s="26"/>
      <c r="D523" s="39" t="s">
        <v>289</v>
      </c>
      <c r="E523" s="30"/>
      <c r="F523" s="70"/>
      <c r="G523" s="186">
        <v>9785912823947</v>
      </c>
      <c r="H523" s="77">
        <v>45</v>
      </c>
      <c r="I523" s="81">
        <f t="shared" ref="I523:I581" si="127">ROUND((100-$L$4)/100*H523,1)</f>
        <v>27.9</v>
      </c>
      <c r="J523" s="90"/>
      <c r="K523" s="103">
        <v>50</v>
      </c>
      <c r="L523" s="110"/>
      <c r="M523" s="119">
        <f t="shared" si="124"/>
        <v>0</v>
      </c>
      <c r="N523" s="64">
        <f t="shared" si="125"/>
        <v>0</v>
      </c>
      <c r="O523" s="64">
        <v>4911109000</v>
      </c>
    </row>
    <row r="524" spans="1:15" s="2" customFormat="1" ht="81" customHeight="1" x14ac:dyDescent="0.3">
      <c r="A524" s="5">
        <f t="shared" si="126"/>
        <v>3</v>
      </c>
      <c r="B524" s="14" t="s">
        <v>16</v>
      </c>
      <c r="C524" s="31"/>
      <c r="D524" s="39" t="s">
        <v>290</v>
      </c>
      <c r="E524" s="52"/>
      <c r="F524" s="70"/>
      <c r="G524" s="196" t="s">
        <v>1006</v>
      </c>
      <c r="H524" s="77">
        <v>45</v>
      </c>
      <c r="I524" s="81">
        <f t="shared" si="127"/>
        <v>27.9</v>
      </c>
      <c r="J524" s="90" t="s">
        <v>691</v>
      </c>
      <c r="K524" s="103">
        <v>50</v>
      </c>
      <c r="L524" s="110"/>
      <c r="M524" s="119">
        <f t="shared" si="124"/>
        <v>0</v>
      </c>
      <c r="N524" s="64">
        <f t="shared" si="125"/>
        <v>0</v>
      </c>
      <c r="O524" s="64">
        <v>4911109000</v>
      </c>
    </row>
    <row r="525" spans="1:15" s="2" customFormat="1" ht="81" customHeight="1" x14ac:dyDescent="0.3">
      <c r="A525" s="5">
        <f t="shared" si="126"/>
        <v>4</v>
      </c>
      <c r="B525" s="14"/>
      <c r="C525" s="27" t="s">
        <v>30</v>
      </c>
      <c r="D525" s="39" t="s">
        <v>291</v>
      </c>
      <c r="E525" s="51"/>
      <c r="F525" s="70"/>
      <c r="G525" s="186">
        <v>9785912827655</v>
      </c>
      <c r="H525" s="77">
        <v>45</v>
      </c>
      <c r="I525" s="81">
        <f t="shared" si="127"/>
        <v>27.9</v>
      </c>
      <c r="J525" s="90" t="s">
        <v>692</v>
      </c>
      <c r="K525" s="103">
        <v>50</v>
      </c>
      <c r="L525" s="110"/>
      <c r="M525" s="119">
        <f t="shared" si="124"/>
        <v>0</v>
      </c>
      <c r="N525" s="64">
        <f t="shared" si="125"/>
        <v>0</v>
      </c>
      <c r="O525" s="64">
        <v>4911109000</v>
      </c>
    </row>
    <row r="526" spans="1:15" s="2" customFormat="1" ht="81" customHeight="1" x14ac:dyDescent="0.3">
      <c r="A526" s="5">
        <f t="shared" si="126"/>
        <v>5</v>
      </c>
      <c r="B526" s="14" t="s">
        <v>16</v>
      </c>
      <c r="C526" s="26"/>
      <c r="D526" s="39" t="s">
        <v>292</v>
      </c>
      <c r="E526" s="50"/>
      <c r="F526" s="70"/>
      <c r="G526" s="186">
        <v>9785912827662</v>
      </c>
      <c r="H526" s="77">
        <v>45</v>
      </c>
      <c r="I526" s="81">
        <f t="shared" si="127"/>
        <v>27.9</v>
      </c>
      <c r="J526" s="90" t="s">
        <v>694</v>
      </c>
      <c r="K526" s="103">
        <v>50</v>
      </c>
      <c r="L526" s="110"/>
      <c r="M526" s="119">
        <f t="shared" si="124"/>
        <v>0</v>
      </c>
      <c r="N526" s="64">
        <f t="shared" si="125"/>
        <v>0</v>
      </c>
      <c r="O526" s="64">
        <v>4911109000</v>
      </c>
    </row>
    <row r="527" spans="1:15" s="2" customFormat="1" ht="81" customHeight="1" x14ac:dyDescent="0.3">
      <c r="A527" s="5">
        <f t="shared" si="126"/>
        <v>6</v>
      </c>
      <c r="B527" s="14" t="s">
        <v>16</v>
      </c>
      <c r="C527" s="26"/>
      <c r="D527" s="39" t="s">
        <v>293</v>
      </c>
      <c r="E527" s="49" t="s">
        <v>598</v>
      </c>
      <c r="F527" s="70"/>
      <c r="G527" s="196" t="s">
        <v>1007</v>
      </c>
      <c r="H527" s="77">
        <v>45</v>
      </c>
      <c r="I527" s="81">
        <f t="shared" si="127"/>
        <v>27.9</v>
      </c>
      <c r="J527" s="90" t="s">
        <v>694</v>
      </c>
      <c r="K527" s="103">
        <v>50</v>
      </c>
      <c r="L527" s="110"/>
      <c r="M527" s="119">
        <f t="shared" si="124"/>
        <v>0</v>
      </c>
      <c r="N527" s="64">
        <f t="shared" si="125"/>
        <v>0</v>
      </c>
      <c r="O527" s="64">
        <v>4911109000</v>
      </c>
    </row>
    <row r="528" spans="1:15" s="2" customFormat="1" ht="81" customHeight="1" x14ac:dyDescent="0.3">
      <c r="A528" s="5">
        <f t="shared" si="126"/>
        <v>7</v>
      </c>
      <c r="B528" s="14" t="s">
        <v>16</v>
      </c>
      <c r="C528" s="31"/>
      <c r="D528" s="39" t="s">
        <v>72</v>
      </c>
      <c r="E528" s="49" t="s">
        <v>598</v>
      </c>
      <c r="F528" s="70"/>
      <c r="G528" s="186">
        <v>9785912823954</v>
      </c>
      <c r="H528" s="77">
        <v>45</v>
      </c>
      <c r="I528" s="81">
        <f t="shared" si="127"/>
        <v>27.9</v>
      </c>
      <c r="J528" s="90" t="s">
        <v>691</v>
      </c>
      <c r="K528" s="103">
        <v>50</v>
      </c>
      <c r="L528" s="110"/>
      <c r="M528" s="119">
        <f t="shared" si="124"/>
        <v>0</v>
      </c>
      <c r="N528" s="64">
        <f t="shared" si="125"/>
        <v>0</v>
      </c>
      <c r="O528" s="64">
        <v>4911109000</v>
      </c>
    </row>
    <row r="529" spans="1:15" s="2" customFormat="1" ht="81" customHeight="1" x14ac:dyDescent="0.3">
      <c r="A529" s="5">
        <f t="shared" si="126"/>
        <v>8</v>
      </c>
      <c r="B529" s="14" t="s">
        <v>16</v>
      </c>
      <c r="C529" s="26"/>
      <c r="D529" s="39" t="s">
        <v>294</v>
      </c>
      <c r="E529" s="25"/>
      <c r="F529" s="70"/>
      <c r="G529" s="196" t="s">
        <v>1008</v>
      </c>
      <c r="H529" s="77">
        <v>45</v>
      </c>
      <c r="I529" s="81">
        <f t="shared" si="127"/>
        <v>27.9</v>
      </c>
      <c r="J529" s="90"/>
      <c r="K529" s="103">
        <v>50</v>
      </c>
      <c r="L529" s="110"/>
      <c r="M529" s="119">
        <f t="shared" si="124"/>
        <v>0</v>
      </c>
      <c r="N529" s="64">
        <f t="shared" si="125"/>
        <v>0</v>
      </c>
      <c r="O529" s="64">
        <v>4911109000</v>
      </c>
    </row>
    <row r="530" spans="1:15" s="2" customFormat="1" ht="81" customHeight="1" x14ac:dyDescent="0.3">
      <c r="A530" s="5">
        <f t="shared" si="126"/>
        <v>9</v>
      </c>
      <c r="B530" s="14" t="s">
        <v>16</v>
      </c>
      <c r="C530" s="26"/>
      <c r="D530" s="39" t="s">
        <v>296</v>
      </c>
      <c r="E530" s="25"/>
      <c r="F530" s="70"/>
      <c r="G530" s="186">
        <v>9785912828423</v>
      </c>
      <c r="H530" s="77">
        <v>45</v>
      </c>
      <c r="I530" s="81">
        <f t="shared" si="127"/>
        <v>27.9</v>
      </c>
      <c r="J530" s="90"/>
      <c r="K530" s="103">
        <v>50</v>
      </c>
      <c r="L530" s="110"/>
      <c r="M530" s="119">
        <f t="shared" si="124"/>
        <v>0</v>
      </c>
      <c r="N530" s="64">
        <f t="shared" si="125"/>
        <v>0</v>
      </c>
      <c r="O530" s="64">
        <v>4911109000</v>
      </c>
    </row>
    <row r="531" spans="1:15" s="2" customFormat="1" ht="81" customHeight="1" x14ac:dyDescent="0.3">
      <c r="A531" s="5">
        <f t="shared" si="126"/>
        <v>10</v>
      </c>
      <c r="B531" s="14" t="s">
        <v>16</v>
      </c>
      <c r="C531" s="26"/>
      <c r="D531" s="39" t="s">
        <v>297</v>
      </c>
      <c r="E531" s="25"/>
      <c r="F531" s="70"/>
      <c r="G531" s="196" t="s">
        <v>1009</v>
      </c>
      <c r="H531" s="77">
        <v>45</v>
      </c>
      <c r="I531" s="81">
        <f t="shared" si="127"/>
        <v>27.9</v>
      </c>
      <c r="J531" s="90" t="s">
        <v>694</v>
      </c>
      <c r="K531" s="103">
        <v>50</v>
      </c>
      <c r="L531" s="110"/>
      <c r="M531" s="119">
        <f t="shared" si="124"/>
        <v>0</v>
      </c>
      <c r="N531" s="64">
        <f t="shared" si="125"/>
        <v>0</v>
      </c>
      <c r="O531" s="64">
        <v>4911109000</v>
      </c>
    </row>
    <row r="532" spans="1:15" s="2" customFormat="1" ht="81" customHeight="1" x14ac:dyDescent="0.3">
      <c r="A532" s="5">
        <f t="shared" si="126"/>
        <v>11</v>
      </c>
      <c r="B532" s="14" t="s">
        <v>16</v>
      </c>
      <c r="C532" s="26"/>
      <c r="D532" s="39" t="s">
        <v>298</v>
      </c>
      <c r="E532" s="25"/>
      <c r="F532" s="70"/>
      <c r="G532" s="196" t="s">
        <v>1010</v>
      </c>
      <c r="H532" s="77">
        <v>45</v>
      </c>
      <c r="I532" s="81">
        <f t="shared" si="127"/>
        <v>27.9</v>
      </c>
      <c r="J532" s="90" t="s">
        <v>694</v>
      </c>
      <c r="K532" s="103">
        <v>50</v>
      </c>
      <c r="L532" s="110"/>
      <c r="M532" s="119">
        <f t="shared" si="124"/>
        <v>0</v>
      </c>
      <c r="N532" s="64">
        <f t="shared" si="125"/>
        <v>0</v>
      </c>
      <c r="O532" s="64">
        <v>4911109000</v>
      </c>
    </row>
    <row r="533" spans="1:15" s="2" customFormat="1" ht="81" customHeight="1" x14ac:dyDescent="0.3">
      <c r="A533" s="5">
        <f t="shared" si="126"/>
        <v>12</v>
      </c>
      <c r="B533" s="14" t="s">
        <v>16</v>
      </c>
      <c r="C533" s="26"/>
      <c r="D533" s="39" t="s">
        <v>299</v>
      </c>
      <c r="E533" s="25"/>
      <c r="F533" s="70"/>
      <c r="G533" s="196" t="s">
        <v>1011</v>
      </c>
      <c r="H533" s="77">
        <v>45</v>
      </c>
      <c r="I533" s="81">
        <f t="shared" si="127"/>
        <v>27.9</v>
      </c>
      <c r="J533" s="90" t="s">
        <v>694</v>
      </c>
      <c r="K533" s="103">
        <v>50</v>
      </c>
      <c r="L533" s="110"/>
      <c r="M533" s="119">
        <f t="shared" si="124"/>
        <v>0</v>
      </c>
      <c r="N533" s="64">
        <f t="shared" si="125"/>
        <v>0</v>
      </c>
      <c r="O533" s="64">
        <v>4911109000</v>
      </c>
    </row>
    <row r="534" spans="1:15" s="2" customFormat="1" ht="81" customHeight="1" x14ac:dyDescent="0.3">
      <c r="A534" s="5">
        <f t="shared" si="126"/>
        <v>13</v>
      </c>
      <c r="B534" s="14" t="s">
        <v>16</v>
      </c>
      <c r="C534" s="26"/>
      <c r="D534" s="39" t="s">
        <v>300</v>
      </c>
      <c r="E534" s="25"/>
      <c r="F534" s="70"/>
      <c r="G534" s="196" t="s">
        <v>1012</v>
      </c>
      <c r="H534" s="77">
        <v>45</v>
      </c>
      <c r="I534" s="81">
        <f t="shared" si="127"/>
        <v>27.9</v>
      </c>
      <c r="J534" s="90" t="s">
        <v>694</v>
      </c>
      <c r="K534" s="103">
        <v>50</v>
      </c>
      <c r="L534" s="110"/>
      <c r="M534" s="119">
        <f t="shared" si="124"/>
        <v>0</v>
      </c>
      <c r="N534" s="64">
        <f t="shared" si="125"/>
        <v>0</v>
      </c>
      <c r="O534" s="64">
        <v>4911109000</v>
      </c>
    </row>
    <row r="535" spans="1:15" s="2" customFormat="1" ht="81" customHeight="1" x14ac:dyDescent="0.3">
      <c r="A535" s="5">
        <f t="shared" si="126"/>
        <v>14</v>
      </c>
      <c r="B535" s="14" t="s">
        <v>16</v>
      </c>
      <c r="C535" s="26"/>
      <c r="D535" s="39" t="s">
        <v>301</v>
      </c>
      <c r="E535" s="30"/>
      <c r="F535" s="70"/>
      <c r="G535" s="196" t="s">
        <v>1013</v>
      </c>
      <c r="H535" s="77">
        <v>45</v>
      </c>
      <c r="I535" s="81">
        <f t="shared" si="127"/>
        <v>27.9</v>
      </c>
      <c r="J535" s="90" t="s">
        <v>694</v>
      </c>
      <c r="K535" s="103">
        <v>50</v>
      </c>
      <c r="L535" s="110"/>
      <c r="M535" s="119">
        <f t="shared" si="124"/>
        <v>0</v>
      </c>
      <c r="N535" s="64">
        <f t="shared" si="125"/>
        <v>0</v>
      </c>
      <c r="O535" s="64">
        <v>4911109000</v>
      </c>
    </row>
    <row r="536" spans="1:15" s="2" customFormat="1" ht="81" customHeight="1" x14ac:dyDescent="0.3">
      <c r="A536" s="5">
        <f t="shared" si="126"/>
        <v>15</v>
      </c>
      <c r="B536" s="14" t="s">
        <v>16</v>
      </c>
      <c r="C536" s="26"/>
      <c r="D536" s="39" t="s">
        <v>302</v>
      </c>
      <c r="E536" s="25"/>
      <c r="F536" s="70"/>
      <c r="G536" s="196" t="s">
        <v>1014</v>
      </c>
      <c r="H536" s="77">
        <v>45</v>
      </c>
      <c r="I536" s="81">
        <f t="shared" si="127"/>
        <v>27.9</v>
      </c>
      <c r="J536" s="90" t="s">
        <v>695</v>
      </c>
      <c r="K536" s="103">
        <v>50</v>
      </c>
      <c r="L536" s="110"/>
      <c r="M536" s="119">
        <f t="shared" si="124"/>
        <v>0</v>
      </c>
      <c r="N536" s="64">
        <f t="shared" si="125"/>
        <v>0</v>
      </c>
      <c r="O536" s="64">
        <v>4911109000</v>
      </c>
    </row>
    <row r="537" spans="1:15" s="2" customFormat="1" ht="81" customHeight="1" x14ac:dyDescent="0.3">
      <c r="A537" s="5">
        <f t="shared" si="126"/>
        <v>16</v>
      </c>
      <c r="B537" s="14" t="s">
        <v>16</v>
      </c>
      <c r="C537" s="26"/>
      <c r="D537" s="39" t="s">
        <v>303</v>
      </c>
      <c r="E537" s="25"/>
      <c r="F537" s="70"/>
      <c r="G537" s="196" t="s">
        <v>1015</v>
      </c>
      <c r="H537" s="77">
        <v>45</v>
      </c>
      <c r="I537" s="81">
        <f t="shared" si="127"/>
        <v>27.9</v>
      </c>
      <c r="J537" s="90"/>
      <c r="K537" s="103">
        <v>50</v>
      </c>
      <c r="L537" s="110"/>
      <c r="M537" s="119">
        <f t="shared" si="124"/>
        <v>0</v>
      </c>
      <c r="N537" s="64">
        <f t="shared" si="125"/>
        <v>0</v>
      </c>
      <c r="O537" s="64">
        <v>4911109000</v>
      </c>
    </row>
    <row r="538" spans="1:15" s="2" customFormat="1" ht="81" customHeight="1" x14ac:dyDescent="0.3">
      <c r="A538" s="5">
        <f t="shared" si="126"/>
        <v>17</v>
      </c>
      <c r="B538" s="14" t="s">
        <v>16</v>
      </c>
      <c r="C538" s="26"/>
      <c r="D538" s="39" t="s">
        <v>304</v>
      </c>
      <c r="E538" s="25"/>
      <c r="F538" s="70"/>
      <c r="G538" s="186">
        <v>9785912828225</v>
      </c>
      <c r="H538" s="77">
        <v>45</v>
      </c>
      <c r="I538" s="81">
        <f t="shared" si="127"/>
        <v>27.9</v>
      </c>
      <c r="J538" s="90"/>
      <c r="K538" s="103">
        <v>50</v>
      </c>
      <c r="L538" s="110"/>
      <c r="M538" s="119">
        <f t="shared" si="124"/>
        <v>0</v>
      </c>
      <c r="N538" s="64">
        <f t="shared" si="125"/>
        <v>0</v>
      </c>
      <c r="O538" s="64">
        <v>4911109000</v>
      </c>
    </row>
    <row r="539" spans="1:15" s="2" customFormat="1" ht="81" customHeight="1" x14ac:dyDescent="0.3">
      <c r="A539" s="5">
        <f t="shared" si="126"/>
        <v>18</v>
      </c>
      <c r="B539" s="14"/>
      <c r="C539" s="31"/>
      <c r="D539" s="39" t="s">
        <v>305</v>
      </c>
      <c r="E539" s="49" t="s">
        <v>598</v>
      </c>
      <c r="F539" s="70"/>
      <c r="G539" s="186">
        <v>9785912820182</v>
      </c>
      <c r="H539" s="77">
        <v>45</v>
      </c>
      <c r="I539" s="81">
        <f t="shared" si="127"/>
        <v>27.9</v>
      </c>
      <c r="J539" s="90" t="s">
        <v>691</v>
      </c>
      <c r="K539" s="103">
        <v>50</v>
      </c>
      <c r="L539" s="110"/>
      <c r="M539" s="119">
        <f t="shared" si="124"/>
        <v>0</v>
      </c>
      <c r="N539" s="64">
        <f t="shared" si="125"/>
        <v>0</v>
      </c>
      <c r="O539" s="64">
        <v>4911109000</v>
      </c>
    </row>
    <row r="540" spans="1:15" s="2" customFormat="1" ht="81" customHeight="1" x14ac:dyDescent="0.3">
      <c r="A540" s="5">
        <f t="shared" si="126"/>
        <v>19</v>
      </c>
      <c r="B540" s="14" t="s">
        <v>16</v>
      </c>
      <c r="C540" s="26"/>
      <c r="D540" s="39" t="s">
        <v>306</v>
      </c>
      <c r="E540" s="25"/>
      <c r="F540" s="70"/>
      <c r="G540" s="196" t="s">
        <v>1016</v>
      </c>
      <c r="H540" s="77">
        <v>45</v>
      </c>
      <c r="I540" s="81">
        <f t="shared" si="127"/>
        <v>27.9</v>
      </c>
      <c r="J540" s="90"/>
      <c r="K540" s="103">
        <v>50</v>
      </c>
      <c r="L540" s="110"/>
      <c r="M540" s="119">
        <f t="shared" si="124"/>
        <v>0</v>
      </c>
      <c r="N540" s="64">
        <f t="shared" si="125"/>
        <v>0</v>
      </c>
      <c r="O540" s="64">
        <v>4911109000</v>
      </c>
    </row>
    <row r="541" spans="1:15" s="2" customFormat="1" ht="81" customHeight="1" x14ac:dyDescent="0.3">
      <c r="A541" s="5">
        <f t="shared" si="126"/>
        <v>20</v>
      </c>
      <c r="B541" s="14" t="s">
        <v>16</v>
      </c>
      <c r="C541" s="27" t="s">
        <v>30</v>
      </c>
      <c r="D541" s="39" t="s">
        <v>307</v>
      </c>
      <c r="E541" s="49" t="s">
        <v>598</v>
      </c>
      <c r="F541" s="70"/>
      <c r="G541" s="186">
        <v>9785912827716</v>
      </c>
      <c r="H541" s="77">
        <v>45</v>
      </c>
      <c r="I541" s="81">
        <f t="shared" si="127"/>
        <v>27.9</v>
      </c>
      <c r="J541" s="90" t="s">
        <v>692</v>
      </c>
      <c r="K541" s="103">
        <v>50</v>
      </c>
      <c r="L541" s="110"/>
      <c r="M541" s="119">
        <f t="shared" si="124"/>
        <v>0</v>
      </c>
      <c r="N541" s="64">
        <f t="shared" si="125"/>
        <v>0</v>
      </c>
      <c r="O541" s="64">
        <v>4911109000</v>
      </c>
    </row>
    <row r="542" spans="1:15" s="2" customFormat="1" ht="81" customHeight="1" x14ac:dyDescent="0.3">
      <c r="A542" s="5">
        <f t="shared" si="126"/>
        <v>21</v>
      </c>
      <c r="B542" s="14" t="s">
        <v>16</v>
      </c>
      <c r="C542" s="26"/>
      <c r="D542" s="39" t="s">
        <v>308</v>
      </c>
      <c r="E542" s="25"/>
      <c r="F542" s="70"/>
      <c r="G542" s="186">
        <v>9785912820083</v>
      </c>
      <c r="H542" s="77">
        <v>45</v>
      </c>
      <c r="I542" s="81">
        <f t="shared" si="127"/>
        <v>27.9</v>
      </c>
      <c r="J542" s="90" t="s">
        <v>695</v>
      </c>
      <c r="K542" s="103">
        <v>50</v>
      </c>
      <c r="L542" s="110"/>
      <c r="M542" s="119">
        <f t="shared" si="124"/>
        <v>0</v>
      </c>
      <c r="N542" s="64">
        <f t="shared" si="125"/>
        <v>0</v>
      </c>
      <c r="O542" s="64">
        <v>4911109000</v>
      </c>
    </row>
    <row r="543" spans="1:15" s="2" customFormat="1" ht="81" customHeight="1" x14ac:dyDescent="0.3">
      <c r="A543" s="5">
        <f t="shared" si="126"/>
        <v>22</v>
      </c>
      <c r="B543" s="14" t="s">
        <v>16</v>
      </c>
      <c r="C543" s="26"/>
      <c r="D543" s="39" t="s">
        <v>309</v>
      </c>
      <c r="E543" s="51"/>
      <c r="F543" s="70"/>
      <c r="G543" s="196" t="s">
        <v>1017</v>
      </c>
      <c r="H543" s="77">
        <v>45</v>
      </c>
      <c r="I543" s="81">
        <f t="shared" si="127"/>
        <v>27.9</v>
      </c>
      <c r="J543" s="90" t="s">
        <v>694</v>
      </c>
      <c r="K543" s="103">
        <v>50</v>
      </c>
      <c r="L543" s="110"/>
      <c r="M543" s="119">
        <f t="shared" si="124"/>
        <v>0</v>
      </c>
      <c r="N543" s="64">
        <f t="shared" si="125"/>
        <v>0</v>
      </c>
      <c r="O543" s="64">
        <v>4911109000</v>
      </c>
    </row>
    <row r="544" spans="1:15" s="2" customFormat="1" ht="81" customHeight="1" x14ac:dyDescent="0.3">
      <c r="A544" s="5">
        <f t="shared" si="126"/>
        <v>23</v>
      </c>
      <c r="B544" s="14" t="s">
        <v>16</v>
      </c>
      <c r="C544" s="26"/>
      <c r="D544" s="39" t="s">
        <v>310</v>
      </c>
      <c r="E544" s="32"/>
      <c r="F544" s="70"/>
      <c r="G544" s="196" t="s">
        <v>1018</v>
      </c>
      <c r="H544" s="77">
        <v>45</v>
      </c>
      <c r="I544" s="81">
        <f t="shared" si="127"/>
        <v>27.9</v>
      </c>
      <c r="J544" s="90" t="s">
        <v>695</v>
      </c>
      <c r="K544" s="103">
        <v>50</v>
      </c>
      <c r="L544" s="110"/>
      <c r="M544" s="119">
        <f t="shared" si="124"/>
        <v>0</v>
      </c>
      <c r="N544" s="64">
        <f t="shared" si="125"/>
        <v>0</v>
      </c>
      <c r="O544" s="64">
        <v>4911109000</v>
      </c>
    </row>
    <row r="545" spans="1:15" s="2" customFormat="1" ht="81" customHeight="1" x14ac:dyDescent="0.3">
      <c r="A545" s="5">
        <f t="shared" si="126"/>
        <v>24</v>
      </c>
      <c r="B545" s="14" t="s">
        <v>16</v>
      </c>
      <c r="C545" s="26"/>
      <c r="D545" s="39" t="s">
        <v>311</v>
      </c>
      <c r="E545" s="51"/>
      <c r="F545" s="70"/>
      <c r="G545" s="186">
        <v>9785912828416</v>
      </c>
      <c r="H545" s="77">
        <v>45</v>
      </c>
      <c r="I545" s="81">
        <f t="shared" si="127"/>
        <v>27.9</v>
      </c>
      <c r="J545" s="90"/>
      <c r="K545" s="103">
        <v>50</v>
      </c>
      <c r="L545" s="110"/>
      <c r="M545" s="119">
        <f t="shared" si="124"/>
        <v>0</v>
      </c>
      <c r="N545" s="64">
        <f t="shared" si="125"/>
        <v>0</v>
      </c>
      <c r="O545" s="64">
        <v>4911109000</v>
      </c>
    </row>
    <row r="546" spans="1:15" s="2" customFormat="1" ht="81" customHeight="1" x14ac:dyDescent="0.3">
      <c r="A546" s="5">
        <f t="shared" si="126"/>
        <v>25</v>
      </c>
      <c r="B546" s="14" t="s">
        <v>16</v>
      </c>
      <c r="C546" s="26"/>
      <c r="D546" s="39" t="s">
        <v>312</v>
      </c>
      <c r="E546" s="25"/>
      <c r="F546" s="54" t="s">
        <v>621</v>
      </c>
      <c r="G546" s="196" t="s">
        <v>1019</v>
      </c>
      <c r="H546" s="77">
        <v>45</v>
      </c>
      <c r="I546" s="81">
        <f t="shared" si="127"/>
        <v>27.9</v>
      </c>
      <c r="J546" s="90" t="s">
        <v>694</v>
      </c>
      <c r="K546" s="103">
        <v>50</v>
      </c>
      <c r="L546" s="110"/>
      <c r="M546" s="119">
        <f t="shared" si="124"/>
        <v>0</v>
      </c>
      <c r="N546" s="64">
        <f t="shared" si="125"/>
        <v>0</v>
      </c>
      <c r="O546" s="64">
        <v>4911109000</v>
      </c>
    </row>
    <row r="547" spans="1:15" s="2" customFormat="1" ht="81" customHeight="1" x14ac:dyDescent="0.3">
      <c r="A547" s="5">
        <f t="shared" si="126"/>
        <v>26</v>
      </c>
      <c r="B547" s="14" t="s">
        <v>16</v>
      </c>
      <c r="C547" s="26"/>
      <c r="D547" s="39" t="s">
        <v>313</v>
      </c>
      <c r="E547" s="32"/>
      <c r="F547" s="54" t="s">
        <v>622</v>
      </c>
      <c r="G547" s="196" t="s">
        <v>1020</v>
      </c>
      <c r="H547" s="77">
        <v>45</v>
      </c>
      <c r="I547" s="81">
        <f t="shared" si="127"/>
        <v>27.9</v>
      </c>
      <c r="J547" s="90" t="s">
        <v>694</v>
      </c>
      <c r="K547" s="103">
        <v>50</v>
      </c>
      <c r="L547" s="110"/>
      <c r="M547" s="119">
        <f t="shared" si="124"/>
        <v>0</v>
      </c>
      <c r="N547" s="64">
        <f t="shared" si="125"/>
        <v>0</v>
      </c>
      <c r="O547" s="64">
        <v>4911109000</v>
      </c>
    </row>
    <row r="548" spans="1:15" s="2" customFormat="1" ht="81" customHeight="1" x14ac:dyDescent="0.3">
      <c r="A548" s="5">
        <f t="shared" si="126"/>
        <v>27</v>
      </c>
      <c r="B548" s="14" t="s">
        <v>16</v>
      </c>
      <c r="C548" s="26"/>
      <c r="D548" s="39" t="s">
        <v>314</v>
      </c>
      <c r="E548" s="25"/>
      <c r="F548" s="54" t="s">
        <v>621</v>
      </c>
      <c r="G548" s="196" t="s">
        <v>1021</v>
      </c>
      <c r="H548" s="77">
        <v>45</v>
      </c>
      <c r="I548" s="81">
        <f t="shared" si="127"/>
        <v>27.9</v>
      </c>
      <c r="J548" s="90" t="s">
        <v>694</v>
      </c>
      <c r="K548" s="103">
        <v>50</v>
      </c>
      <c r="L548" s="110"/>
      <c r="M548" s="119">
        <f t="shared" si="124"/>
        <v>0</v>
      </c>
      <c r="N548" s="64">
        <f t="shared" si="125"/>
        <v>0</v>
      </c>
      <c r="O548" s="64">
        <v>4911109000</v>
      </c>
    </row>
    <row r="549" spans="1:15" s="2" customFormat="1" ht="81" customHeight="1" x14ac:dyDescent="0.3">
      <c r="A549" s="5">
        <f t="shared" si="126"/>
        <v>28</v>
      </c>
      <c r="B549" s="14" t="s">
        <v>16</v>
      </c>
      <c r="C549" s="26"/>
      <c r="D549" s="39" t="s">
        <v>315</v>
      </c>
      <c r="E549" s="25"/>
      <c r="F549" s="54" t="s">
        <v>621</v>
      </c>
      <c r="G549" s="196" t="s">
        <v>1022</v>
      </c>
      <c r="H549" s="77">
        <v>45</v>
      </c>
      <c r="I549" s="81">
        <f t="shared" si="127"/>
        <v>27.9</v>
      </c>
      <c r="J549" s="90" t="s">
        <v>694</v>
      </c>
      <c r="K549" s="103">
        <v>50</v>
      </c>
      <c r="L549" s="110"/>
      <c r="M549" s="119">
        <f t="shared" si="124"/>
        <v>0</v>
      </c>
      <c r="N549" s="64">
        <f t="shared" si="125"/>
        <v>0</v>
      </c>
      <c r="O549" s="64">
        <v>4911109000</v>
      </c>
    </row>
    <row r="550" spans="1:15" s="2" customFormat="1" ht="81" customHeight="1" x14ac:dyDescent="0.3">
      <c r="A550" s="5">
        <f t="shared" si="126"/>
        <v>29</v>
      </c>
      <c r="B550" s="14" t="s">
        <v>16</v>
      </c>
      <c r="C550" s="26"/>
      <c r="D550" s="39" t="s">
        <v>316</v>
      </c>
      <c r="E550" s="32"/>
      <c r="F550" s="54" t="s">
        <v>622</v>
      </c>
      <c r="G550" s="196" t="s">
        <v>1023</v>
      </c>
      <c r="H550" s="77">
        <v>45</v>
      </c>
      <c r="I550" s="81">
        <f t="shared" si="127"/>
        <v>27.9</v>
      </c>
      <c r="J550" s="90" t="s">
        <v>694</v>
      </c>
      <c r="K550" s="103">
        <v>50</v>
      </c>
      <c r="L550" s="110"/>
      <c r="M550" s="119">
        <f t="shared" si="124"/>
        <v>0</v>
      </c>
      <c r="N550" s="64">
        <f t="shared" si="125"/>
        <v>0</v>
      </c>
      <c r="O550" s="64">
        <v>4911109000</v>
      </c>
    </row>
    <row r="551" spans="1:15" s="2" customFormat="1" ht="81" customHeight="1" x14ac:dyDescent="0.3">
      <c r="A551" s="5">
        <f t="shared" si="126"/>
        <v>30</v>
      </c>
      <c r="B551" s="14" t="s">
        <v>16</v>
      </c>
      <c r="C551" s="26"/>
      <c r="D551" s="39" t="s">
        <v>317</v>
      </c>
      <c r="E551" s="25"/>
      <c r="F551" s="54" t="s">
        <v>621</v>
      </c>
      <c r="G551" s="196" t="s">
        <v>1024</v>
      </c>
      <c r="H551" s="77">
        <v>45</v>
      </c>
      <c r="I551" s="81">
        <f t="shared" si="127"/>
        <v>27.9</v>
      </c>
      <c r="J551" s="90" t="s">
        <v>694</v>
      </c>
      <c r="K551" s="103">
        <v>50</v>
      </c>
      <c r="L551" s="110"/>
      <c r="M551" s="119">
        <f t="shared" si="124"/>
        <v>0</v>
      </c>
      <c r="N551" s="64">
        <f t="shared" si="125"/>
        <v>0</v>
      </c>
      <c r="O551" s="64">
        <v>4911109000</v>
      </c>
    </row>
    <row r="552" spans="1:15" s="2" customFormat="1" ht="81" customHeight="1" x14ac:dyDescent="0.3">
      <c r="A552" s="5">
        <f t="shared" si="126"/>
        <v>31</v>
      </c>
      <c r="B552" s="14" t="s">
        <v>16</v>
      </c>
      <c r="C552" s="26"/>
      <c r="D552" s="39" t="s">
        <v>318</v>
      </c>
      <c r="E552" s="32"/>
      <c r="F552" s="54" t="s">
        <v>622</v>
      </c>
      <c r="G552" s="196" t="s">
        <v>1025</v>
      </c>
      <c r="H552" s="77">
        <v>45</v>
      </c>
      <c r="I552" s="81">
        <f t="shared" si="127"/>
        <v>27.9</v>
      </c>
      <c r="J552" s="90" t="s">
        <v>694</v>
      </c>
      <c r="K552" s="103">
        <v>50</v>
      </c>
      <c r="L552" s="110"/>
      <c r="M552" s="119">
        <f t="shared" si="124"/>
        <v>0</v>
      </c>
      <c r="N552" s="64">
        <f t="shared" si="125"/>
        <v>0</v>
      </c>
      <c r="O552" s="64">
        <v>4911109000</v>
      </c>
    </row>
    <row r="553" spans="1:15" s="2" customFormat="1" ht="81" customHeight="1" x14ac:dyDescent="0.3">
      <c r="A553" s="5">
        <f t="shared" si="126"/>
        <v>32</v>
      </c>
      <c r="B553" s="14" t="s">
        <v>16</v>
      </c>
      <c r="C553" s="26"/>
      <c r="D553" s="39" t="s">
        <v>319</v>
      </c>
      <c r="E553" s="25"/>
      <c r="F553" s="54" t="s">
        <v>621</v>
      </c>
      <c r="G553" s="196" t="s">
        <v>1026</v>
      </c>
      <c r="H553" s="77">
        <v>45</v>
      </c>
      <c r="I553" s="81">
        <f t="shared" si="127"/>
        <v>27.9</v>
      </c>
      <c r="J553" s="90" t="s">
        <v>694</v>
      </c>
      <c r="K553" s="103">
        <v>50</v>
      </c>
      <c r="L553" s="110"/>
      <c r="M553" s="119">
        <f t="shared" si="124"/>
        <v>0</v>
      </c>
      <c r="N553" s="64">
        <f t="shared" si="125"/>
        <v>0</v>
      </c>
      <c r="O553" s="64">
        <v>4911109000</v>
      </c>
    </row>
    <row r="554" spans="1:15" s="2" customFormat="1" ht="81" customHeight="1" x14ac:dyDescent="0.3">
      <c r="A554" s="5">
        <f t="shared" si="126"/>
        <v>33</v>
      </c>
      <c r="B554" s="14" t="s">
        <v>16</v>
      </c>
      <c r="C554" s="26"/>
      <c r="D554" s="39" t="s">
        <v>320</v>
      </c>
      <c r="E554" s="25"/>
      <c r="F554" s="54" t="s">
        <v>621</v>
      </c>
      <c r="G554" s="196" t="s">
        <v>1027</v>
      </c>
      <c r="H554" s="77">
        <v>45</v>
      </c>
      <c r="I554" s="81">
        <f t="shared" si="127"/>
        <v>27.9</v>
      </c>
      <c r="J554" s="90" t="s">
        <v>694</v>
      </c>
      <c r="K554" s="103">
        <v>50</v>
      </c>
      <c r="L554" s="110"/>
      <c r="M554" s="119">
        <f t="shared" si="124"/>
        <v>0</v>
      </c>
      <c r="N554" s="64">
        <f t="shared" si="125"/>
        <v>0</v>
      </c>
      <c r="O554" s="64">
        <v>4911109000</v>
      </c>
    </row>
    <row r="555" spans="1:15" s="2" customFormat="1" ht="81" customHeight="1" x14ac:dyDescent="0.3">
      <c r="A555" s="5">
        <f t="shared" si="126"/>
        <v>34</v>
      </c>
      <c r="B555" s="14" t="s">
        <v>16</v>
      </c>
      <c r="C555" s="26"/>
      <c r="D555" s="39" t="s">
        <v>321</v>
      </c>
      <c r="E555" s="32"/>
      <c r="F555" s="54" t="s">
        <v>621</v>
      </c>
      <c r="G555" s="196" t="s">
        <v>1028</v>
      </c>
      <c r="H555" s="77">
        <v>45</v>
      </c>
      <c r="I555" s="81">
        <f t="shared" si="127"/>
        <v>27.9</v>
      </c>
      <c r="J555" s="90" t="s">
        <v>694</v>
      </c>
      <c r="K555" s="103">
        <v>50</v>
      </c>
      <c r="L555" s="110"/>
      <c r="M555" s="119">
        <f t="shared" si="124"/>
        <v>0</v>
      </c>
      <c r="N555" s="64">
        <f t="shared" si="125"/>
        <v>0</v>
      </c>
      <c r="O555" s="64">
        <v>4911109000</v>
      </c>
    </row>
    <row r="556" spans="1:15" s="2" customFormat="1" ht="81" customHeight="1" x14ac:dyDescent="0.3">
      <c r="A556" s="5">
        <f t="shared" si="126"/>
        <v>35</v>
      </c>
      <c r="B556" s="14" t="s">
        <v>16</v>
      </c>
      <c r="C556" s="26"/>
      <c r="D556" s="39" t="s">
        <v>322</v>
      </c>
      <c r="E556" s="25"/>
      <c r="F556" s="54" t="s">
        <v>621</v>
      </c>
      <c r="G556" s="196" t="s">
        <v>1029</v>
      </c>
      <c r="H556" s="77">
        <v>45</v>
      </c>
      <c r="I556" s="81">
        <f t="shared" si="127"/>
        <v>27.9</v>
      </c>
      <c r="J556" s="90" t="s">
        <v>694</v>
      </c>
      <c r="K556" s="103">
        <v>50</v>
      </c>
      <c r="L556" s="110"/>
      <c r="M556" s="119">
        <f t="shared" si="124"/>
        <v>0</v>
      </c>
      <c r="N556" s="64">
        <f t="shared" si="125"/>
        <v>0</v>
      </c>
      <c r="O556" s="64">
        <v>4911109000</v>
      </c>
    </row>
    <row r="557" spans="1:15" s="2" customFormat="1" ht="81" customHeight="1" x14ac:dyDescent="0.3">
      <c r="A557" s="5">
        <f t="shared" si="126"/>
        <v>36</v>
      </c>
      <c r="B557" s="14" t="s">
        <v>16</v>
      </c>
      <c r="C557" s="26"/>
      <c r="D557" s="39" t="s">
        <v>323</v>
      </c>
      <c r="E557" s="32"/>
      <c r="F557" s="54" t="s">
        <v>621</v>
      </c>
      <c r="G557" s="196" t="s">
        <v>1030</v>
      </c>
      <c r="H557" s="77">
        <v>45</v>
      </c>
      <c r="I557" s="81">
        <f t="shared" si="127"/>
        <v>27.9</v>
      </c>
      <c r="J557" s="90" t="s">
        <v>694</v>
      </c>
      <c r="K557" s="103">
        <v>50</v>
      </c>
      <c r="L557" s="110"/>
      <c r="M557" s="119">
        <f t="shared" si="124"/>
        <v>0</v>
      </c>
      <c r="N557" s="64">
        <f t="shared" si="125"/>
        <v>0</v>
      </c>
      <c r="O557" s="64">
        <v>4911109000</v>
      </c>
    </row>
    <row r="558" spans="1:15" s="2" customFormat="1" ht="81" customHeight="1" x14ac:dyDescent="0.3">
      <c r="A558" s="5">
        <f t="shared" si="126"/>
        <v>37</v>
      </c>
      <c r="B558" s="14" t="s">
        <v>16</v>
      </c>
      <c r="C558" s="26"/>
      <c r="D558" s="39" t="s">
        <v>324</v>
      </c>
      <c r="E558" s="25"/>
      <c r="F558" s="54" t="s">
        <v>621</v>
      </c>
      <c r="G558" s="196" t="s">
        <v>1031</v>
      </c>
      <c r="H558" s="77">
        <v>45</v>
      </c>
      <c r="I558" s="81">
        <f t="shared" si="127"/>
        <v>27.9</v>
      </c>
      <c r="J558" s="90" t="s">
        <v>694</v>
      </c>
      <c r="K558" s="103">
        <v>50</v>
      </c>
      <c r="L558" s="110"/>
      <c r="M558" s="119">
        <f t="shared" si="124"/>
        <v>0</v>
      </c>
      <c r="N558" s="64">
        <f t="shared" si="125"/>
        <v>0</v>
      </c>
      <c r="O558" s="64">
        <v>4911109000</v>
      </c>
    </row>
    <row r="559" spans="1:15" s="2" customFormat="1" ht="81" customHeight="1" x14ac:dyDescent="0.3">
      <c r="A559" s="5">
        <f t="shared" si="126"/>
        <v>38</v>
      </c>
      <c r="B559" s="14" t="s">
        <v>16</v>
      </c>
      <c r="C559" s="26"/>
      <c r="D559" s="39" t="s">
        <v>325</v>
      </c>
      <c r="E559" s="32"/>
      <c r="F559" s="54" t="s">
        <v>621</v>
      </c>
      <c r="G559" s="196" t="s">
        <v>1032</v>
      </c>
      <c r="H559" s="77">
        <v>45</v>
      </c>
      <c r="I559" s="81">
        <f t="shared" si="127"/>
        <v>27.9</v>
      </c>
      <c r="J559" s="90" t="s">
        <v>694</v>
      </c>
      <c r="K559" s="103">
        <v>50</v>
      </c>
      <c r="L559" s="110"/>
      <c r="M559" s="119">
        <f t="shared" si="124"/>
        <v>0</v>
      </c>
      <c r="N559" s="64">
        <f t="shared" si="125"/>
        <v>0</v>
      </c>
      <c r="O559" s="64">
        <v>4911109000</v>
      </c>
    </row>
    <row r="560" spans="1:15" s="2" customFormat="1" ht="81" customHeight="1" x14ac:dyDescent="0.3">
      <c r="A560" s="5">
        <f t="shared" si="126"/>
        <v>39</v>
      </c>
      <c r="B560" s="14" t="s">
        <v>16</v>
      </c>
      <c r="C560" s="26"/>
      <c r="D560" s="39" t="s">
        <v>326</v>
      </c>
      <c r="E560" s="25"/>
      <c r="F560" s="54" t="s">
        <v>621</v>
      </c>
      <c r="G560" s="196" t="s">
        <v>1033</v>
      </c>
      <c r="H560" s="77">
        <v>45</v>
      </c>
      <c r="I560" s="81">
        <f t="shared" si="127"/>
        <v>27.9</v>
      </c>
      <c r="J560" s="90" t="s">
        <v>694</v>
      </c>
      <c r="K560" s="103">
        <v>50</v>
      </c>
      <c r="L560" s="110"/>
      <c r="M560" s="119">
        <f t="shared" si="124"/>
        <v>0</v>
      </c>
      <c r="N560" s="64">
        <f t="shared" si="125"/>
        <v>0</v>
      </c>
      <c r="O560" s="64">
        <v>4911109000</v>
      </c>
    </row>
    <row r="561" spans="1:15" s="2" customFormat="1" ht="81" customHeight="1" x14ac:dyDescent="0.3">
      <c r="A561" s="5">
        <f t="shared" si="126"/>
        <v>40</v>
      </c>
      <c r="B561" s="14" t="s">
        <v>16</v>
      </c>
      <c r="C561" s="26"/>
      <c r="D561" s="39" t="s">
        <v>235</v>
      </c>
      <c r="E561" s="49" t="s">
        <v>598</v>
      </c>
      <c r="F561" s="70"/>
      <c r="G561" s="186">
        <v>9785912828751</v>
      </c>
      <c r="H561" s="77">
        <v>45</v>
      </c>
      <c r="I561" s="81">
        <f t="shared" si="127"/>
        <v>27.9</v>
      </c>
      <c r="J561" s="90"/>
      <c r="K561" s="103">
        <v>50</v>
      </c>
      <c r="L561" s="110"/>
      <c r="M561" s="119">
        <f t="shared" si="124"/>
        <v>0</v>
      </c>
      <c r="N561" s="64">
        <f t="shared" si="125"/>
        <v>0</v>
      </c>
      <c r="O561" s="64">
        <v>4911109000</v>
      </c>
    </row>
    <row r="562" spans="1:15" s="2" customFormat="1" ht="81" customHeight="1" x14ac:dyDescent="0.3">
      <c r="A562" s="5">
        <f t="shared" si="126"/>
        <v>41</v>
      </c>
      <c r="B562" s="14" t="s">
        <v>16</v>
      </c>
      <c r="C562" s="26"/>
      <c r="D562" s="39" t="s">
        <v>327</v>
      </c>
      <c r="E562" s="51"/>
      <c r="F562" s="70"/>
      <c r="G562" s="186">
        <v>9785912828348</v>
      </c>
      <c r="H562" s="77">
        <v>45</v>
      </c>
      <c r="I562" s="81">
        <f t="shared" si="127"/>
        <v>27.9</v>
      </c>
      <c r="J562" s="90"/>
      <c r="K562" s="103">
        <v>50</v>
      </c>
      <c r="L562" s="110"/>
      <c r="M562" s="119">
        <f t="shared" si="124"/>
        <v>0</v>
      </c>
      <c r="N562" s="64">
        <f t="shared" si="125"/>
        <v>0</v>
      </c>
      <c r="O562" s="64">
        <v>4911109000</v>
      </c>
    </row>
    <row r="563" spans="1:15" s="2" customFormat="1" ht="81" customHeight="1" x14ac:dyDescent="0.3">
      <c r="A563" s="5">
        <f t="shared" si="126"/>
        <v>42</v>
      </c>
      <c r="B563" s="14" t="s">
        <v>16</v>
      </c>
      <c r="C563" s="26"/>
      <c r="D563" s="39" t="s">
        <v>328</v>
      </c>
      <c r="E563" s="25"/>
      <c r="F563" s="70"/>
      <c r="G563" s="186">
        <v>9785912826979</v>
      </c>
      <c r="H563" s="77">
        <v>45</v>
      </c>
      <c r="I563" s="81">
        <f t="shared" si="127"/>
        <v>27.9</v>
      </c>
      <c r="J563" s="90" t="s">
        <v>694</v>
      </c>
      <c r="K563" s="103">
        <v>50</v>
      </c>
      <c r="L563" s="110"/>
      <c r="M563" s="119">
        <f t="shared" si="124"/>
        <v>0</v>
      </c>
      <c r="N563" s="64">
        <f t="shared" si="125"/>
        <v>0</v>
      </c>
      <c r="O563" s="64">
        <v>4911109000</v>
      </c>
    </row>
    <row r="564" spans="1:15" s="2" customFormat="1" ht="81" customHeight="1" x14ac:dyDescent="0.3">
      <c r="A564" s="5">
        <f t="shared" si="126"/>
        <v>43</v>
      </c>
      <c r="B564" s="14" t="s">
        <v>16</v>
      </c>
      <c r="C564" s="26"/>
      <c r="D564" s="39" t="s">
        <v>329</v>
      </c>
      <c r="E564" s="32"/>
      <c r="F564" s="70"/>
      <c r="G564" s="186">
        <v>9785912820076</v>
      </c>
      <c r="H564" s="77">
        <v>45</v>
      </c>
      <c r="I564" s="81">
        <f t="shared" si="127"/>
        <v>27.9</v>
      </c>
      <c r="J564" s="90"/>
      <c r="K564" s="103">
        <v>50</v>
      </c>
      <c r="L564" s="110"/>
      <c r="M564" s="119">
        <f t="shared" si="124"/>
        <v>0</v>
      </c>
      <c r="N564" s="64">
        <f t="shared" si="125"/>
        <v>0</v>
      </c>
      <c r="O564" s="64">
        <v>4911109000</v>
      </c>
    </row>
    <row r="565" spans="1:15" s="2" customFormat="1" ht="81" customHeight="1" x14ac:dyDescent="0.3">
      <c r="A565" s="5">
        <f t="shared" si="126"/>
        <v>44</v>
      </c>
      <c r="B565" s="14" t="s">
        <v>16</v>
      </c>
      <c r="C565" s="26"/>
      <c r="D565" s="39" t="s">
        <v>330</v>
      </c>
      <c r="E565" s="30"/>
      <c r="F565" s="70"/>
      <c r="G565" s="196" t="s">
        <v>1034</v>
      </c>
      <c r="H565" s="77">
        <v>45</v>
      </c>
      <c r="I565" s="81">
        <f t="shared" si="127"/>
        <v>27.9</v>
      </c>
      <c r="J565" s="90"/>
      <c r="K565" s="103">
        <v>50</v>
      </c>
      <c r="L565" s="110"/>
      <c r="M565" s="119">
        <f t="shared" si="124"/>
        <v>0</v>
      </c>
      <c r="N565" s="64">
        <f t="shared" si="125"/>
        <v>0</v>
      </c>
      <c r="O565" s="64">
        <v>4911109000</v>
      </c>
    </row>
    <row r="566" spans="1:15" s="2" customFormat="1" ht="81" customHeight="1" x14ac:dyDescent="0.3">
      <c r="A566" s="5">
        <f t="shared" si="126"/>
        <v>45</v>
      </c>
      <c r="B566" s="14" t="s">
        <v>16</v>
      </c>
      <c r="C566" s="27" t="s">
        <v>30</v>
      </c>
      <c r="D566" s="39" t="s">
        <v>965</v>
      </c>
      <c r="E566" s="49" t="s">
        <v>598</v>
      </c>
      <c r="F566" s="70"/>
      <c r="G566" s="190">
        <v>9785912820069</v>
      </c>
      <c r="H566" s="77">
        <v>45</v>
      </c>
      <c r="I566" s="81">
        <f t="shared" si="127"/>
        <v>27.9</v>
      </c>
      <c r="J566" s="90" t="s">
        <v>690</v>
      </c>
      <c r="K566" s="103">
        <v>50</v>
      </c>
      <c r="L566" s="110"/>
      <c r="M566" s="119">
        <f t="shared" si="124"/>
        <v>0</v>
      </c>
      <c r="N566" s="64">
        <f t="shared" si="125"/>
        <v>0</v>
      </c>
      <c r="O566" s="64">
        <v>4911109000</v>
      </c>
    </row>
    <row r="567" spans="1:15" s="2" customFormat="1" ht="81" customHeight="1" x14ac:dyDescent="0.3">
      <c r="A567" s="5">
        <f t="shared" si="126"/>
        <v>46</v>
      </c>
      <c r="B567" s="14" t="s">
        <v>16</v>
      </c>
      <c r="C567" s="31"/>
      <c r="D567" s="39" t="s">
        <v>331</v>
      </c>
      <c r="E567" s="49" t="s">
        <v>598</v>
      </c>
      <c r="F567" s="70"/>
      <c r="G567" s="190">
        <v>9785912825583</v>
      </c>
      <c r="H567" s="77">
        <v>45</v>
      </c>
      <c r="I567" s="81">
        <f t="shared" si="127"/>
        <v>27.9</v>
      </c>
      <c r="J567" s="90" t="s">
        <v>691</v>
      </c>
      <c r="K567" s="103">
        <v>50</v>
      </c>
      <c r="L567" s="110"/>
      <c r="M567" s="119">
        <f t="shared" si="124"/>
        <v>0</v>
      </c>
      <c r="N567" s="64">
        <f t="shared" si="125"/>
        <v>0</v>
      </c>
      <c r="O567" s="64">
        <v>4911109000</v>
      </c>
    </row>
    <row r="568" spans="1:15" s="2" customFormat="1" ht="81" customHeight="1" x14ac:dyDescent="0.3">
      <c r="A568" s="5">
        <f t="shared" si="126"/>
        <v>47</v>
      </c>
      <c r="B568" s="14" t="s">
        <v>16</v>
      </c>
      <c r="C568" s="26"/>
      <c r="D568" s="39" t="s">
        <v>332</v>
      </c>
      <c r="E568" s="32"/>
      <c r="F568" s="70"/>
      <c r="G568" s="196" t="s">
        <v>1035</v>
      </c>
      <c r="H568" s="77">
        <v>45</v>
      </c>
      <c r="I568" s="81">
        <f t="shared" si="127"/>
        <v>27.9</v>
      </c>
      <c r="J568" s="90" t="s">
        <v>695</v>
      </c>
      <c r="K568" s="103">
        <v>50</v>
      </c>
      <c r="L568" s="110"/>
      <c r="M568" s="119">
        <f t="shared" si="124"/>
        <v>0</v>
      </c>
      <c r="N568" s="64">
        <f t="shared" si="125"/>
        <v>0</v>
      </c>
      <c r="O568" s="64">
        <v>4911109000</v>
      </c>
    </row>
    <row r="569" spans="1:15" s="2" customFormat="1" ht="81" customHeight="1" x14ac:dyDescent="0.3">
      <c r="A569" s="5">
        <f t="shared" si="126"/>
        <v>48</v>
      </c>
      <c r="B569" s="14" t="s">
        <v>16</v>
      </c>
      <c r="C569" s="26"/>
      <c r="D569" s="39" t="s">
        <v>333</v>
      </c>
      <c r="E569" s="49" t="s">
        <v>598</v>
      </c>
      <c r="F569" s="70"/>
      <c r="G569" s="186">
        <v>9785912826986</v>
      </c>
      <c r="H569" s="77">
        <v>45</v>
      </c>
      <c r="I569" s="81">
        <f t="shared" si="127"/>
        <v>27.9</v>
      </c>
      <c r="J569" s="90" t="s">
        <v>695</v>
      </c>
      <c r="K569" s="103">
        <v>50</v>
      </c>
      <c r="L569" s="110"/>
      <c r="M569" s="119">
        <f t="shared" si="124"/>
        <v>0</v>
      </c>
      <c r="N569" s="64">
        <f t="shared" si="125"/>
        <v>0</v>
      </c>
      <c r="O569" s="64">
        <v>4911109000</v>
      </c>
    </row>
    <row r="570" spans="1:15" s="2" customFormat="1" ht="81" customHeight="1" x14ac:dyDescent="0.3">
      <c r="A570" s="5">
        <f t="shared" si="126"/>
        <v>49</v>
      </c>
      <c r="B570" s="14" t="s">
        <v>16</v>
      </c>
      <c r="C570" s="26"/>
      <c r="D570" s="39" t="s">
        <v>335</v>
      </c>
      <c r="E570" s="49" t="s">
        <v>598</v>
      </c>
      <c r="F570" s="70"/>
      <c r="G570" s="186">
        <v>9785912824609</v>
      </c>
      <c r="H570" s="77">
        <v>45</v>
      </c>
      <c r="I570" s="81">
        <f t="shared" si="127"/>
        <v>27.9</v>
      </c>
      <c r="J570" s="90" t="s">
        <v>694</v>
      </c>
      <c r="K570" s="103">
        <v>50</v>
      </c>
      <c r="L570" s="110"/>
      <c r="M570" s="119">
        <f t="shared" si="124"/>
        <v>0</v>
      </c>
      <c r="N570" s="64">
        <f t="shared" si="125"/>
        <v>0</v>
      </c>
      <c r="O570" s="64">
        <v>4911109000</v>
      </c>
    </row>
    <row r="571" spans="1:15" s="2" customFormat="1" ht="81" customHeight="1" x14ac:dyDescent="0.3">
      <c r="A571" s="5">
        <f t="shared" si="126"/>
        <v>50</v>
      </c>
      <c r="B571" s="14" t="s">
        <v>16</v>
      </c>
      <c r="C571" s="26"/>
      <c r="D571" s="39" t="s">
        <v>336</v>
      </c>
      <c r="E571" s="52"/>
      <c r="F571" s="54" t="s">
        <v>622</v>
      </c>
      <c r="G571" s="196" t="s">
        <v>1036</v>
      </c>
      <c r="H571" s="77">
        <v>45</v>
      </c>
      <c r="I571" s="81">
        <f t="shared" si="127"/>
        <v>27.9</v>
      </c>
      <c r="J571" s="90" t="s">
        <v>694</v>
      </c>
      <c r="K571" s="103">
        <v>50</v>
      </c>
      <c r="L571" s="110"/>
      <c r="M571" s="119">
        <f t="shared" si="124"/>
        <v>0</v>
      </c>
      <c r="N571" s="64">
        <f t="shared" si="125"/>
        <v>0</v>
      </c>
      <c r="O571" s="64">
        <v>4911109000</v>
      </c>
    </row>
    <row r="572" spans="1:15" s="2" customFormat="1" ht="81" customHeight="1" x14ac:dyDescent="0.3">
      <c r="A572" s="5">
        <f t="shared" si="126"/>
        <v>51</v>
      </c>
      <c r="B572" s="14" t="s">
        <v>16</v>
      </c>
      <c r="C572" s="26"/>
      <c r="D572" s="39" t="s">
        <v>337</v>
      </c>
      <c r="E572" s="32"/>
      <c r="F572" s="70"/>
      <c r="G572" s="196" t="s">
        <v>1037</v>
      </c>
      <c r="H572" s="77">
        <v>45</v>
      </c>
      <c r="I572" s="81">
        <f t="shared" si="127"/>
        <v>27.9</v>
      </c>
      <c r="J572" s="90"/>
      <c r="K572" s="103">
        <v>50</v>
      </c>
      <c r="L572" s="110"/>
      <c r="M572" s="119">
        <f t="shared" si="124"/>
        <v>0</v>
      </c>
      <c r="N572" s="64">
        <f t="shared" si="125"/>
        <v>0</v>
      </c>
      <c r="O572" s="64">
        <v>4911109000</v>
      </c>
    </row>
    <row r="573" spans="1:15" s="2" customFormat="1" ht="114" customHeight="1" x14ac:dyDescent="0.3">
      <c r="A573" s="5">
        <f t="shared" si="126"/>
        <v>52</v>
      </c>
      <c r="B573" s="14" t="s">
        <v>16</v>
      </c>
      <c r="C573" s="26"/>
      <c r="D573" s="39" t="s">
        <v>338</v>
      </c>
      <c r="E573" s="25"/>
      <c r="F573" s="70"/>
      <c r="G573" s="196" t="s">
        <v>1038</v>
      </c>
      <c r="H573" s="77">
        <v>45</v>
      </c>
      <c r="I573" s="81">
        <f t="shared" si="127"/>
        <v>27.9</v>
      </c>
      <c r="J573" s="90"/>
      <c r="K573" s="103">
        <v>50</v>
      </c>
      <c r="L573" s="110"/>
      <c r="M573" s="119">
        <f t="shared" si="124"/>
        <v>0</v>
      </c>
      <c r="N573" s="64">
        <f t="shared" si="125"/>
        <v>0</v>
      </c>
      <c r="O573" s="64">
        <v>4911109000</v>
      </c>
    </row>
    <row r="574" spans="1:15" s="2" customFormat="1" ht="81" customHeight="1" x14ac:dyDescent="0.3">
      <c r="A574" s="5">
        <f t="shared" si="126"/>
        <v>53</v>
      </c>
      <c r="B574" s="14"/>
      <c r="C574" s="27" t="s">
        <v>30</v>
      </c>
      <c r="D574" s="39" t="s">
        <v>831</v>
      </c>
      <c r="E574" s="52"/>
      <c r="F574" s="54"/>
      <c r="G574" s="196" t="s">
        <v>1039</v>
      </c>
      <c r="H574" s="77">
        <v>45</v>
      </c>
      <c r="I574" s="81">
        <f>ROUND((100-$L$4)/100*H574,1)</f>
        <v>27.9</v>
      </c>
      <c r="J574" s="90" t="s">
        <v>690</v>
      </c>
      <c r="K574" s="103">
        <v>50</v>
      </c>
      <c r="L574" s="110"/>
      <c r="M574" s="119">
        <f>L574*I574</f>
        <v>0</v>
      </c>
      <c r="N574" s="64">
        <f>L574*3.1/50</f>
        <v>0</v>
      </c>
      <c r="O574" s="64">
        <v>4911109000</v>
      </c>
    </row>
    <row r="575" spans="1:15" s="2" customFormat="1" ht="81" customHeight="1" x14ac:dyDescent="0.3">
      <c r="A575" s="5">
        <f t="shared" si="126"/>
        <v>54</v>
      </c>
      <c r="B575" s="14" t="s">
        <v>16</v>
      </c>
      <c r="C575" s="26"/>
      <c r="D575" s="39" t="s">
        <v>339</v>
      </c>
      <c r="E575" s="25"/>
      <c r="F575" s="70"/>
      <c r="G575" s="186">
        <v>9785912824616</v>
      </c>
      <c r="H575" s="77">
        <v>45</v>
      </c>
      <c r="I575" s="81">
        <f t="shared" si="127"/>
        <v>27.9</v>
      </c>
      <c r="J575" s="90" t="s">
        <v>695</v>
      </c>
      <c r="K575" s="103">
        <v>50</v>
      </c>
      <c r="L575" s="110"/>
      <c r="M575" s="119">
        <f t="shared" si="124"/>
        <v>0</v>
      </c>
      <c r="N575" s="64">
        <f t="shared" si="125"/>
        <v>0</v>
      </c>
      <c r="O575" s="64">
        <v>4911109000</v>
      </c>
    </row>
    <row r="576" spans="1:15" s="2" customFormat="1" ht="81" customHeight="1" x14ac:dyDescent="0.3">
      <c r="A576" s="5">
        <f t="shared" si="126"/>
        <v>55</v>
      </c>
      <c r="B576" s="14" t="s">
        <v>16</v>
      </c>
      <c r="C576" s="27" t="s">
        <v>30</v>
      </c>
      <c r="D576" s="39" t="s">
        <v>340</v>
      </c>
      <c r="E576" s="49" t="s">
        <v>598</v>
      </c>
      <c r="F576" s="70"/>
      <c r="G576" s="196" t="s">
        <v>1040</v>
      </c>
      <c r="H576" s="77">
        <v>45</v>
      </c>
      <c r="I576" s="81">
        <f t="shared" si="127"/>
        <v>27.9</v>
      </c>
      <c r="J576" s="90" t="s">
        <v>692</v>
      </c>
      <c r="K576" s="103">
        <v>50</v>
      </c>
      <c r="L576" s="110"/>
      <c r="M576" s="119">
        <f t="shared" si="124"/>
        <v>0</v>
      </c>
      <c r="N576" s="64">
        <f t="shared" si="125"/>
        <v>0</v>
      </c>
      <c r="O576" s="64">
        <v>4911109000</v>
      </c>
    </row>
    <row r="577" spans="1:15" s="2" customFormat="1" ht="81" customHeight="1" x14ac:dyDescent="0.3">
      <c r="A577" s="5">
        <f t="shared" si="126"/>
        <v>56</v>
      </c>
      <c r="B577" s="14"/>
      <c r="C577" s="27" t="s">
        <v>30</v>
      </c>
      <c r="D577" s="39" t="s">
        <v>832</v>
      </c>
      <c r="E577" s="129"/>
      <c r="F577" s="70"/>
      <c r="G577" s="188">
        <v>9785912820038</v>
      </c>
      <c r="H577" s="77">
        <v>45</v>
      </c>
      <c r="I577" s="81">
        <f>ROUND((100-$L$4)/100*H577,1)</f>
        <v>27.9</v>
      </c>
      <c r="J577" s="90" t="s">
        <v>690</v>
      </c>
      <c r="K577" s="103">
        <v>50</v>
      </c>
      <c r="L577" s="110"/>
      <c r="M577" s="119">
        <f>L577*I577</f>
        <v>0</v>
      </c>
      <c r="N577" s="64">
        <f>L577*3.1/50</f>
        <v>0</v>
      </c>
      <c r="O577" s="64">
        <v>4911109000</v>
      </c>
    </row>
    <row r="578" spans="1:15" s="2" customFormat="1" ht="81" customHeight="1" x14ac:dyDescent="0.3">
      <c r="A578" s="5">
        <f t="shared" si="126"/>
        <v>57</v>
      </c>
      <c r="B578" s="14" t="s">
        <v>16</v>
      </c>
      <c r="C578" s="26"/>
      <c r="D578" s="39" t="s">
        <v>341</v>
      </c>
      <c r="E578" s="51"/>
      <c r="F578" s="70"/>
      <c r="G578" s="186">
        <v>9785912828508</v>
      </c>
      <c r="H578" s="77">
        <v>45</v>
      </c>
      <c r="I578" s="81">
        <f t="shared" si="127"/>
        <v>27.9</v>
      </c>
      <c r="J578" s="90"/>
      <c r="K578" s="103">
        <v>50</v>
      </c>
      <c r="L578" s="110"/>
      <c r="M578" s="119">
        <f t="shared" si="124"/>
        <v>0</v>
      </c>
      <c r="N578" s="64">
        <f t="shared" si="125"/>
        <v>0</v>
      </c>
      <c r="O578" s="64">
        <v>4911109000</v>
      </c>
    </row>
    <row r="579" spans="1:15" s="2" customFormat="1" ht="81" customHeight="1" x14ac:dyDescent="0.3">
      <c r="A579" s="5">
        <f t="shared" si="126"/>
        <v>58</v>
      </c>
      <c r="B579" s="14" t="s">
        <v>16</v>
      </c>
      <c r="C579" s="26"/>
      <c r="D579" s="39" t="s">
        <v>342</v>
      </c>
      <c r="E579" s="51"/>
      <c r="F579" s="70"/>
      <c r="G579" s="196" t="s">
        <v>1041</v>
      </c>
      <c r="H579" s="77">
        <v>45</v>
      </c>
      <c r="I579" s="81">
        <f t="shared" si="127"/>
        <v>27.9</v>
      </c>
      <c r="J579" s="90"/>
      <c r="K579" s="103">
        <v>50</v>
      </c>
      <c r="L579" s="110"/>
      <c r="M579" s="119">
        <f t="shared" si="124"/>
        <v>0</v>
      </c>
      <c r="N579" s="64">
        <f t="shared" si="125"/>
        <v>0</v>
      </c>
      <c r="O579" s="64">
        <v>4911109000</v>
      </c>
    </row>
    <row r="580" spans="1:15" s="2" customFormat="1" ht="81" customHeight="1" x14ac:dyDescent="0.3">
      <c r="A580" s="5">
        <f t="shared" si="126"/>
        <v>59</v>
      </c>
      <c r="B580" s="14" t="s">
        <v>16</v>
      </c>
      <c r="C580" s="26"/>
      <c r="D580" s="39" t="s">
        <v>343</v>
      </c>
      <c r="E580" s="51"/>
      <c r="F580" s="54" t="s">
        <v>622</v>
      </c>
      <c r="G580" s="196" t="s">
        <v>1042</v>
      </c>
      <c r="H580" s="77">
        <v>45</v>
      </c>
      <c r="I580" s="81">
        <f t="shared" si="127"/>
        <v>27.9</v>
      </c>
      <c r="J580" s="90" t="s">
        <v>694</v>
      </c>
      <c r="K580" s="103">
        <v>50</v>
      </c>
      <c r="L580" s="110"/>
      <c r="M580" s="119">
        <f t="shared" si="124"/>
        <v>0</v>
      </c>
      <c r="N580" s="64">
        <f t="shared" si="125"/>
        <v>0</v>
      </c>
      <c r="O580" s="64">
        <v>4911109000</v>
      </c>
    </row>
    <row r="581" spans="1:15" s="2" customFormat="1" ht="81" customHeight="1" x14ac:dyDescent="0.3">
      <c r="A581" s="5">
        <f t="shared" si="126"/>
        <v>60</v>
      </c>
      <c r="B581" s="14" t="s">
        <v>16</v>
      </c>
      <c r="C581" s="26"/>
      <c r="D581" s="39" t="s">
        <v>75</v>
      </c>
      <c r="E581" s="25"/>
      <c r="F581" s="70"/>
      <c r="G581" s="126">
        <v>9785912820106</v>
      </c>
      <c r="H581" s="77">
        <v>45</v>
      </c>
      <c r="I581" s="81">
        <f t="shared" si="127"/>
        <v>27.9</v>
      </c>
      <c r="J581" s="90" t="s">
        <v>695</v>
      </c>
      <c r="K581" s="103">
        <v>50</v>
      </c>
      <c r="L581" s="110"/>
      <c r="M581" s="119">
        <f t="shared" si="124"/>
        <v>0</v>
      </c>
      <c r="N581" s="64">
        <f t="shared" si="125"/>
        <v>0</v>
      </c>
      <c r="O581" s="64">
        <v>4911109000</v>
      </c>
    </row>
    <row r="582" spans="1:15" s="2" customFormat="1" ht="81" customHeight="1" x14ac:dyDescent="0.3">
      <c r="A582" s="5">
        <f t="shared" si="126"/>
        <v>61</v>
      </c>
      <c r="B582" s="14" t="s">
        <v>16</v>
      </c>
      <c r="C582" s="26"/>
      <c r="D582" s="39" t="s">
        <v>344</v>
      </c>
      <c r="E582" s="51"/>
      <c r="F582" s="70"/>
      <c r="G582" s="126">
        <v>9785912825019</v>
      </c>
      <c r="H582" s="77">
        <v>45</v>
      </c>
      <c r="I582" s="81">
        <f t="shared" ref="I582:I593" si="128">ROUND((100-$L$4)/100*H582,1)</f>
        <v>27.9</v>
      </c>
      <c r="J582" s="90"/>
      <c r="K582" s="103">
        <v>50</v>
      </c>
      <c r="L582" s="110"/>
      <c r="M582" s="119">
        <f t="shared" si="124"/>
        <v>0</v>
      </c>
      <c r="N582" s="64">
        <f t="shared" si="125"/>
        <v>0</v>
      </c>
      <c r="O582" s="64">
        <v>4911109000</v>
      </c>
    </row>
    <row r="583" spans="1:15" s="2" customFormat="1" ht="81" customHeight="1" x14ac:dyDescent="0.3">
      <c r="A583" s="5">
        <f t="shared" si="126"/>
        <v>62</v>
      </c>
      <c r="B583" s="14" t="s">
        <v>16</v>
      </c>
      <c r="C583" s="26"/>
      <c r="D583" s="39" t="s">
        <v>345</v>
      </c>
      <c r="E583" s="50"/>
      <c r="F583" s="70"/>
      <c r="G583" s="126">
        <v>9785912827686</v>
      </c>
      <c r="H583" s="77">
        <v>45</v>
      </c>
      <c r="I583" s="81">
        <f t="shared" si="128"/>
        <v>27.9</v>
      </c>
      <c r="J583" s="90"/>
      <c r="K583" s="103">
        <v>50</v>
      </c>
      <c r="L583" s="110"/>
      <c r="M583" s="119">
        <f t="shared" si="124"/>
        <v>0</v>
      </c>
      <c r="N583" s="64">
        <f t="shared" si="125"/>
        <v>0</v>
      </c>
      <c r="O583" s="64">
        <v>4911109000</v>
      </c>
    </row>
    <row r="584" spans="1:15" s="2" customFormat="1" ht="81" customHeight="1" x14ac:dyDescent="0.3">
      <c r="A584" s="5">
        <f t="shared" si="126"/>
        <v>63</v>
      </c>
      <c r="B584" s="14" t="s">
        <v>16</v>
      </c>
      <c r="C584" s="27" t="s">
        <v>30</v>
      </c>
      <c r="D584" s="39" t="s">
        <v>346</v>
      </c>
      <c r="E584" s="49" t="s">
        <v>598</v>
      </c>
      <c r="F584" s="70"/>
      <c r="G584" s="126">
        <v>9785912824159</v>
      </c>
      <c r="H584" s="77">
        <v>45</v>
      </c>
      <c r="I584" s="81">
        <f t="shared" si="128"/>
        <v>27.9</v>
      </c>
      <c r="J584" s="90" t="s">
        <v>692</v>
      </c>
      <c r="K584" s="103">
        <v>50</v>
      </c>
      <c r="L584" s="110"/>
      <c r="M584" s="119">
        <f t="shared" ref="M584:M593" si="129">L584*I584</f>
        <v>0</v>
      </c>
      <c r="N584" s="64">
        <f t="shared" ref="N584:N593" si="130">L584*3.1/50</f>
        <v>0</v>
      </c>
      <c r="O584" s="64">
        <v>4911109000</v>
      </c>
    </row>
    <row r="585" spans="1:15" s="2" customFormat="1" ht="81" customHeight="1" x14ac:dyDescent="0.3">
      <c r="A585" s="5">
        <f t="shared" si="126"/>
        <v>64</v>
      </c>
      <c r="B585" s="14" t="s">
        <v>16</v>
      </c>
      <c r="C585" s="26"/>
      <c r="D585" s="39" t="s">
        <v>347</v>
      </c>
      <c r="E585" s="30"/>
      <c r="F585" s="54" t="s">
        <v>622</v>
      </c>
      <c r="G585" s="196" t="s">
        <v>1043</v>
      </c>
      <c r="H585" s="77">
        <v>45</v>
      </c>
      <c r="I585" s="81">
        <f t="shared" si="128"/>
        <v>27.9</v>
      </c>
      <c r="J585" s="90" t="s">
        <v>694</v>
      </c>
      <c r="K585" s="103">
        <v>50</v>
      </c>
      <c r="L585" s="110"/>
      <c r="M585" s="119">
        <f t="shared" si="129"/>
        <v>0</v>
      </c>
      <c r="N585" s="64">
        <f t="shared" si="130"/>
        <v>0</v>
      </c>
      <c r="O585" s="64">
        <v>4911109000</v>
      </c>
    </row>
    <row r="586" spans="1:15" s="2" customFormat="1" ht="81" customHeight="1" x14ac:dyDescent="0.3">
      <c r="A586" s="5">
        <f t="shared" si="126"/>
        <v>65</v>
      </c>
      <c r="B586" s="14" t="s">
        <v>16</v>
      </c>
      <c r="C586" s="26"/>
      <c r="D586" s="39" t="s">
        <v>348</v>
      </c>
      <c r="E586" s="32"/>
      <c r="F586" s="70"/>
      <c r="G586" s="196" t="s">
        <v>1044</v>
      </c>
      <c r="H586" s="77">
        <v>45</v>
      </c>
      <c r="I586" s="81">
        <f t="shared" si="128"/>
        <v>27.9</v>
      </c>
      <c r="J586" s="90" t="s">
        <v>695</v>
      </c>
      <c r="K586" s="103">
        <v>50</v>
      </c>
      <c r="L586" s="110"/>
      <c r="M586" s="119">
        <f t="shared" si="129"/>
        <v>0</v>
      </c>
      <c r="N586" s="64">
        <f t="shared" si="130"/>
        <v>0</v>
      </c>
      <c r="O586" s="64">
        <v>4911109000</v>
      </c>
    </row>
    <row r="587" spans="1:15" s="2" customFormat="1" ht="81" customHeight="1" x14ac:dyDescent="0.3">
      <c r="A587" s="5">
        <f t="shared" ref="A587:A593" si="131">A586+1</f>
        <v>66</v>
      </c>
      <c r="B587" s="14" t="s">
        <v>16</v>
      </c>
      <c r="C587" s="26"/>
      <c r="D587" s="39" t="s">
        <v>349</v>
      </c>
      <c r="E587" s="50"/>
      <c r="F587" s="70"/>
      <c r="G587" s="126">
        <v>9785912827693</v>
      </c>
      <c r="H587" s="77">
        <v>45</v>
      </c>
      <c r="I587" s="81">
        <f t="shared" si="128"/>
        <v>27.9</v>
      </c>
      <c r="J587" s="90" t="s">
        <v>694</v>
      </c>
      <c r="K587" s="103">
        <v>50</v>
      </c>
      <c r="L587" s="110"/>
      <c r="M587" s="119">
        <f t="shared" si="129"/>
        <v>0</v>
      </c>
      <c r="N587" s="64">
        <f t="shared" si="130"/>
        <v>0</v>
      </c>
      <c r="O587" s="64">
        <v>4911109000</v>
      </c>
    </row>
    <row r="588" spans="1:15" s="2" customFormat="1" ht="81" customHeight="1" x14ac:dyDescent="0.3">
      <c r="A588" s="5">
        <f t="shared" si="131"/>
        <v>67</v>
      </c>
      <c r="B588" s="14"/>
      <c r="C588" s="26"/>
      <c r="D588" s="39" t="s">
        <v>350</v>
      </c>
      <c r="E588" s="50"/>
      <c r="F588" s="70"/>
      <c r="G588" s="196" t="s">
        <v>1045</v>
      </c>
      <c r="H588" s="77">
        <v>45</v>
      </c>
      <c r="I588" s="81">
        <f t="shared" si="128"/>
        <v>27.9</v>
      </c>
      <c r="J588" s="90" t="s">
        <v>694</v>
      </c>
      <c r="K588" s="103">
        <v>50</v>
      </c>
      <c r="L588" s="110"/>
      <c r="M588" s="119">
        <f t="shared" si="129"/>
        <v>0</v>
      </c>
      <c r="N588" s="64">
        <f t="shared" si="130"/>
        <v>0</v>
      </c>
      <c r="O588" s="64">
        <v>4911109000</v>
      </c>
    </row>
    <row r="589" spans="1:15" s="2" customFormat="1" ht="81" customHeight="1" x14ac:dyDescent="0.3">
      <c r="A589" s="5">
        <f t="shared" si="131"/>
        <v>68</v>
      </c>
      <c r="B589" s="14"/>
      <c r="C589" s="26"/>
      <c r="D589" s="39" t="s">
        <v>351</v>
      </c>
      <c r="E589" s="30"/>
      <c r="F589" s="70"/>
      <c r="G589" s="196" t="s">
        <v>1046</v>
      </c>
      <c r="H589" s="77">
        <v>45</v>
      </c>
      <c r="I589" s="81">
        <f t="shared" si="128"/>
        <v>27.9</v>
      </c>
      <c r="J589" s="90" t="s">
        <v>692</v>
      </c>
      <c r="K589" s="103">
        <v>50</v>
      </c>
      <c r="L589" s="110"/>
      <c r="M589" s="119">
        <f t="shared" si="129"/>
        <v>0</v>
      </c>
      <c r="N589" s="64">
        <f t="shared" si="130"/>
        <v>0</v>
      </c>
      <c r="O589" s="64">
        <v>4911109000</v>
      </c>
    </row>
    <row r="590" spans="1:15" s="2" customFormat="1" ht="81" customHeight="1" x14ac:dyDescent="0.3">
      <c r="A590" s="5">
        <f t="shared" si="131"/>
        <v>69</v>
      </c>
      <c r="B590" s="14" t="s">
        <v>16</v>
      </c>
      <c r="C590" s="26"/>
      <c r="D590" s="39" t="s">
        <v>352</v>
      </c>
      <c r="E590" s="30"/>
      <c r="F590" s="54" t="s">
        <v>623</v>
      </c>
      <c r="G590" s="196" t="s">
        <v>1047</v>
      </c>
      <c r="H590" s="77">
        <v>45</v>
      </c>
      <c r="I590" s="81">
        <f t="shared" si="128"/>
        <v>27.9</v>
      </c>
      <c r="J590" s="90" t="s">
        <v>693</v>
      </c>
      <c r="K590" s="103">
        <v>50</v>
      </c>
      <c r="L590" s="110"/>
      <c r="M590" s="119">
        <f t="shared" si="129"/>
        <v>0</v>
      </c>
      <c r="N590" s="64">
        <f t="shared" si="130"/>
        <v>0</v>
      </c>
      <c r="O590" s="64">
        <v>4911109000</v>
      </c>
    </row>
    <row r="591" spans="1:15" s="2" customFormat="1" ht="81" customHeight="1" x14ac:dyDescent="0.3">
      <c r="A591" s="5">
        <f t="shared" si="131"/>
        <v>70</v>
      </c>
      <c r="B591" s="14" t="s">
        <v>16</v>
      </c>
      <c r="C591" s="26"/>
      <c r="D591" s="39" t="s">
        <v>353</v>
      </c>
      <c r="E591" s="32"/>
      <c r="F591" s="54" t="s">
        <v>623</v>
      </c>
      <c r="G591" s="196" t="s">
        <v>1048</v>
      </c>
      <c r="H591" s="77">
        <v>45</v>
      </c>
      <c r="I591" s="81">
        <f t="shared" si="128"/>
        <v>27.9</v>
      </c>
      <c r="J591" s="90" t="s">
        <v>693</v>
      </c>
      <c r="K591" s="103">
        <v>50</v>
      </c>
      <c r="L591" s="110"/>
      <c r="M591" s="119">
        <f t="shared" si="129"/>
        <v>0</v>
      </c>
      <c r="N591" s="64">
        <f t="shared" si="130"/>
        <v>0</v>
      </c>
      <c r="O591" s="64">
        <v>4911109000</v>
      </c>
    </row>
    <row r="592" spans="1:15" s="2" customFormat="1" ht="81" customHeight="1" x14ac:dyDescent="0.3">
      <c r="A592" s="5">
        <f t="shared" si="131"/>
        <v>71</v>
      </c>
      <c r="B592" s="14" t="s">
        <v>16</v>
      </c>
      <c r="C592" s="26"/>
      <c r="D592" s="39" t="s">
        <v>354</v>
      </c>
      <c r="E592" s="50"/>
      <c r="F592" s="54" t="s">
        <v>623</v>
      </c>
      <c r="G592" s="196" t="s">
        <v>1049</v>
      </c>
      <c r="H592" s="77">
        <v>45</v>
      </c>
      <c r="I592" s="81">
        <f t="shared" si="128"/>
        <v>27.9</v>
      </c>
      <c r="J592" s="90" t="s">
        <v>693</v>
      </c>
      <c r="K592" s="103">
        <v>50</v>
      </c>
      <c r="L592" s="110"/>
      <c r="M592" s="119">
        <f t="shared" si="129"/>
        <v>0</v>
      </c>
      <c r="N592" s="64">
        <f t="shared" si="130"/>
        <v>0</v>
      </c>
      <c r="O592" s="64">
        <v>4911109000</v>
      </c>
    </row>
    <row r="593" spans="1:15" s="10" customFormat="1" ht="81" customHeight="1" x14ac:dyDescent="0.3">
      <c r="A593" s="5">
        <f t="shared" si="131"/>
        <v>72</v>
      </c>
      <c r="B593" s="14" t="s">
        <v>16</v>
      </c>
      <c r="C593" s="26"/>
      <c r="D593" s="39" t="s">
        <v>355</v>
      </c>
      <c r="E593" s="30"/>
      <c r="F593" s="54" t="s">
        <v>623</v>
      </c>
      <c r="G593" s="196" t="s">
        <v>1050</v>
      </c>
      <c r="H593" s="77">
        <v>45</v>
      </c>
      <c r="I593" s="81">
        <f t="shared" si="128"/>
        <v>27.9</v>
      </c>
      <c r="J593" s="90" t="s">
        <v>693</v>
      </c>
      <c r="K593" s="103">
        <v>50</v>
      </c>
      <c r="L593" s="110"/>
      <c r="M593" s="119">
        <f t="shared" si="129"/>
        <v>0</v>
      </c>
      <c r="N593" s="64">
        <f t="shared" si="130"/>
        <v>0</v>
      </c>
      <c r="O593" s="64">
        <v>4911109000</v>
      </c>
    </row>
    <row r="594" spans="1:15" s="20" customFormat="1" ht="39" customHeight="1" x14ac:dyDescent="0.3">
      <c r="A594" s="220" t="s">
        <v>767</v>
      </c>
      <c r="B594" s="221"/>
      <c r="C594" s="221"/>
      <c r="D594" s="221"/>
      <c r="E594" s="16"/>
      <c r="F594" s="224"/>
      <c r="G594" s="224"/>
      <c r="H594" s="224"/>
      <c r="I594" s="224"/>
      <c r="J594" s="224"/>
      <c r="K594" s="225"/>
      <c r="L594" s="115"/>
      <c r="M594" s="119"/>
      <c r="N594" s="59"/>
      <c r="O594" s="64"/>
    </row>
    <row r="595" spans="1:15" s="2" customFormat="1" ht="111.75" customHeight="1" x14ac:dyDescent="0.3">
      <c r="A595" s="6">
        <v>1</v>
      </c>
      <c r="B595" s="14" t="s">
        <v>16</v>
      </c>
      <c r="C595" s="27" t="s">
        <v>30</v>
      </c>
      <c r="D595" s="39" t="s">
        <v>356</v>
      </c>
      <c r="E595" s="30"/>
      <c r="F595" s="54" t="s">
        <v>624</v>
      </c>
      <c r="G595" s="126">
        <v>9785912823183</v>
      </c>
      <c r="H595" s="77">
        <v>62</v>
      </c>
      <c r="I595" s="81">
        <f t="shared" ref="I595:I614" si="132">ROUND((100-$L$4)/100*H595,1)</f>
        <v>38.4</v>
      </c>
      <c r="J595" s="91">
        <v>2020</v>
      </c>
      <c r="K595" s="104">
        <v>50</v>
      </c>
      <c r="L595" s="110"/>
      <c r="M595" s="119">
        <f>L595*I595</f>
        <v>0</v>
      </c>
      <c r="N595" s="59">
        <f>L595*4.5/50</f>
        <v>0</v>
      </c>
      <c r="O595" s="64">
        <v>4911109000</v>
      </c>
    </row>
    <row r="596" spans="1:15" s="2" customFormat="1" ht="111.75" customHeight="1" x14ac:dyDescent="0.3">
      <c r="A596" s="6">
        <f>A595+1</f>
        <v>2</v>
      </c>
      <c r="B596" s="14" t="s">
        <v>16</v>
      </c>
      <c r="C596" s="26"/>
      <c r="D596" s="43" t="s">
        <v>357</v>
      </c>
      <c r="E596" s="49" t="s">
        <v>598</v>
      </c>
      <c r="F596" s="54" t="s">
        <v>624</v>
      </c>
      <c r="G596" s="126">
        <v>9785912821448</v>
      </c>
      <c r="H596" s="77">
        <v>62</v>
      </c>
      <c r="I596" s="81">
        <f t="shared" si="132"/>
        <v>38.4</v>
      </c>
      <c r="J596" s="88" t="s">
        <v>695</v>
      </c>
      <c r="K596" s="102">
        <v>50</v>
      </c>
      <c r="L596" s="110"/>
      <c r="M596" s="119">
        <f t="shared" ref="M596:M617" si="133">L596*I596</f>
        <v>0</v>
      </c>
      <c r="N596" s="59">
        <f>L596*4.5/50</f>
        <v>0</v>
      </c>
      <c r="O596" s="64">
        <v>4911109000</v>
      </c>
    </row>
    <row r="597" spans="1:15" s="2" customFormat="1" ht="111.75" customHeight="1" x14ac:dyDescent="0.3">
      <c r="A597" s="5">
        <f t="shared" ref="A597:A617" si="134">A596+1</f>
        <v>3</v>
      </c>
      <c r="B597" s="14" t="s">
        <v>16</v>
      </c>
      <c r="C597" s="26"/>
      <c r="D597" s="43" t="s">
        <v>358</v>
      </c>
      <c r="E597" s="30"/>
      <c r="F597" s="54" t="s">
        <v>625</v>
      </c>
      <c r="G597" s="196" t="s">
        <v>1051</v>
      </c>
      <c r="H597" s="77">
        <v>62</v>
      </c>
      <c r="I597" s="81">
        <f>ROUND((100-$L$4)/100*H597,1)</f>
        <v>38.4</v>
      </c>
      <c r="J597" s="88"/>
      <c r="K597" s="102">
        <v>50</v>
      </c>
      <c r="L597" s="110"/>
      <c r="M597" s="119">
        <f t="shared" si="133"/>
        <v>0</v>
      </c>
      <c r="N597" s="64">
        <f>L597*3.6/100</f>
        <v>0</v>
      </c>
      <c r="O597" s="64">
        <v>4911109000</v>
      </c>
    </row>
    <row r="598" spans="1:15" s="2" customFormat="1" ht="111.75" customHeight="1" x14ac:dyDescent="0.3">
      <c r="A598" s="5">
        <f t="shared" si="134"/>
        <v>4</v>
      </c>
      <c r="B598" s="14" t="s">
        <v>16</v>
      </c>
      <c r="C598" s="26"/>
      <c r="D598" s="43" t="s">
        <v>359</v>
      </c>
      <c r="E598" s="25"/>
      <c r="F598" s="54" t="s">
        <v>626</v>
      </c>
      <c r="G598" s="126">
        <v>9785912822971</v>
      </c>
      <c r="H598" s="77">
        <v>30</v>
      </c>
      <c r="I598" s="82">
        <f>ROUND((100-$L$4)/100*H598,1)</f>
        <v>18.600000000000001</v>
      </c>
      <c r="J598" s="92">
        <v>2017</v>
      </c>
      <c r="K598" s="102">
        <v>100</v>
      </c>
      <c r="L598" s="110"/>
      <c r="M598" s="119">
        <f t="shared" si="133"/>
        <v>0</v>
      </c>
      <c r="N598" s="64">
        <f t="shared" ref="N598:N608" si="135">L598*3.6/100</f>
        <v>0</v>
      </c>
      <c r="O598" s="64">
        <v>4911109000</v>
      </c>
    </row>
    <row r="599" spans="1:15" s="2" customFormat="1" ht="111.75" customHeight="1" x14ac:dyDescent="0.3">
      <c r="A599" s="5">
        <f t="shared" si="134"/>
        <v>5</v>
      </c>
      <c r="B599" s="14" t="s">
        <v>16</v>
      </c>
      <c r="C599" s="26"/>
      <c r="D599" s="43" t="s">
        <v>360</v>
      </c>
      <c r="E599" s="30"/>
      <c r="F599" s="54" t="s">
        <v>626</v>
      </c>
      <c r="G599" s="196" t="s">
        <v>1052</v>
      </c>
      <c r="H599" s="77">
        <v>30</v>
      </c>
      <c r="I599" s="82">
        <f>ROUND((100-$L$4)/100*H599,1)</f>
        <v>18.600000000000001</v>
      </c>
      <c r="J599" s="92">
        <v>2019</v>
      </c>
      <c r="K599" s="102">
        <v>100</v>
      </c>
      <c r="L599" s="110"/>
      <c r="M599" s="119">
        <f t="shared" si="133"/>
        <v>0</v>
      </c>
      <c r="N599" s="64">
        <f t="shared" si="135"/>
        <v>0</v>
      </c>
      <c r="O599" s="64">
        <v>4911109000</v>
      </c>
    </row>
    <row r="600" spans="1:15" s="20" customFormat="1" ht="111.75" customHeight="1" x14ac:dyDescent="0.3">
      <c r="A600" s="5">
        <f t="shared" si="134"/>
        <v>6</v>
      </c>
      <c r="B600" s="14" t="s">
        <v>16</v>
      </c>
      <c r="C600" s="26"/>
      <c r="D600" s="43" t="s">
        <v>361</v>
      </c>
      <c r="E600" s="30"/>
      <c r="F600" s="54" t="s">
        <v>627</v>
      </c>
      <c r="G600" s="196" t="s">
        <v>1053</v>
      </c>
      <c r="H600" s="77">
        <v>30</v>
      </c>
      <c r="I600" s="81">
        <f>ROUND((100-$L$4)/100*H600,1)</f>
        <v>18.600000000000001</v>
      </c>
      <c r="J600" s="92"/>
      <c r="K600" s="102">
        <v>100</v>
      </c>
      <c r="L600" s="110"/>
      <c r="M600" s="119">
        <f t="shared" si="133"/>
        <v>0</v>
      </c>
      <c r="N600" s="64">
        <f t="shared" si="135"/>
        <v>0</v>
      </c>
      <c r="O600" s="64">
        <v>4911109000</v>
      </c>
    </row>
    <row r="601" spans="1:15" s="2" customFormat="1" ht="111.75" customHeight="1" x14ac:dyDescent="0.3">
      <c r="A601" s="5">
        <f t="shared" si="134"/>
        <v>7</v>
      </c>
      <c r="B601" s="14" t="s">
        <v>16</v>
      </c>
      <c r="C601" s="27" t="s">
        <v>30</v>
      </c>
      <c r="D601" s="39" t="s">
        <v>362</v>
      </c>
      <c r="E601" s="49" t="s">
        <v>598</v>
      </c>
      <c r="F601" s="54" t="s">
        <v>628</v>
      </c>
      <c r="G601" s="126">
        <v>9785912825163</v>
      </c>
      <c r="H601" s="77">
        <v>30</v>
      </c>
      <c r="I601" s="81">
        <f>ROUND((100-$L$4)/100*H601,1)</f>
        <v>18.600000000000001</v>
      </c>
      <c r="J601" s="88" t="s">
        <v>692</v>
      </c>
      <c r="K601" s="104">
        <v>100</v>
      </c>
      <c r="L601" s="110"/>
      <c r="M601" s="119">
        <f t="shared" si="133"/>
        <v>0</v>
      </c>
      <c r="N601" s="64">
        <f t="shared" si="135"/>
        <v>0</v>
      </c>
      <c r="O601" s="64">
        <v>4911109000</v>
      </c>
    </row>
    <row r="602" spans="1:15" s="2" customFormat="1" ht="111.75" customHeight="1" x14ac:dyDescent="0.3">
      <c r="A602" s="5">
        <f t="shared" si="134"/>
        <v>8</v>
      </c>
      <c r="B602" s="14" t="s">
        <v>16</v>
      </c>
      <c r="C602" s="26"/>
      <c r="D602" s="43" t="s">
        <v>363</v>
      </c>
      <c r="E602" s="49" t="s">
        <v>598</v>
      </c>
      <c r="F602" s="54" t="s">
        <v>626</v>
      </c>
      <c r="G602" s="126">
        <v>9785912821455</v>
      </c>
      <c r="H602" s="77">
        <v>30</v>
      </c>
      <c r="I602" s="81">
        <f t="shared" si="132"/>
        <v>18.600000000000001</v>
      </c>
      <c r="J602" s="92">
        <v>2017</v>
      </c>
      <c r="K602" s="102">
        <v>100</v>
      </c>
      <c r="L602" s="110"/>
      <c r="M602" s="119">
        <f t="shared" si="133"/>
        <v>0</v>
      </c>
      <c r="N602" s="64">
        <f t="shared" si="135"/>
        <v>0</v>
      </c>
      <c r="O602" s="64">
        <v>4911109000</v>
      </c>
    </row>
    <row r="603" spans="1:15" s="2" customFormat="1" ht="111.75" customHeight="1" x14ac:dyDescent="0.3">
      <c r="A603" s="5">
        <f t="shared" si="134"/>
        <v>9</v>
      </c>
      <c r="B603" s="14" t="s">
        <v>16</v>
      </c>
      <c r="C603" s="26"/>
      <c r="D603" s="43" t="s">
        <v>364</v>
      </c>
      <c r="E603" s="30"/>
      <c r="F603" s="54" t="s">
        <v>626</v>
      </c>
      <c r="G603" s="196" t="s">
        <v>1054</v>
      </c>
      <c r="H603" s="77">
        <v>30</v>
      </c>
      <c r="I603" s="81">
        <f>ROUND((100-$L$4)/100*H603,1)</f>
        <v>18.600000000000001</v>
      </c>
      <c r="J603" s="92">
        <v>2019</v>
      </c>
      <c r="K603" s="102">
        <v>100</v>
      </c>
      <c r="L603" s="110"/>
      <c r="M603" s="119">
        <f t="shared" si="133"/>
        <v>0</v>
      </c>
      <c r="N603" s="64">
        <f t="shared" si="135"/>
        <v>0</v>
      </c>
      <c r="O603" s="64">
        <v>4911109000</v>
      </c>
    </row>
    <row r="604" spans="1:15" s="2" customFormat="1" ht="111.75" customHeight="1" x14ac:dyDescent="0.3">
      <c r="A604" s="5">
        <f t="shared" si="134"/>
        <v>10</v>
      </c>
      <c r="B604" s="14" t="s">
        <v>16</v>
      </c>
      <c r="C604" s="26"/>
      <c r="D604" s="43" t="s">
        <v>365</v>
      </c>
      <c r="E604" s="25"/>
      <c r="F604" s="54" t="s">
        <v>626</v>
      </c>
      <c r="G604" s="126">
        <v>9785912825835</v>
      </c>
      <c r="H604" s="77">
        <v>30</v>
      </c>
      <c r="I604" s="81">
        <f t="shared" si="132"/>
        <v>18.600000000000001</v>
      </c>
      <c r="J604" s="88" t="s">
        <v>695</v>
      </c>
      <c r="K604" s="102">
        <v>100</v>
      </c>
      <c r="L604" s="110"/>
      <c r="M604" s="119">
        <f t="shared" si="133"/>
        <v>0</v>
      </c>
      <c r="N604" s="64">
        <f t="shared" si="135"/>
        <v>0</v>
      </c>
      <c r="O604" s="64">
        <v>4911109000</v>
      </c>
    </row>
    <row r="605" spans="1:15" s="2" customFormat="1" ht="111.75" customHeight="1" x14ac:dyDescent="0.3">
      <c r="A605" s="5">
        <f t="shared" si="134"/>
        <v>11</v>
      </c>
      <c r="B605" s="14" t="s">
        <v>16</v>
      </c>
      <c r="C605" s="26"/>
      <c r="D605" s="43" t="s">
        <v>366</v>
      </c>
      <c r="E605" s="49" t="s">
        <v>598</v>
      </c>
      <c r="F605" s="54" t="s">
        <v>626</v>
      </c>
      <c r="G605" s="126">
        <v>9785912822681</v>
      </c>
      <c r="H605" s="77">
        <v>30</v>
      </c>
      <c r="I605" s="81">
        <f t="shared" si="132"/>
        <v>18.600000000000001</v>
      </c>
      <c r="J605" s="92">
        <v>2019</v>
      </c>
      <c r="K605" s="102">
        <v>100</v>
      </c>
      <c r="L605" s="110"/>
      <c r="M605" s="119">
        <f t="shared" si="133"/>
        <v>0</v>
      </c>
      <c r="N605" s="64">
        <f t="shared" si="135"/>
        <v>0</v>
      </c>
      <c r="O605" s="64">
        <v>4911109000</v>
      </c>
    </row>
    <row r="606" spans="1:15" s="2" customFormat="1" ht="111.75" customHeight="1" x14ac:dyDescent="0.3">
      <c r="A606" s="5">
        <f t="shared" si="134"/>
        <v>12</v>
      </c>
      <c r="B606" s="14" t="s">
        <v>16</v>
      </c>
      <c r="C606" s="26"/>
      <c r="D606" s="43" t="s">
        <v>367</v>
      </c>
      <c r="E606" s="49" t="s">
        <v>598</v>
      </c>
      <c r="F606" s="54" t="s">
        <v>626</v>
      </c>
      <c r="G606" s="126">
        <v>9785912827457</v>
      </c>
      <c r="H606" s="77">
        <v>30</v>
      </c>
      <c r="I606" s="81">
        <f t="shared" si="132"/>
        <v>18.600000000000001</v>
      </c>
      <c r="J606" s="92">
        <v>2019</v>
      </c>
      <c r="K606" s="102">
        <v>100</v>
      </c>
      <c r="L606" s="110"/>
      <c r="M606" s="119">
        <f t="shared" si="133"/>
        <v>0</v>
      </c>
      <c r="N606" s="64">
        <f t="shared" si="135"/>
        <v>0</v>
      </c>
      <c r="O606" s="64">
        <v>4911109000</v>
      </c>
    </row>
    <row r="607" spans="1:15" s="2" customFormat="1" ht="111.75" customHeight="1" x14ac:dyDescent="0.3">
      <c r="A607" s="5">
        <f t="shared" si="134"/>
        <v>13</v>
      </c>
      <c r="B607" s="14" t="s">
        <v>16</v>
      </c>
      <c r="C607" s="26"/>
      <c r="D607" s="43" t="s">
        <v>368</v>
      </c>
      <c r="E607" s="50"/>
      <c r="F607" s="54" t="s">
        <v>626</v>
      </c>
      <c r="G607" s="126">
        <v>9785912828355</v>
      </c>
      <c r="H607" s="77">
        <v>30</v>
      </c>
      <c r="I607" s="81">
        <f t="shared" si="132"/>
        <v>18.600000000000001</v>
      </c>
      <c r="J607" s="92"/>
      <c r="K607" s="102">
        <v>100</v>
      </c>
      <c r="L607" s="110"/>
      <c r="M607" s="119">
        <f t="shared" si="133"/>
        <v>0</v>
      </c>
      <c r="N607" s="64">
        <f t="shared" si="135"/>
        <v>0</v>
      </c>
      <c r="O607" s="64">
        <v>4911109000</v>
      </c>
    </row>
    <row r="608" spans="1:15" s="2" customFormat="1" ht="111.75" customHeight="1" x14ac:dyDescent="0.3">
      <c r="A608" s="5">
        <f t="shared" si="134"/>
        <v>14</v>
      </c>
      <c r="B608" s="14" t="s">
        <v>16</v>
      </c>
      <c r="C608" s="26"/>
      <c r="D608" s="43" t="s">
        <v>369</v>
      </c>
      <c r="E608" s="50"/>
      <c r="F608" s="54" t="s">
        <v>626</v>
      </c>
      <c r="G608" s="196" t="s">
        <v>1055</v>
      </c>
      <c r="H608" s="77">
        <v>30</v>
      </c>
      <c r="I608" s="81">
        <f>ROUND((100-$L$4)/100*H608,1)</f>
        <v>18.600000000000001</v>
      </c>
      <c r="J608" s="92">
        <v>2019</v>
      </c>
      <c r="K608" s="102">
        <v>100</v>
      </c>
      <c r="L608" s="110"/>
      <c r="M608" s="119">
        <f t="shared" si="133"/>
        <v>0</v>
      </c>
      <c r="N608" s="64">
        <f t="shared" si="135"/>
        <v>0</v>
      </c>
      <c r="O608" s="64">
        <v>4911109000</v>
      </c>
    </row>
    <row r="609" spans="1:15" s="2" customFormat="1" ht="81" customHeight="1" x14ac:dyDescent="0.3">
      <c r="A609" s="5">
        <f t="shared" si="134"/>
        <v>15</v>
      </c>
      <c r="B609" s="14" t="s">
        <v>16</v>
      </c>
      <c r="C609" s="26"/>
      <c r="D609" s="43" t="s">
        <v>370</v>
      </c>
      <c r="E609" s="50"/>
      <c r="F609" s="54" t="s">
        <v>629</v>
      </c>
      <c r="G609" s="196" t="s">
        <v>1056</v>
      </c>
      <c r="H609" s="77">
        <v>30</v>
      </c>
      <c r="I609" s="81">
        <f t="shared" si="132"/>
        <v>18.600000000000001</v>
      </c>
      <c r="J609" s="92"/>
      <c r="K609" s="102">
        <v>100</v>
      </c>
      <c r="L609" s="110"/>
      <c r="M609" s="119">
        <f t="shared" si="133"/>
        <v>0</v>
      </c>
      <c r="N609" s="64">
        <f>L609*1/100</f>
        <v>0</v>
      </c>
      <c r="O609" s="64">
        <v>4911109000</v>
      </c>
    </row>
    <row r="610" spans="1:15" s="2" customFormat="1" ht="111.75" customHeight="1" x14ac:dyDescent="0.3">
      <c r="A610" s="5">
        <f t="shared" si="134"/>
        <v>16</v>
      </c>
      <c r="B610" s="14" t="s">
        <v>16</v>
      </c>
      <c r="C610" s="26"/>
      <c r="D610" s="43" t="s">
        <v>371</v>
      </c>
      <c r="E610" s="30"/>
      <c r="F610" s="54" t="s">
        <v>630</v>
      </c>
      <c r="G610" s="126">
        <v>9785912821417</v>
      </c>
      <c r="H610" s="77">
        <v>11</v>
      </c>
      <c r="I610" s="81">
        <f>ROUND((100-$L$4)/100*H610,1)</f>
        <v>6.8</v>
      </c>
      <c r="J610" s="88" t="s">
        <v>694</v>
      </c>
      <c r="K610" s="102">
        <v>100</v>
      </c>
      <c r="L610" s="110"/>
      <c r="M610" s="119">
        <f t="shared" si="133"/>
        <v>0</v>
      </c>
      <c r="N610" s="64"/>
      <c r="O610" s="64">
        <v>4911109000</v>
      </c>
    </row>
    <row r="611" spans="1:15" s="2" customFormat="1" ht="111.75" customHeight="1" x14ac:dyDescent="0.3">
      <c r="A611" s="5">
        <f t="shared" si="134"/>
        <v>17</v>
      </c>
      <c r="B611" s="14"/>
      <c r="C611" s="180"/>
      <c r="D611" s="43" t="s">
        <v>372</v>
      </c>
      <c r="E611" s="50"/>
      <c r="F611" s="54" t="s">
        <v>630</v>
      </c>
      <c r="G611" s="196" t="s">
        <v>1057</v>
      </c>
      <c r="H611" s="77">
        <v>11</v>
      </c>
      <c r="I611" s="81">
        <f>ROUND((100-$L$4)/100*H611,1)</f>
        <v>6.8</v>
      </c>
      <c r="J611" s="88" t="s">
        <v>691</v>
      </c>
      <c r="K611" s="102">
        <v>100</v>
      </c>
      <c r="L611" s="110"/>
      <c r="M611" s="119">
        <f t="shared" si="133"/>
        <v>0</v>
      </c>
      <c r="N611" s="64"/>
      <c r="O611" s="64">
        <v>4911109000</v>
      </c>
    </row>
    <row r="612" spans="1:15" s="2" customFormat="1" ht="74.25" customHeight="1" x14ac:dyDescent="0.3">
      <c r="A612" s="5">
        <f t="shared" si="134"/>
        <v>18</v>
      </c>
      <c r="B612" s="14"/>
      <c r="C612" s="180"/>
      <c r="D612" s="43" t="s">
        <v>373</v>
      </c>
      <c r="E612" s="50"/>
      <c r="F612" s="54" t="s">
        <v>630</v>
      </c>
      <c r="G612" s="196" t="s">
        <v>1058</v>
      </c>
      <c r="H612" s="77">
        <v>11</v>
      </c>
      <c r="I612" s="81">
        <f>ROUND((100-$L$4)/100*H612,1)</f>
        <v>6.8</v>
      </c>
      <c r="J612" s="88" t="s">
        <v>691</v>
      </c>
      <c r="K612" s="102">
        <v>100</v>
      </c>
      <c r="L612" s="110"/>
      <c r="M612" s="119">
        <f t="shared" si="133"/>
        <v>0</v>
      </c>
      <c r="N612" s="64">
        <f>L612*1/100</f>
        <v>0</v>
      </c>
      <c r="O612" s="64">
        <v>4911109000</v>
      </c>
    </row>
    <row r="613" spans="1:15" s="2" customFormat="1" ht="76.5" customHeight="1" x14ac:dyDescent="0.3">
      <c r="A613" s="5">
        <f t="shared" si="134"/>
        <v>19</v>
      </c>
      <c r="B613" s="14" t="s">
        <v>16</v>
      </c>
      <c r="C613" s="26"/>
      <c r="D613" s="43" t="s">
        <v>374</v>
      </c>
      <c r="E613" s="50"/>
      <c r="F613" s="54" t="s">
        <v>630</v>
      </c>
      <c r="G613" s="126">
        <v>9785912821431</v>
      </c>
      <c r="H613" s="77">
        <v>11</v>
      </c>
      <c r="I613" s="81">
        <f t="shared" si="132"/>
        <v>6.8</v>
      </c>
      <c r="J613" s="88"/>
      <c r="K613" s="102">
        <v>100</v>
      </c>
      <c r="L613" s="110"/>
      <c r="M613" s="119">
        <f t="shared" si="133"/>
        <v>0</v>
      </c>
      <c r="N613" s="64">
        <f>L613*1/100</f>
        <v>0</v>
      </c>
      <c r="O613" s="64">
        <v>4911109000</v>
      </c>
    </row>
    <row r="614" spans="1:15" s="2" customFormat="1" ht="71.25" customHeight="1" x14ac:dyDescent="0.3">
      <c r="A614" s="5">
        <f t="shared" si="134"/>
        <v>20</v>
      </c>
      <c r="B614" s="14" t="s">
        <v>16</v>
      </c>
      <c r="C614" s="26"/>
      <c r="D614" s="43" t="s">
        <v>375</v>
      </c>
      <c r="E614" s="50"/>
      <c r="F614" s="54" t="s">
        <v>630</v>
      </c>
      <c r="G614" s="126">
        <v>9785912821424</v>
      </c>
      <c r="H614" s="77">
        <v>11</v>
      </c>
      <c r="I614" s="81">
        <f t="shared" si="132"/>
        <v>6.8</v>
      </c>
      <c r="J614" s="88"/>
      <c r="K614" s="102">
        <v>100</v>
      </c>
      <c r="L614" s="110"/>
      <c r="M614" s="119">
        <f t="shared" si="133"/>
        <v>0</v>
      </c>
      <c r="N614" s="64">
        <f>L614*3.6/100</f>
        <v>0</v>
      </c>
      <c r="O614" s="64">
        <v>4911109000</v>
      </c>
    </row>
    <row r="615" spans="1:15" s="2" customFormat="1" ht="71.25" customHeight="1" x14ac:dyDescent="0.3">
      <c r="A615" s="5">
        <f t="shared" si="134"/>
        <v>21</v>
      </c>
      <c r="B615" s="14"/>
      <c r="C615" s="26"/>
      <c r="D615" s="43" t="s">
        <v>376</v>
      </c>
      <c r="E615" s="50"/>
      <c r="F615" s="54" t="s">
        <v>626</v>
      </c>
      <c r="G615" s="126" t="s">
        <v>1059</v>
      </c>
      <c r="H615" s="77">
        <v>28</v>
      </c>
      <c r="I615" s="81">
        <f>ROUND((100-$L$4)/100*H615,1)</f>
        <v>17.399999999999999</v>
      </c>
      <c r="J615" s="88">
        <v>2021</v>
      </c>
      <c r="K615" s="102">
        <v>100</v>
      </c>
      <c r="L615" s="110"/>
      <c r="M615" s="119">
        <f t="shared" si="133"/>
        <v>0</v>
      </c>
      <c r="N615" s="64">
        <f>L615*3.6/100</f>
        <v>0</v>
      </c>
      <c r="O615" s="64">
        <v>4911109000</v>
      </c>
    </row>
    <row r="616" spans="1:15" s="2" customFormat="1" ht="71.25" customHeight="1" x14ac:dyDescent="0.3">
      <c r="A616" s="5">
        <f t="shared" si="134"/>
        <v>22</v>
      </c>
      <c r="B616" s="14" t="s">
        <v>16</v>
      </c>
      <c r="C616" s="26"/>
      <c r="D616" s="43" t="s">
        <v>377</v>
      </c>
      <c r="E616" s="50"/>
      <c r="F616" s="54" t="s">
        <v>627</v>
      </c>
      <c r="G616" s="126" t="s">
        <v>1060</v>
      </c>
      <c r="H616" s="77">
        <v>28</v>
      </c>
      <c r="I616" s="81">
        <f>ROUND((100-$L$4)/100*H616,1)</f>
        <v>17.399999999999999</v>
      </c>
      <c r="J616" s="88"/>
      <c r="K616" s="102">
        <v>100</v>
      </c>
      <c r="L616" s="110"/>
      <c r="M616" s="119">
        <f t="shared" si="133"/>
        <v>0</v>
      </c>
      <c r="N616" s="64">
        <f>L616*3.6/100</f>
        <v>0</v>
      </c>
      <c r="O616" s="64">
        <v>4911109000</v>
      </c>
    </row>
    <row r="617" spans="1:15" s="2" customFormat="1" ht="71.25" customHeight="1" x14ac:dyDescent="0.3">
      <c r="A617" s="5">
        <f t="shared" si="134"/>
        <v>23</v>
      </c>
      <c r="B617" s="14"/>
      <c r="C617" s="26"/>
      <c r="D617" s="43" t="s">
        <v>378</v>
      </c>
      <c r="E617" s="50"/>
      <c r="F617" s="54" t="s">
        <v>627</v>
      </c>
      <c r="G617" s="126" t="s">
        <v>1061</v>
      </c>
      <c r="H617" s="77">
        <v>28</v>
      </c>
      <c r="I617" s="81">
        <f>ROUND((100-$L$4)/100*H617,1)</f>
        <v>17.399999999999999</v>
      </c>
      <c r="J617" s="88"/>
      <c r="K617" s="102">
        <v>100</v>
      </c>
      <c r="L617" s="110"/>
      <c r="M617" s="119">
        <f t="shared" si="133"/>
        <v>0</v>
      </c>
      <c r="N617" s="64">
        <f>L617*3.6/100</f>
        <v>0</v>
      </c>
      <c r="O617" s="64">
        <v>4911109000</v>
      </c>
    </row>
    <row r="618" spans="1:15" s="2" customFormat="1" ht="57.75" customHeight="1" x14ac:dyDescent="0.3">
      <c r="A618" s="220" t="s">
        <v>768</v>
      </c>
      <c r="B618" s="221"/>
      <c r="C618" s="221"/>
      <c r="D618" s="221"/>
      <c r="E618" s="131" t="s">
        <v>864</v>
      </c>
      <c r="F618" s="224" t="s">
        <v>769</v>
      </c>
      <c r="G618" s="224"/>
      <c r="H618" s="224"/>
      <c r="I618" s="224"/>
      <c r="J618" s="224"/>
      <c r="K618" s="225"/>
      <c r="L618" s="115"/>
      <c r="M618" s="119"/>
      <c r="N618" s="64"/>
      <c r="O618" s="64"/>
    </row>
    <row r="619" spans="1:15" s="2" customFormat="1" ht="108.75" customHeight="1" x14ac:dyDescent="0.3">
      <c r="A619" s="4">
        <v>1</v>
      </c>
      <c r="B619" s="14"/>
      <c r="C619" s="127" t="s">
        <v>29</v>
      </c>
      <c r="D619" s="39" t="s">
        <v>1116</v>
      </c>
      <c r="E619" s="205" t="s">
        <v>29</v>
      </c>
      <c r="F619" s="54" t="s">
        <v>1117</v>
      </c>
      <c r="G619" s="126">
        <v>9785000338476</v>
      </c>
      <c r="H619" s="75">
        <v>148</v>
      </c>
      <c r="I619" s="81">
        <f>ROUND((100-$L$4)/100*H619,1)</f>
        <v>91.8</v>
      </c>
      <c r="J619" s="171" t="s">
        <v>1110</v>
      </c>
      <c r="K619" s="172">
        <v>100</v>
      </c>
      <c r="L619" s="133"/>
      <c r="M619" s="119">
        <f>L619*I619</f>
        <v>0</v>
      </c>
      <c r="N619" s="121"/>
      <c r="O619" s="64"/>
    </row>
    <row r="620" spans="1:15" s="2" customFormat="1" ht="108.75" customHeight="1" x14ac:dyDescent="0.3">
      <c r="A620" s="153"/>
      <c r="B620" s="154"/>
      <c r="C620" s="155"/>
      <c r="D620" s="156" t="s">
        <v>1114</v>
      </c>
      <c r="E620" s="157"/>
      <c r="F620" s="158" t="s">
        <v>1100</v>
      </c>
      <c r="G620" s="187"/>
      <c r="H620" s="159">
        <v>178</v>
      </c>
      <c r="I620" s="160">
        <f>ROUND((100-$L$4)/100*H620,1)</f>
        <v>110.4</v>
      </c>
      <c r="J620" s="211" t="s">
        <v>1151</v>
      </c>
      <c r="K620" s="138">
        <v>50</v>
      </c>
      <c r="L620" s="134"/>
      <c r="M620" s="162">
        <f>L620*I620</f>
        <v>0</v>
      </c>
      <c r="N620" s="64"/>
      <c r="O620" s="64"/>
    </row>
    <row r="621" spans="1:15" s="2" customFormat="1" ht="111.75" customHeight="1" x14ac:dyDescent="0.3">
      <c r="A621" s="5">
        <v>2</v>
      </c>
      <c r="B621" s="17" t="s">
        <v>17</v>
      </c>
      <c r="C621" s="27" t="s">
        <v>30</v>
      </c>
      <c r="D621" s="43" t="s">
        <v>379</v>
      </c>
      <c r="E621" s="49" t="s">
        <v>598</v>
      </c>
      <c r="F621" s="54" t="s">
        <v>1117</v>
      </c>
      <c r="G621" s="186">
        <v>9785000337004</v>
      </c>
      <c r="H621" s="75">
        <v>148</v>
      </c>
      <c r="I621" s="81">
        <f>ROUND((100-$L$4)/100*H621,1)</f>
        <v>91.8</v>
      </c>
      <c r="J621" s="89" t="s">
        <v>690</v>
      </c>
      <c r="K621" s="102">
        <v>100</v>
      </c>
      <c r="L621" s="134"/>
      <c r="M621" s="119">
        <f>L621*I621</f>
        <v>0</v>
      </c>
      <c r="N621" s="64">
        <f>L621*12.5/100</f>
        <v>0</v>
      </c>
      <c r="O621" s="64">
        <v>4903000000</v>
      </c>
    </row>
    <row r="622" spans="1:15" s="10" customFormat="1" ht="111.75" customHeight="1" x14ac:dyDescent="0.3">
      <c r="A622" s="5">
        <v>3</v>
      </c>
      <c r="B622" s="17" t="s">
        <v>17</v>
      </c>
      <c r="C622" s="27" t="s">
        <v>30</v>
      </c>
      <c r="D622" s="43" t="s">
        <v>89</v>
      </c>
      <c r="E622" s="49" t="s">
        <v>598</v>
      </c>
      <c r="F622" s="54" t="s">
        <v>1117</v>
      </c>
      <c r="G622" s="186">
        <v>9785000336991</v>
      </c>
      <c r="H622" s="75">
        <v>148</v>
      </c>
      <c r="I622" s="81">
        <f>ROUND((100-$L$4)/100*H622,1)</f>
        <v>91.8</v>
      </c>
      <c r="J622" s="89" t="s">
        <v>690</v>
      </c>
      <c r="K622" s="102">
        <v>100</v>
      </c>
      <c r="L622" s="134"/>
      <c r="M622" s="119">
        <f>L622*I622</f>
        <v>0</v>
      </c>
      <c r="N622" s="64">
        <f>L622*12.5/100</f>
        <v>0</v>
      </c>
      <c r="O622" s="64">
        <v>4903000000</v>
      </c>
    </row>
    <row r="623" spans="1:15" s="2" customFormat="1" ht="36.6" customHeight="1" x14ac:dyDescent="0.3">
      <c r="A623" s="7"/>
      <c r="B623" s="16"/>
      <c r="C623" s="16"/>
      <c r="D623" s="16"/>
      <c r="E623" s="16"/>
      <c r="F623" s="224" t="s">
        <v>770</v>
      </c>
      <c r="G623" s="224"/>
      <c r="H623" s="224"/>
      <c r="I623" s="224"/>
      <c r="J623" s="224"/>
      <c r="K623" s="225"/>
      <c r="L623" s="115"/>
      <c r="M623" s="119"/>
      <c r="N623" s="64"/>
      <c r="O623" s="64"/>
    </row>
    <row r="624" spans="1:15" s="2" customFormat="1" ht="111.75" customHeight="1" x14ac:dyDescent="0.3">
      <c r="A624" s="5">
        <v>1</v>
      </c>
      <c r="B624" s="17" t="s">
        <v>17</v>
      </c>
      <c r="C624" s="26"/>
      <c r="D624" s="43" t="s">
        <v>304</v>
      </c>
      <c r="E624" s="25"/>
      <c r="F624" s="58"/>
      <c r="G624" s="126">
        <v>9785912828324</v>
      </c>
      <c r="H624" s="77">
        <v>54</v>
      </c>
      <c r="I624" s="81">
        <f>ROUND((100-$L$4)/100*H624,1)</f>
        <v>33.5</v>
      </c>
      <c r="J624" s="88" t="s">
        <v>696</v>
      </c>
      <c r="K624" s="102">
        <v>100</v>
      </c>
      <c r="L624" s="110"/>
      <c r="M624" s="119">
        <f>L624*I624</f>
        <v>0</v>
      </c>
      <c r="N624" s="64">
        <f>L624*4.2/100</f>
        <v>0</v>
      </c>
      <c r="O624" s="64">
        <v>4903000000</v>
      </c>
    </row>
    <row r="625" spans="1:15" s="2" customFormat="1" ht="111.75" customHeight="1" x14ac:dyDescent="0.3">
      <c r="A625" s="5">
        <f>A624+1</f>
        <v>2</v>
      </c>
      <c r="B625" s="17" t="s">
        <v>17</v>
      </c>
      <c r="C625" s="31"/>
      <c r="D625" s="43" t="s">
        <v>327</v>
      </c>
      <c r="E625" s="25"/>
      <c r="F625" s="58"/>
      <c r="G625" s="126">
        <v>9785912828409</v>
      </c>
      <c r="H625" s="77">
        <v>54</v>
      </c>
      <c r="I625" s="81">
        <f>ROUND((100-$L$4)/100*H625,1)</f>
        <v>33.5</v>
      </c>
      <c r="J625" s="88" t="s">
        <v>696</v>
      </c>
      <c r="K625" s="102">
        <v>100</v>
      </c>
      <c r="L625" s="110"/>
      <c r="M625" s="119">
        <f>L625*I625</f>
        <v>0</v>
      </c>
      <c r="N625" s="64">
        <f>L625*4.2/100</f>
        <v>0</v>
      </c>
      <c r="O625" s="64">
        <v>4903000000</v>
      </c>
    </row>
    <row r="626" spans="1:15" s="2" customFormat="1" ht="111.75" customHeight="1" x14ac:dyDescent="0.3">
      <c r="A626" s="5">
        <f>A625+1</f>
        <v>3</v>
      </c>
      <c r="B626" s="17" t="s">
        <v>17</v>
      </c>
      <c r="C626" s="31"/>
      <c r="D626" s="43" t="s">
        <v>381</v>
      </c>
      <c r="E626" s="25"/>
      <c r="F626" s="58"/>
      <c r="G626" s="126">
        <v>9785912828249</v>
      </c>
      <c r="H626" s="77">
        <v>54</v>
      </c>
      <c r="I626" s="81">
        <f>ROUND((100-$L$4)/100*H626,1)</f>
        <v>33.5</v>
      </c>
      <c r="J626" s="88" t="s">
        <v>696</v>
      </c>
      <c r="K626" s="102">
        <v>100</v>
      </c>
      <c r="L626" s="110"/>
      <c r="M626" s="119">
        <f>L626*I626</f>
        <v>0</v>
      </c>
      <c r="N626" s="64">
        <f>L626*4.2/100</f>
        <v>0</v>
      </c>
      <c r="O626" s="64">
        <v>4903000000</v>
      </c>
    </row>
    <row r="627" spans="1:15" s="2" customFormat="1" ht="111.75" customHeight="1" x14ac:dyDescent="0.3">
      <c r="A627" s="5">
        <f>A626+1</f>
        <v>4</v>
      </c>
      <c r="B627" s="17" t="s">
        <v>17</v>
      </c>
      <c r="C627" s="31"/>
      <c r="D627" s="43" t="s">
        <v>334</v>
      </c>
      <c r="E627" s="25"/>
      <c r="F627" s="58"/>
      <c r="G627" s="126">
        <v>9785912828393</v>
      </c>
      <c r="H627" s="77">
        <v>54</v>
      </c>
      <c r="I627" s="81">
        <f>ROUND((100-$L$4)/100*H627,1)</f>
        <v>33.5</v>
      </c>
      <c r="J627" s="88" t="s">
        <v>696</v>
      </c>
      <c r="K627" s="102">
        <v>100</v>
      </c>
      <c r="L627" s="110"/>
      <c r="M627" s="119">
        <f>L627*I627</f>
        <v>0</v>
      </c>
      <c r="N627" s="64">
        <f>L627*4.2/100</f>
        <v>0</v>
      </c>
      <c r="O627" s="64">
        <v>4903000000</v>
      </c>
    </row>
    <row r="628" spans="1:15" s="10" customFormat="1" ht="111.75" customHeight="1" x14ac:dyDescent="0.3">
      <c r="A628" s="5">
        <f>A627+1</f>
        <v>5</v>
      </c>
      <c r="B628" s="17" t="s">
        <v>17</v>
      </c>
      <c r="C628" s="31"/>
      <c r="D628" s="43" t="s">
        <v>382</v>
      </c>
      <c r="E628" s="25"/>
      <c r="F628" s="58"/>
      <c r="G628" s="126">
        <v>9785912826627</v>
      </c>
      <c r="H628" s="77">
        <v>54</v>
      </c>
      <c r="I628" s="81">
        <f>ROUND((100-$L$4)/100*H628,1)</f>
        <v>33.5</v>
      </c>
      <c r="J628" s="88" t="s">
        <v>691</v>
      </c>
      <c r="K628" s="102">
        <v>100</v>
      </c>
      <c r="L628" s="110"/>
      <c r="M628" s="119">
        <f>L628*I628</f>
        <v>0</v>
      </c>
      <c r="N628" s="64">
        <f>L628*4.2/100</f>
        <v>0</v>
      </c>
      <c r="O628" s="64">
        <v>4903000000</v>
      </c>
    </row>
    <row r="629" spans="1:15" s="2" customFormat="1" ht="34.200000000000003" customHeight="1" x14ac:dyDescent="0.3">
      <c r="A629" s="220"/>
      <c r="B629" s="221"/>
      <c r="C629" s="221"/>
      <c r="D629" s="221"/>
      <c r="E629" s="16"/>
      <c r="F629" s="224" t="s">
        <v>771</v>
      </c>
      <c r="G629" s="224"/>
      <c r="H629" s="224"/>
      <c r="I629" s="224"/>
      <c r="J629" s="224"/>
      <c r="K629" s="225"/>
      <c r="L629" s="110"/>
      <c r="M629" s="119"/>
      <c r="N629" s="64"/>
      <c r="O629" s="64"/>
    </row>
    <row r="630" spans="1:15" s="2" customFormat="1" ht="111.75" customHeight="1" x14ac:dyDescent="0.3">
      <c r="A630" s="5">
        <f>A628+1</f>
        <v>6</v>
      </c>
      <c r="B630" s="17" t="s">
        <v>17</v>
      </c>
      <c r="C630" s="26"/>
      <c r="D630" s="43" t="s">
        <v>383</v>
      </c>
      <c r="E630" s="30"/>
      <c r="F630" s="54" t="s">
        <v>623</v>
      </c>
      <c r="G630" s="126">
        <v>9785912829130</v>
      </c>
      <c r="H630" s="77">
        <v>54</v>
      </c>
      <c r="I630" s="81">
        <f t="shared" ref="I630:I663" si="136">ROUND((100-$L$4)/100*H630,1)</f>
        <v>33.5</v>
      </c>
      <c r="J630" s="88" t="s">
        <v>694</v>
      </c>
      <c r="K630" s="102">
        <v>100</v>
      </c>
      <c r="L630" s="110"/>
      <c r="M630" s="119">
        <f>L630*I630</f>
        <v>0</v>
      </c>
      <c r="N630" s="64">
        <f t="shared" ref="N630:N662" si="137">L630*3.8/100</f>
        <v>0</v>
      </c>
      <c r="O630" s="64">
        <v>4903000000</v>
      </c>
    </row>
    <row r="631" spans="1:15" s="2" customFormat="1" ht="111.75" customHeight="1" x14ac:dyDescent="0.3">
      <c r="A631" s="5">
        <f>A630+1</f>
        <v>7</v>
      </c>
      <c r="B631" s="17" t="s">
        <v>17</v>
      </c>
      <c r="C631" s="26"/>
      <c r="D631" s="43" t="s">
        <v>384</v>
      </c>
      <c r="E631" s="30"/>
      <c r="F631" s="54" t="s">
        <v>623</v>
      </c>
      <c r="G631" s="126">
        <v>9785912829161</v>
      </c>
      <c r="H631" s="77">
        <v>54</v>
      </c>
      <c r="I631" s="81">
        <f t="shared" si="136"/>
        <v>33.5</v>
      </c>
      <c r="J631" s="88" t="s">
        <v>694</v>
      </c>
      <c r="K631" s="102">
        <v>100</v>
      </c>
      <c r="L631" s="110"/>
      <c r="M631" s="119">
        <f t="shared" ref="M631:M663" si="138">L631*I631</f>
        <v>0</v>
      </c>
      <c r="N631" s="64">
        <f t="shared" si="137"/>
        <v>0</v>
      </c>
      <c r="O631" s="64">
        <v>4903000000</v>
      </c>
    </row>
    <row r="632" spans="1:15" s="2" customFormat="1" ht="111.75" customHeight="1" x14ac:dyDescent="0.3">
      <c r="A632" s="5">
        <f t="shared" ref="A632:A663" si="139">A631+1</f>
        <v>8</v>
      </c>
      <c r="B632" s="17" t="s">
        <v>17</v>
      </c>
      <c r="C632" s="26"/>
      <c r="D632" s="43" t="s">
        <v>289</v>
      </c>
      <c r="E632" s="30"/>
      <c r="F632" s="54"/>
      <c r="G632" s="126">
        <v>9785912828096</v>
      </c>
      <c r="H632" s="77">
        <v>54</v>
      </c>
      <c r="I632" s="81">
        <f t="shared" si="136"/>
        <v>33.5</v>
      </c>
      <c r="J632" s="88" t="s">
        <v>694</v>
      </c>
      <c r="K632" s="102">
        <v>100</v>
      </c>
      <c r="L632" s="110"/>
      <c r="M632" s="119">
        <f t="shared" si="138"/>
        <v>0</v>
      </c>
      <c r="N632" s="64">
        <f t="shared" si="137"/>
        <v>0</v>
      </c>
      <c r="O632" s="64">
        <v>4903000000</v>
      </c>
    </row>
    <row r="633" spans="1:15" s="2" customFormat="1" ht="111.75" customHeight="1" x14ac:dyDescent="0.3">
      <c r="A633" s="5">
        <f t="shared" si="139"/>
        <v>9</v>
      </c>
      <c r="B633" s="17" t="s">
        <v>17</v>
      </c>
      <c r="C633" s="27" t="s">
        <v>30</v>
      </c>
      <c r="D633" s="43" t="s">
        <v>291</v>
      </c>
      <c r="E633" s="25"/>
      <c r="F633" s="54"/>
      <c r="G633" s="126">
        <v>9785912827549</v>
      </c>
      <c r="H633" s="77">
        <v>54</v>
      </c>
      <c r="I633" s="81">
        <f t="shared" si="136"/>
        <v>33.5</v>
      </c>
      <c r="J633" s="88" t="s">
        <v>692</v>
      </c>
      <c r="K633" s="102">
        <v>300</v>
      </c>
      <c r="L633" s="110"/>
      <c r="M633" s="119">
        <f t="shared" si="138"/>
        <v>0</v>
      </c>
      <c r="N633" s="64">
        <f t="shared" si="137"/>
        <v>0</v>
      </c>
      <c r="O633" s="64">
        <v>4903000000</v>
      </c>
    </row>
    <row r="634" spans="1:15" s="2" customFormat="1" ht="111.75" customHeight="1" x14ac:dyDescent="0.3">
      <c r="A634" s="5">
        <f t="shared" si="139"/>
        <v>10</v>
      </c>
      <c r="B634" s="17" t="s">
        <v>17</v>
      </c>
      <c r="C634" s="26"/>
      <c r="D634" s="43" t="s">
        <v>292</v>
      </c>
      <c r="E634" s="25"/>
      <c r="F634" s="58"/>
      <c r="G634" s="126">
        <v>9785912827556</v>
      </c>
      <c r="H634" s="77">
        <v>54</v>
      </c>
      <c r="I634" s="81">
        <f t="shared" si="136"/>
        <v>33.5</v>
      </c>
      <c r="J634" s="88" t="s">
        <v>694</v>
      </c>
      <c r="K634" s="102">
        <v>100</v>
      </c>
      <c r="L634" s="110"/>
      <c r="M634" s="119">
        <f t="shared" si="138"/>
        <v>0</v>
      </c>
      <c r="N634" s="64">
        <f t="shared" si="137"/>
        <v>0</v>
      </c>
      <c r="O634" s="64">
        <v>4903000000</v>
      </c>
    </row>
    <row r="635" spans="1:15" s="2" customFormat="1" ht="111.75" customHeight="1" x14ac:dyDescent="0.3">
      <c r="A635" s="5">
        <f t="shared" si="139"/>
        <v>11</v>
      </c>
      <c r="B635" s="17" t="s">
        <v>17</v>
      </c>
      <c r="C635" s="27" t="s">
        <v>30</v>
      </c>
      <c r="D635" s="43" t="s">
        <v>71</v>
      </c>
      <c r="E635" s="49" t="s">
        <v>598</v>
      </c>
      <c r="F635" s="58"/>
      <c r="G635" s="126">
        <v>9785912826665</v>
      </c>
      <c r="H635" s="77">
        <v>54</v>
      </c>
      <c r="I635" s="81">
        <f t="shared" si="136"/>
        <v>33.5</v>
      </c>
      <c r="J635" s="88" t="s">
        <v>692</v>
      </c>
      <c r="K635" s="102">
        <v>300</v>
      </c>
      <c r="L635" s="110"/>
      <c r="M635" s="119">
        <f t="shared" si="138"/>
        <v>0</v>
      </c>
      <c r="N635" s="64">
        <f t="shared" si="137"/>
        <v>0</v>
      </c>
      <c r="O635" s="64">
        <v>4903000000</v>
      </c>
    </row>
    <row r="636" spans="1:15" s="2" customFormat="1" ht="111.75" customHeight="1" x14ac:dyDescent="0.3">
      <c r="A636" s="5">
        <f t="shared" si="139"/>
        <v>12</v>
      </c>
      <c r="B636" s="17" t="s">
        <v>17</v>
      </c>
      <c r="C636" s="26"/>
      <c r="D636" s="43" t="s">
        <v>385</v>
      </c>
      <c r="E636" s="25"/>
      <c r="F636" s="58"/>
      <c r="G636" s="126">
        <v>9785000337073</v>
      </c>
      <c r="H636" s="77">
        <v>54</v>
      </c>
      <c r="I636" s="81">
        <f t="shared" si="136"/>
        <v>33.5</v>
      </c>
      <c r="J636" s="88" t="s">
        <v>692</v>
      </c>
      <c r="K636" s="102">
        <v>300</v>
      </c>
      <c r="L636" s="110"/>
      <c r="M636" s="119">
        <f t="shared" si="138"/>
        <v>0</v>
      </c>
      <c r="N636" s="64">
        <f t="shared" si="137"/>
        <v>0</v>
      </c>
      <c r="O636" s="64">
        <v>4903000000</v>
      </c>
    </row>
    <row r="637" spans="1:15" s="2" customFormat="1" ht="111.75" customHeight="1" x14ac:dyDescent="0.3">
      <c r="A637" s="5">
        <f t="shared" si="139"/>
        <v>13</v>
      </c>
      <c r="B637" s="17" t="s">
        <v>17</v>
      </c>
      <c r="C637" s="27" t="s">
        <v>30</v>
      </c>
      <c r="D637" s="43" t="s">
        <v>295</v>
      </c>
      <c r="E637" s="25"/>
      <c r="F637" s="58"/>
      <c r="G637" s="126">
        <v>9785912827587</v>
      </c>
      <c r="H637" s="77">
        <v>54</v>
      </c>
      <c r="I637" s="81">
        <f t="shared" si="136"/>
        <v>33.5</v>
      </c>
      <c r="J637" s="88" t="s">
        <v>692</v>
      </c>
      <c r="K637" s="102">
        <v>300</v>
      </c>
      <c r="L637" s="110"/>
      <c r="M637" s="119">
        <f t="shared" si="138"/>
        <v>0</v>
      </c>
      <c r="N637" s="64">
        <f t="shared" si="137"/>
        <v>0</v>
      </c>
      <c r="O637" s="64">
        <v>4903000000</v>
      </c>
    </row>
    <row r="638" spans="1:15" s="2" customFormat="1" ht="111.75" customHeight="1" x14ac:dyDescent="0.3">
      <c r="A638" s="5">
        <f t="shared" si="139"/>
        <v>14</v>
      </c>
      <c r="B638" s="17" t="s">
        <v>17</v>
      </c>
      <c r="C638" s="27" t="s">
        <v>30</v>
      </c>
      <c r="D638" s="43" t="s">
        <v>386</v>
      </c>
      <c r="E638" s="25"/>
      <c r="F638" s="58"/>
      <c r="G638" s="126">
        <v>9785912826719</v>
      </c>
      <c r="H638" s="77">
        <v>54</v>
      </c>
      <c r="I638" s="81">
        <f t="shared" si="136"/>
        <v>33.5</v>
      </c>
      <c r="J638" s="88" t="s">
        <v>692</v>
      </c>
      <c r="K638" s="102">
        <v>300</v>
      </c>
      <c r="L638" s="110"/>
      <c r="M638" s="119">
        <f t="shared" si="138"/>
        <v>0</v>
      </c>
      <c r="N638" s="64">
        <f t="shared" si="137"/>
        <v>0</v>
      </c>
      <c r="O638" s="64">
        <v>4903000000</v>
      </c>
    </row>
    <row r="639" spans="1:15" s="2" customFormat="1" ht="111.75" customHeight="1" x14ac:dyDescent="0.3">
      <c r="A639" s="5">
        <f t="shared" si="139"/>
        <v>15</v>
      </c>
      <c r="B639" s="17" t="s">
        <v>17</v>
      </c>
      <c r="C639" s="27" t="s">
        <v>30</v>
      </c>
      <c r="D639" s="43" t="s">
        <v>296</v>
      </c>
      <c r="E639" s="30"/>
      <c r="F639" s="58"/>
      <c r="G639" s="126">
        <v>9785912828430</v>
      </c>
      <c r="H639" s="77">
        <v>54</v>
      </c>
      <c r="I639" s="81">
        <f t="shared" si="136"/>
        <v>33.5</v>
      </c>
      <c r="J639" s="88" t="s">
        <v>692</v>
      </c>
      <c r="K639" s="102">
        <v>300</v>
      </c>
      <c r="L639" s="110"/>
      <c r="M639" s="119">
        <f t="shared" si="138"/>
        <v>0</v>
      </c>
      <c r="N639" s="64">
        <f t="shared" si="137"/>
        <v>0</v>
      </c>
      <c r="O639" s="64">
        <v>4903000000</v>
      </c>
    </row>
    <row r="640" spans="1:15" s="2" customFormat="1" ht="111.75" customHeight="1" x14ac:dyDescent="0.3">
      <c r="A640" s="5">
        <f t="shared" si="139"/>
        <v>16</v>
      </c>
      <c r="B640" s="17" t="s">
        <v>17</v>
      </c>
      <c r="C640" s="26"/>
      <c r="D640" s="43" t="s">
        <v>387</v>
      </c>
      <c r="E640" s="25"/>
      <c r="F640" s="58"/>
      <c r="G640" s="126">
        <v>9785912829116</v>
      </c>
      <c r="H640" s="77">
        <v>54</v>
      </c>
      <c r="I640" s="81">
        <f t="shared" si="136"/>
        <v>33.5</v>
      </c>
      <c r="J640" s="88" t="s">
        <v>694</v>
      </c>
      <c r="K640" s="102">
        <v>100</v>
      </c>
      <c r="L640" s="110"/>
      <c r="M640" s="119">
        <f t="shared" si="138"/>
        <v>0</v>
      </c>
      <c r="N640" s="64">
        <f t="shared" si="137"/>
        <v>0</v>
      </c>
      <c r="O640" s="64">
        <v>4903000000</v>
      </c>
    </row>
    <row r="641" spans="1:15" s="2" customFormat="1" ht="111.75" customHeight="1" x14ac:dyDescent="0.3">
      <c r="A641" s="5">
        <f t="shared" si="139"/>
        <v>17</v>
      </c>
      <c r="B641" s="17" t="s">
        <v>17</v>
      </c>
      <c r="C641" s="26"/>
      <c r="D641" s="43" t="s">
        <v>388</v>
      </c>
      <c r="E641" s="25"/>
      <c r="F641" s="58"/>
      <c r="G641" s="126">
        <v>9785912829086</v>
      </c>
      <c r="H641" s="77">
        <v>54</v>
      </c>
      <c r="I641" s="81">
        <f t="shared" si="136"/>
        <v>33.5</v>
      </c>
      <c r="J641" s="88" t="s">
        <v>694</v>
      </c>
      <c r="K641" s="102">
        <v>100</v>
      </c>
      <c r="L641" s="110"/>
      <c r="M641" s="119">
        <f t="shared" si="138"/>
        <v>0</v>
      </c>
      <c r="N641" s="64">
        <f t="shared" si="137"/>
        <v>0</v>
      </c>
      <c r="O641" s="64">
        <v>4903000000</v>
      </c>
    </row>
    <row r="642" spans="1:15" s="2" customFormat="1" ht="111.75" customHeight="1" x14ac:dyDescent="0.3">
      <c r="A642" s="5">
        <f t="shared" si="139"/>
        <v>18</v>
      </c>
      <c r="B642" s="17" t="s">
        <v>17</v>
      </c>
      <c r="C642" s="26"/>
      <c r="D642" s="43" t="s">
        <v>308</v>
      </c>
      <c r="E642" s="52"/>
      <c r="F642" s="58"/>
      <c r="G642" s="126">
        <v>9785912828102</v>
      </c>
      <c r="H642" s="77">
        <v>54</v>
      </c>
      <c r="I642" s="81">
        <f t="shared" si="136"/>
        <v>33.5</v>
      </c>
      <c r="J642" s="88" t="s">
        <v>694</v>
      </c>
      <c r="K642" s="102">
        <v>100</v>
      </c>
      <c r="L642" s="110"/>
      <c r="M642" s="119">
        <f t="shared" si="138"/>
        <v>0</v>
      </c>
      <c r="N642" s="64">
        <f t="shared" si="137"/>
        <v>0</v>
      </c>
      <c r="O642" s="64">
        <v>4903000000</v>
      </c>
    </row>
    <row r="643" spans="1:15" s="2" customFormat="1" ht="111.75" customHeight="1" x14ac:dyDescent="0.3">
      <c r="A643" s="5">
        <f t="shared" si="139"/>
        <v>19</v>
      </c>
      <c r="B643" s="17"/>
      <c r="C643" s="180"/>
      <c r="D643" s="43" t="s">
        <v>380</v>
      </c>
      <c r="E643" s="52"/>
      <c r="F643" s="58"/>
      <c r="G643" s="126">
        <v>9785912827570</v>
      </c>
      <c r="H643" s="77">
        <v>54</v>
      </c>
      <c r="I643" s="81">
        <f t="shared" si="136"/>
        <v>33.5</v>
      </c>
      <c r="J643" s="88" t="s">
        <v>691</v>
      </c>
      <c r="K643" s="102">
        <v>250</v>
      </c>
      <c r="L643" s="110"/>
      <c r="M643" s="119">
        <f t="shared" si="138"/>
        <v>0</v>
      </c>
      <c r="N643" s="64">
        <f t="shared" si="137"/>
        <v>0</v>
      </c>
      <c r="O643" s="64">
        <v>4903000000</v>
      </c>
    </row>
    <row r="644" spans="1:15" s="2" customFormat="1" ht="111.75" customHeight="1" x14ac:dyDescent="0.3">
      <c r="A644" s="5">
        <f t="shared" si="139"/>
        <v>20</v>
      </c>
      <c r="B644" s="17" t="s">
        <v>17</v>
      </c>
      <c r="C644" s="27" t="s">
        <v>30</v>
      </c>
      <c r="D644" s="43" t="s">
        <v>389</v>
      </c>
      <c r="E644" s="49" t="s">
        <v>598</v>
      </c>
      <c r="F644" s="58"/>
      <c r="G644" s="126">
        <v>9785912826672</v>
      </c>
      <c r="H644" s="77">
        <v>54</v>
      </c>
      <c r="I644" s="81">
        <f t="shared" si="136"/>
        <v>33.5</v>
      </c>
      <c r="J644" s="88" t="s">
        <v>692</v>
      </c>
      <c r="K644" s="102">
        <v>100</v>
      </c>
      <c r="L644" s="110"/>
      <c r="M644" s="119">
        <f t="shared" si="138"/>
        <v>0</v>
      </c>
      <c r="N644" s="64">
        <f t="shared" si="137"/>
        <v>0</v>
      </c>
      <c r="O644" s="64">
        <v>4903000000</v>
      </c>
    </row>
    <row r="645" spans="1:15" s="2" customFormat="1" ht="111.75" customHeight="1" x14ac:dyDescent="0.3">
      <c r="A645" s="5">
        <f t="shared" si="139"/>
        <v>21</v>
      </c>
      <c r="B645" s="17"/>
      <c r="C645" s="180"/>
      <c r="D645" s="43" t="s">
        <v>311</v>
      </c>
      <c r="E645" s="30"/>
      <c r="F645" s="54"/>
      <c r="G645" s="126">
        <v>9785912828447</v>
      </c>
      <c r="H645" s="77">
        <v>54</v>
      </c>
      <c r="I645" s="81">
        <f t="shared" si="136"/>
        <v>33.5</v>
      </c>
      <c r="J645" s="88" t="s">
        <v>691</v>
      </c>
      <c r="K645" s="102">
        <v>250</v>
      </c>
      <c r="L645" s="110"/>
      <c r="M645" s="119">
        <f t="shared" si="138"/>
        <v>0</v>
      </c>
      <c r="N645" s="64">
        <f t="shared" si="137"/>
        <v>0</v>
      </c>
      <c r="O645" s="64">
        <v>4903000000</v>
      </c>
    </row>
    <row r="646" spans="1:15" s="2" customFormat="1" ht="111.75" customHeight="1" x14ac:dyDescent="0.3">
      <c r="A646" s="5">
        <f t="shared" si="139"/>
        <v>22</v>
      </c>
      <c r="B646" s="17" t="s">
        <v>17</v>
      </c>
      <c r="C646" s="26"/>
      <c r="D646" s="43" t="s">
        <v>328</v>
      </c>
      <c r="E646" s="52"/>
      <c r="F646" s="58"/>
      <c r="G646" s="126">
        <v>9785912826726</v>
      </c>
      <c r="H646" s="77">
        <v>54</v>
      </c>
      <c r="I646" s="81">
        <f t="shared" si="136"/>
        <v>33.5</v>
      </c>
      <c r="J646" s="88" t="s">
        <v>694</v>
      </c>
      <c r="K646" s="102">
        <v>100</v>
      </c>
      <c r="L646" s="110"/>
      <c r="M646" s="119">
        <f t="shared" si="138"/>
        <v>0</v>
      </c>
      <c r="N646" s="64">
        <f>L646*4.2/100</f>
        <v>0</v>
      </c>
      <c r="O646" s="64">
        <v>4903000000</v>
      </c>
    </row>
    <row r="647" spans="1:15" s="2" customFormat="1" ht="111.75" customHeight="1" x14ac:dyDescent="0.3">
      <c r="A647" s="5">
        <f t="shared" si="139"/>
        <v>23</v>
      </c>
      <c r="B647" s="17"/>
      <c r="C647" s="180"/>
      <c r="D647" s="43" t="s">
        <v>381</v>
      </c>
      <c r="E647" s="52"/>
      <c r="F647" s="58"/>
      <c r="G647" s="126">
        <v>9785912828249</v>
      </c>
      <c r="H647" s="77">
        <v>54</v>
      </c>
      <c r="I647" s="81">
        <f t="shared" si="136"/>
        <v>33.5</v>
      </c>
      <c r="J647" s="88" t="s">
        <v>691</v>
      </c>
      <c r="K647" s="102">
        <v>250</v>
      </c>
      <c r="L647" s="110"/>
      <c r="M647" s="119">
        <f t="shared" si="138"/>
        <v>0</v>
      </c>
      <c r="N647" s="64">
        <f t="shared" si="137"/>
        <v>0</v>
      </c>
      <c r="O647" s="64">
        <v>4903000000</v>
      </c>
    </row>
    <row r="648" spans="1:15" s="2" customFormat="1" ht="111.75" customHeight="1" x14ac:dyDescent="0.3">
      <c r="A648" s="5">
        <f t="shared" si="139"/>
        <v>24</v>
      </c>
      <c r="B648" s="17" t="s">
        <v>17</v>
      </c>
      <c r="C648" s="27" t="s">
        <v>30</v>
      </c>
      <c r="D648" s="43" t="s">
        <v>199</v>
      </c>
      <c r="E648" s="49" t="s">
        <v>598</v>
      </c>
      <c r="F648" s="58"/>
      <c r="G648" s="126">
        <v>9785912826641</v>
      </c>
      <c r="H648" s="77">
        <v>54</v>
      </c>
      <c r="I648" s="81">
        <f t="shared" si="136"/>
        <v>33.5</v>
      </c>
      <c r="J648" s="88" t="s">
        <v>692</v>
      </c>
      <c r="K648" s="102">
        <v>300</v>
      </c>
      <c r="L648" s="110"/>
      <c r="M648" s="119">
        <f t="shared" si="138"/>
        <v>0</v>
      </c>
      <c r="N648" s="64">
        <f t="shared" si="137"/>
        <v>0</v>
      </c>
      <c r="O648" s="64">
        <v>4903000000</v>
      </c>
    </row>
    <row r="649" spans="1:15" s="2" customFormat="1" ht="111.75" customHeight="1" x14ac:dyDescent="0.3">
      <c r="A649" s="5">
        <f t="shared" si="139"/>
        <v>25</v>
      </c>
      <c r="B649" s="17" t="s">
        <v>17</v>
      </c>
      <c r="C649" s="27" t="s">
        <v>30</v>
      </c>
      <c r="D649" s="43" t="s">
        <v>390</v>
      </c>
      <c r="E649" s="49" t="s">
        <v>598</v>
      </c>
      <c r="F649" s="58"/>
      <c r="G649" s="126">
        <v>9785912828256</v>
      </c>
      <c r="H649" s="77">
        <v>54</v>
      </c>
      <c r="I649" s="81">
        <f t="shared" si="136"/>
        <v>33.5</v>
      </c>
      <c r="J649" s="88" t="s">
        <v>692</v>
      </c>
      <c r="K649" s="106" t="s">
        <v>704</v>
      </c>
      <c r="L649" s="110"/>
      <c r="M649" s="119">
        <f t="shared" si="138"/>
        <v>0</v>
      </c>
      <c r="N649" s="64">
        <f t="shared" si="137"/>
        <v>0</v>
      </c>
      <c r="O649" s="64">
        <v>4903000000</v>
      </c>
    </row>
    <row r="650" spans="1:15" s="2" customFormat="1" ht="111.75" customHeight="1" x14ac:dyDescent="0.3">
      <c r="A650" s="5">
        <f t="shared" si="139"/>
        <v>26</v>
      </c>
      <c r="B650" s="17" t="s">
        <v>17</v>
      </c>
      <c r="C650" s="26"/>
      <c r="D650" s="43" t="s">
        <v>391</v>
      </c>
      <c r="E650" s="32"/>
      <c r="F650" s="58"/>
      <c r="G650" s="126">
        <v>9785912829093</v>
      </c>
      <c r="H650" s="77">
        <v>54</v>
      </c>
      <c r="I650" s="81">
        <f t="shared" si="136"/>
        <v>33.5</v>
      </c>
      <c r="J650" s="88" t="s">
        <v>694</v>
      </c>
      <c r="K650" s="102">
        <v>100</v>
      </c>
      <c r="L650" s="110"/>
      <c r="M650" s="119">
        <f t="shared" si="138"/>
        <v>0</v>
      </c>
      <c r="N650" s="64">
        <f t="shared" si="137"/>
        <v>0</v>
      </c>
      <c r="O650" s="64">
        <v>4903000000</v>
      </c>
    </row>
    <row r="651" spans="1:15" s="2" customFormat="1" ht="111.75" customHeight="1" x14ac:dyDescent="0.3">
      <c r="A651" s="5">
        <f t="shared" si="139"/>
        <v>27</v>
      </c>
      <c r="B651" s="17" t="s">
        <v>17</v>
      </c>
      <c r="C651" s="26"/>
      <c r="D651" s="43" t="s">
        <v>392</v>
      </c>
      <c r="E651" s="30"/>
      <c r="F651" s="58"/>
      <c r="G651" s="126">
        <v>9785912829123</v>
      </c>
      <c r="H651" s="77">
        <v>54</v>
      </c>
      <c r="I651" s="81">
        <f t="shared" si="136"/>
        <v>33.5</v>
      </c>
      <c r="J651" s="88" t="s">
        <v>694</v>
      </c>
      <c r="K651" s="102">
        <v>100</v>
      </c>
      <c r="L651" s="110"/>
      <c r="M651" s="119">
        <f t="shared" si="138"/>
        <v>0</v>
      </c>
      <c r="N651" s="64">
        <f t="shared" si="137"/>
        <v>0</v>
      </c>
      <c r="O651" s="64">
        <v>4903000000</v>
      </c>
    </row>
    <row r="652" spans="1:15" s="2" customFormat="1" ht="111.75" customHeight="1" x14ac:dyDescent="0.3">
      <c r="A652" s="5">
        <f t="shared" si="139"/>
        <v>28</v>
      </c>
      <c r="B652" s="17" t="s">
        <v>17</v>
      </c>
      <c r="C652" s="27" t="s">
        <v>30</v>
      </c>
      <c r="D652" s="43" t="s">
        <v>393</v>
      </c>
      <c r="E652" s="52"/>
      <c r="F652" s="58"/>
      <c r="G652" s="126">
        <v>9785912828263</v>
      </c>
      <c r="H652" s="77">
        <v>54</v>
      </c>
      <c r="I652" s="81">
        <f t="shared" si="136"/>
        <v>33.5</v>
      </c>
      <c r="J652" s="88" t="s">
        <v>692</v>
      </c>
      <c r="K652" s="102">
        <v>300</v>
      </c>
      <c r="L652" s="110"/>
      <c r="M652" s="119">
        <f t="shared" si="138"/>
        <v>0</v>
      </c>
      <c r="N652" s="64">
        <f t="shared" si="137"/>
        <v>0</v>
      </c>
      <c r="O652" s="64">
        <v>4903000000</v>
      </c>
    </row>
    <row r="653" spans="1:15" s="2" customFormat="1" ht="111.75" customHeight="1" x14ac:dyDescent="0.3">
      <c r="A653" s="5">
        <f t="shared" si="139"/>
        <v>29</v>
      </c>
      <c r="B653" s="17" t="s">
        <v>17</v>
      </c>
      <c r="C653" s="27" t="s">
        <v>30</v>
      </c>
      <c r="D653" s="43" t="s">
        <v>335</v>
      </c>
      <c r="E653" s="58"/>
      <c r="F653" s="58"/>
      <c r="G653" s="126">
        <v>9785912826610</v>
      </c>
      <c r="H653" s="77">
        <v>54</v>
      </c>
      <c r="I653" s="81">
        <f t="shared" si="136"/>
        <v>33.5</v>
      </c>
      <c r="J653" s="88" t="s">
        <v>692</v>
      </c>
      <c r="K653" s="102">
        <v>300</v>
      </c>
      <c r="L653" s="110"/>
      <c r="M653" s="119">
        <f t="shared" si="138"/>
        <v>0</v>
      </c>
      <c r="N653" s="64">
        <f t="shared" si="137"/>
        <v>0</v>
      </c>
      <c r="O653" s="64">
        <v>4903000000</v>
      </c>
    </row>
    <row r="654" spans="1:15" s="2" customFormat="1" ht="111.75" customHeight="1" x14ac:dyDescent="0.3">
      <c r="A654" s="5">
        <f t="shared" si="139"/>
        <v>30</v>
      </c>
      <c r="B654" s="17" t="s">
        <v>17</v>
      </c>
      <c r="C654" s="27" t="s">
        <v>30</v>
      </c>
      <c r="D654" s="43" t="s">
        <v>394</v>
      </c>
      <c r="E654" s="25"/>
      <c r="F654" s="58"/>
      <c r="G654" s="126">
        <v>9785912826733</v>
      </c>
      <c r="H654" s="77">
        <v>54</v>
      </c>
      <c r="I654" s="81">
        <f>ROUND((100-$L$4)/100*H654,1)</f>
        <v>33.5</v>
      </c>
      <c r="J654" s="88" t="s">
        <v>692</v>
      </c>
      <c r="K654" s="102">
        <v>300</v>
      </c>
      <c r="L654" s="110"/>
      <c r="M654" s="119">
        <f t="shared" si="138"/>
        <v>0</v>
      </c>
      <c r="N654" s="64">
        <f t="shared" si="137"/>
        <v>0</v>
      </c>
      <c r="O654" s="64">
        <v>4903000000</v>
      </c>
    </row>
    <row r="655" spans="1:15" s="2" customFormat="1" ht="111.75" customHeight="1" x14ac:dyDescent="0.3">
      <c r="A655" s="5">
        <f t="shared" si="139"/>
        <v>31</v>
      </c>
      <c r="B655" s="17" t="s">
        <v>17</v>
      </c>
      <c r="C655" s="27" t="s">
        <v>30</v>
      </c>
      <c r="D655" s="43" t="s">
        <v>339</v>
      </c>
      <c r="E655" s="30"/>
      <c r="F655" s="58"/>
      <c r="G655" s="126">
        <v>9785912828287</v>
      </c>
      <c r="H655" s="77">
        <v>54</v>
      </c>
      <c r="I655" s="81">
        <f t="shared" si="136"/>
        <v>33.5</v>
      </c>
      <c r="J655" s="88" t="s">
        <v>692</v>
      </c>
      <c r="K655" s="102">
        <v>300</v>
      </c>
      <c r="L655" s="110"/>
      <c r="M655" s="119">
        <f t="shared" si="138"/>
        <v>0</v>
      </c>
      <c r="N655" s="64">
        <f t="shared" si="137"/>
        <v>0</v>
      </c>
      <c r="O655" s="64">
        <v>4903000000</v>
      </c>
    </row>
    <row r="656" spans="1:15" s="2" customFormat="1" ht="111.75" customHeight="1" x14ac:dyDescent="0.3">
      <c r="A656" s="5">
        <f t="shared" si="139"/>
        <v>32</v>
      </c>
      <c r="B656" s="17" t="s">
        <v>17</v>
      </c>
      <c r="C656" s="26"/>
      <c r="D656" s="43" t="s">
        <v>395</v>
      </c>
      <c r="E656" s="30"/>
      <c r="F656" s="58"/>
      <c r="G656" s="126">
        <v>9785912829147</v>
      </c>
      <c r="H656" s="77">
        <v>54</v>
      </c>
      <c r="I656" s="81">
        <f t="shared" si="136"/>
        <v>33.5</v>
      </c>
      <c r="J656" s="88" t="s">
        <v>694</v>
      </c>
      <c r="K656" s="102">
        <v>100</v>
      </c>
      <c r="L656" s="110"/>
      <c r="M656" s="119">
        <f t="shared" si="138"/>
        <v>0</v>
      </c>
      <c r="N656" s="64">
        <f t="shared" si="137"/>
        <v>0</v>
      </c>
      <c r="O656" s="64">
        <v>4903000000</v>
      </c>
    </row>
    <row r="657" spans="1:15" s="2" customFormat="1" ht="111.75" customHeight="1" x14ac:dyDescent="0.3">
      <c r="A657" s="5">
        <f t="shared" si="139"/>
        <v>33</v>
      </c>
      <c r="B657" s="17" t="s">
        <v>17</v>
      </c>
      <c r="C657" s="31"/>
      <c r="D657" s="43" t="s">
        <v>74</v>
      </c>
      <c r="E657" s="30"/>
      <c r="F657" s="58"/>
      <c r="G657" s="126">
        <v>9785912826740</v>
      </c>
      <c r="H657" s="77">
        <v>54</v>
      </c>
      <c r="I657" s="81">
        <f t="shared" si="136"/>
        <v>33.5</v>
      </c>
      <c r="J657" s="88" t="s">
        <v>691</v>
      </c>
      <c r="K657" s="102">
        <v>100</v>
      </c>
      <c r="L657" s="110"/>
      <c r="M657" s="119">
        <f t="shared" si="138"/>
        <v>0</v>
      </c>
      <c r="N657" s="64">
        <f t="shared" si="137"/>
        <v>0</v>
      </c>
      <c r="O657" s="64">
        <v>4903000000</v>
      </c>
    </row>
    <row r="658" spans="1:15" s="2" customFormat="1" ht="111.75" customHeight="1" x14ac:dyDescent="0.3">
      <c r="A658" s="5">
        <f t="shared" si="139"/>
        <v>34</v>
      </c>
      <c r="B658" s="17" t="s">
        <v>17</v>
      </c>
      <c r="C658" s="26"/>
      <c r="D658" s="43" t="s">
        <v>396</v>
      </c>
      <c r="E658" s="30"/>
      <c r="F658" s="58"/>
      <c r="G658" s="126">
        <v>9785912826689</v>
      </c>
      <c r="H658" s="77">
        <v>54</v>
      </c>
      <c r="I658" s="81">
        <f t="shared" si="136"/>
        <v>33.5</v>
      </c>
      <c r="J658" s="88" t="s">
        <v>694</v>
      </c>
      <c r="K658" s="102">
        <v>100</v>
      </c>
      <c r="L658" s="110"/>
      <c r="M658" s="119">
        <f t="shared" si="138"/>
        <v>0</v>
      </c>
      <c r="N658" s="64">
        <f t="shared" si="137"/>
        <v>0</v>
      </c>
      <c r="O658" s="64">
        <v>4903000000</v>
      </c>
    </row>
    <row r="659" spans="1:15" s="2" customFormat="1" ht="111.75" customHeight="1" x14ac:dyDescent="0.3">
      <c r="A659" s="5">
        <f t="shared" si="139"/>
        <v>35</v>
      </c>
      <c r="B659" s="17" t="s">
        <v>17</v>
      </c>
      <c r="C659" s="27" t="s">
        <v>30</v>
      </c>
      <c r="D659" s="43" t="s">
        <v>397</v>
      </c>
      <c r="E659" s="49" t="s">
        <v>598</v>
      </c>
      <c r="F659" s="58"/>
      <c r="G659" s="126">
        <v>9785912826634</v>
      </c>
      <c r="H659" s="77">
        <v>54</v>
      </c>
      <c r="I659" s="81">
        <f t="shared" si="136"/>
        <v>33.5</v>
      </c>
      <c r="J659" s="88" t="s">
        <v>692</v>
      </c>
      <c r="K659" s="102">
        <v>300</v>
      </c>
      <c r="L659" s="110"/>
      <c r="M659" s="119">
        <f t="shared" si="138"/>
        <v>0</v>
      </c>
      <c r="N659" s="64">
        <f t="shared" si="137"/>
        <v>0</v>
      </c>
      <c r="O659" s="64">
        <v>4903000000</v>
      </c>
    </row>
    <row r="660" spans="1:15" s="2" customFormat="1" ht="111.75" customHeight="1" x14ac:dyDescent="0.3">
      <c r="A660" s="5">
        <f t="shared" si="139"/>
        <v>36</v>
      </c>
      <c r="B660" s="17"/>
      <c r="C660" s="31"/>
      <c r="D660" s="43" t="s">
        <v>344</v>
      </c>
      <c r="E660" s="30"/>
      <c r="F660" s="58"/>
      <c r="G660" s="126">
        <v>9785912828119</v>
      </c>
      <c r="H660" s="77">
        <v>54</v>
      </c>
      <c r="I660" s="81">
        <f t="shared" si="136"/>
        <v>33.5</v>
      </c>
      <c r="J660" s="88" t="s">
        <v>691</v>
      </c>
      <c r="K660" s="102">
        <v>250</v>
      </c>
      <c r="L660" s="110"/>
      <c r="M660" s="119">
        <f t="shared" si="138"/>
        <v>0</v>
      </c>
      <c r="N660" s="64">
        <f t="shared" si="137"/>
        <v>0</v>
      </c>
      <c r="O660" s="64">
        <v>4903000000</v>
      </c>
    </row>
    <row r="661" spans="1:15" s="2" customFormat="1" ht="111.75" customHeight="1" x14ac:dyDescent="0.3">
      <c r="A661" s="5">
        <f t="shared" si="139"/>
        <v>37</v>
      </c>
      <c r="B661" s="17" t="s">
        <v>17</v>
      </c>
      <c r="C661" s="27" t="s">
        <v>30</v>
      </c>
      <c r="D661" s="43" t="s">
        <v>345</v>
      </c>
      <c r="E661" s="30"/>
      <c r="F661" s="58"/>
      <c r="G661" s="126">
        <v>9785912827563</v>
      </c>
      <c r="H661" s="77">
        <v>54</v>
      </c>
      <c r="I661" s="81">
        <f>ROUND((100-$L$4)/100*H661,1)</f>
        <v>33.5</v>
      </c>
      <c r="J661" s="88" t="s">
        <v>692</v>
      </c>
      <c r="K661" s="102">
        <v>300</v>
      </c>
      <c r="L661" s="110"/>
      <c r="M661" s="119">
        <f t="shared" si="138"/>
        <v>0</v>
      </c>
      <c r="N661" s="64">
        <f t="shared" si="137"/>
        <v>0</v>
      </c>
      <c r="O661" s="64">
        <v>4903000000</v>
      </c>
    </row>
    <row r="662" spans="1:15" s="2" customFormat="1" ht="111.75" customHeight="1" x14ac:dyDescent="0.3">
      <c r="A662" s="5">
        <f t="shared" si="139"/>
        <v>38</v>
      </c>
      <c r="B662" s="17" t="s">
        <v>17</v>
      </c>
      <c r="C662" s="26"/>
      <c r="D662" s="43" t="s">
        <v>349</v>
      </c>
      <c r="E662" s="30"/>
      <c r="F662" s="58"/>
      <c r="G662" s="126">
        <v>9785912827594</v>
      </c>
      <c r="H662" s="77">
        <v>54</v>
      </c>
      <c r="I662" s="81">
        <f t="shared" si="136"/>
        <v>33.5</v>
      </c>
      <c r="J662" s="88" t="s">
        <v>694</v>
      </c>
      <c r="K662" s="102">
        <v>100</v>
      </c>
      <c r="L662" s="110"/>
      <c r="M662" s="119">
        <f t="shared" si="138"/>
        <v>0</v>
      </c>
      <c r="N662" s="64">
        <f t="shared" si="137"/>
        <v>0</v>
      </c>
      <c r="O662" s="64">
        <v>4903000000</v>
      </c>
    </row>
    <row r="663" spans="1:15" s="10" customFormat="1" ht="111.75" customHeight="1" x14ac:dyDescent="0.3">
      <c r="A663" s="5">
        <f t="shared" si="139"/>
        <v>39</v>
      </c>
      <c r="B663" s="17"/>
      <c r="C663" s="180"/>
      <c r="D663" s="43" t="s">
        <v>382</v>
      </c>
      <c r="E663" s="32"/>
      <c r="F663" s="58"/>
      <c r="G663" s="126">
        <v>9785912826627</v>
      </c>
      <c r="H663" s="77">
        <v>54</v>
      </c>
      <c r="I663" s="81">
        <f t="shared" si="136"/>
        <v>33.5</v>
      </c>
      <c r="J663" s="88" t="s">
        <v>691</v>
      </c>
      <c r="K663" s="102">
        <v>250</v>
      </c>
      <c r="L663" s="110"/>
      <c r="M663" s="119">
        <f t="shared" si="138"/>
        <v>0</v>
      </c>
      <c r="N663" s="64">
        <f>L663*3.8/100</f>
        <v>0</v>
      </c>
      <c r="O663" s="64">
        <v>4903000000</v>
      </c>
    </row>
    <row r="664" spans="1:15" s="2" customFormat="1" ht="47.4" customHeight="1" x14ac:dyDescent="0.3">
      <c r="A664" s="220" t="s">
        <v>772</v>
      </c>
      <c r="B664" s="221"/>
      <c r="C664" s="221"/>
      <c r="D664" s="221"/>
      <c r="E664" s="16"/>
      <c r="F664" s="224" t="s">
        <v>773</v>
      </c>
      <c r="G664" s="224"/>
      <c r="H664" s="224"/>
      <c r="I664" s="224"/>
      <c r="J664" s="224"/>
      <c r="K664" s="225"/>
      <c r="L664" s="115"/>
      <c r="M664" s="119"/>
      <c r="N664" s="64"/>
      <c r="O664" s="64"/>
    </row>
    <row r="665" spans="1:15" s="2" customFormat="1" ht="111.75" customHeight="1" x14ac:dyDescent="0.3">
      <c r="A665" s="9">
        <v>1</v>
      </c>
      <c r="B665" s="17"/>
      <c r="C665" s="27" t="s">
        <v>30</v>
      </c>
      <c r="D665" s="40" t="s">
        <v>399</v>
      </c>
      <c r="E665" s="32"/>
      <c r="F665" s="58" t="s">
        <v>1202</v>
      </c>
      <c r="G665" s="126">
        <v>9785000336533</v>
      </c>
      <c r="H665" s="77">
        <v>26</v>
      </c>
      <c r="I665" s="83">
        <f>ROUND((100-$L$4)/100*H665,1)</f>
        <v>16.100000000000001</v>
      </c>
      <c r="J665" s="88" t="s">
        <v>690</v>
      </c>
      <c r="K665" s="102">
        <v>100</v>
      </c>
      <c r="L665" s="134"/>
      <c r="M665" s="119">
        <f t="shared" ref="M665:M690" si="140">L665*I665</f>
        <v>0</v>
      </c>
      <c r="N665" s="64">
        <f t="shared" ref="N665:N689" si="141">L665*2.3/100</f>
        <v>0</v>
      </c>
      <c r="O665" s="64">
        <v>4903000000</v>
      </c>
    </row>
    <row r="666" spans="1:15" s="2" customFormat="1" ht="111.75" customHeight="1" x14ac:dyDescent="0.3">
      <c r="A666" s="9">
        <f>A665+1</f>
        <v>2</v>
      </c>
      <c r="B666" s="17" t="s">
        <v>18</v>
      </c>
      <c r="C666" s="27" t="s">
        <v>30</v>
      </c>
      <c r="D666" s="40" t="s">
        <v>400</v>
      </c>
      <c r="E666" s="49" t="s">
        <v>598</v>
      </c>
      <c r="F666" s="58" t="s">
        <v>1206</v>
      </c>
      <c r="G666" s="126">
        <v>9785912827112</v>
      </c>
      <c r="H666" s="77">
        <v>26</v>
      </c>
      <c r="I666" s="83">
        <f t="shared" ref="I666:I690" si="142">ROUND((100-$L$4)/100*H666,1)</f>
        <v>16.100000000000001</v>
      </c>
      <c r="J666" s="88" t="s">
        <v>690</v>
      </c>
      <c r="K666" s="102">
        <v>100</v>
      </c>
      <c r="L666" s="134"/>
      <c r="M666" s="119">
        <f t="shared" si="140"/>
        <v>0</v>
      </c>
      <c r="N666" s="64">
        <f t="shared" si="141"/>
        <v>0</v>
      </c>
      <c r="O666" s="64">
        <v>4903000000</v>
      </c>
    </row>
    <row r="667" spans="1:15" s="2" customFormat="1" ht="111.75" customHeight="1" x14ac:dyDescent="0.3">
      <c r="A667" s="9">
        <f>A666+1</f>
        <v>3</v>
      </c>
      <c r="B667" s="17" t="s">
        <v>18</v>
      </c>
      <c r="C667" s="27" t="s">
        <v>30</v>
      </c>
      <c r="D667" s="40" t="s">
        <v>401</v>
      </c>
      <c r="E667" s="49" t="s">
        <v>598</v>
      </c>
      <c r="F667" s="58" t="s">
        <v>1205</v>
      </c>
      <c r="G667" s="126">
        <v>9785912822858</v>
      </c>
      <c r="H667" s="77">
        <v>26</v>
      </c>
      <c r="I667" s="83">
        <f t="shared" si="142"/>
        <v>16.100000000000001</v>
      </c>
      <c r="J667" s="88" t="s">
        <v>1200</v>
      </c>
      <c r="K667" s="102">
        <v>100</v>
      </c>
      <c r="L667" s="134"/>
      <c r="M667" s="119">
        <f t="shared" si="140"/>
        <v>0</v>
      </c>
      <c r="N667" s="64">
        <f t="shared" si="141"/>
        <v>0</v>
      </c>
      <c r="O667" s="64">
        <v>4903000000</v>
      </c>
    </row>
    <row r="668" spans="1:15" s="2" customFormat="1" ht="111.75" customHeight="1" x14ac:dyDescent="0.3">
      <c r="A668" s="5">
        <f t="shared" ref="A668:A690" si="143">A667+1</f>
        <v>4</v>
      </c>
      <c r="B668" s="17" t="s">
        <v>18</v>
      </c>
      <c r="C668" s="31"/>
      <c r="D668" s="40" t="s">
        <v>402</v>
      </c>
      <c r="E668" s="49" t="s">
        <v>598</v>
      </c>
      <c r="F668" s="58" t="s">
        <v>346</v>
      </c>
      <c r="G668" s="126">
        <v>9785912824838</v>
      </c>
      <c r="H668" s="77">
        <v>26</v>
      </c>
      <c r="I668" s="83">
        <f t="shared" si="142"/>
        <v>16.100000000000001</v>
      </c>
      <c r="J668" s="88" t="s">
        <v>691</v>
      </c>
      <c r="K668" s="102">
        <v>100</v>
      </c>
      <c r="L668" s="134"/>
      <c r="M668" s="119">
        <f t="shared" si="140"/>
        <v>0</v>
      </c>
      <c r="N668" s="64">
        <f t="shared" si="141"/>
        <v>0</v>
      </c>
      <c r="O668" s="64">
        <v>4903000000</v>
      </c>
    </row>
    <row r="669" spans="1:15" s="2" customFormat="1" ht="111.75" customHeight="1" x14ac:dyDescent="0.3">
      <c r="A669" s="5">
        <f t="shared" si="143"/>
        <v>5</v>
      </c>
      <c r="B669" s="17"/>
      <c r="C669" s="31"/>
      <c r="D669" s="40" t="s">
        <v>403</v>
      </c>
      <c r="E669" s="49" t="s">
        <v>598</v>
      </c>
      <c r="F669" s="58" t="s">
        <v>1201</v>
      </c>
      <c r="G669" s="126">
        <v>9785912827129</v>
      </c>
      <c r="H669" s="77">
        <v>26</v>
      </c>
      <c r="I669" s="83">
        <f t="shared" si="142"/>
        <v>16.100000000000001</v>
      </c>
      <c r="J669" s="88" t="s">
        <v>691</v>
      </c>
      <c r="K669" s="102">
        <v>100</v>
      </c>
      <c r="L669" s="134"/>
      <c r="M669" s="119">
        <f t="shared" si="140"/>
        <v>0</v>
      </c>
      <c r="N669" s="64">
        <f t="shared" si="141"/>
        <v>0</v>
      </c>
      <c r="O669" s="64">
        <v>4903000000</v>
      </c>
    </row>
    <row r="670" spans="1:15" s="2" customFormat="1" ht="111.75" customHeight="1" x14ac:dyDescent="0.3">
      <c r="A670" s="5">
        <f t="shared" si="143"/>
        <v>6</v>
      </c>
      <c r="B670" s="17" t="s">
        <v>18</v>
      </c>
      <c r="C670" s="26"/>
      <c r="D670" s="40" t="s">
        <v>404</v>
      </c>
      <c r="E670" s="51"/>
      <c r="F670" s="58" t="s">
        <v>1205</v>
      </c>
      <c r="G670" s="126">
        <v>9785912823008</v>
      </c>
      <c r="H670" s="77">
        <v>26</v>
      </c>
      <c r="I670" s="83">
        <f t="shared" si="142"/>
        <v>16.100000000000001</v>
      </c>
      <c r="J670" s="88" t="s">
        <v>694</v>
      </c>
      <c r="K670" s="102">
        <v>100</v>
      </c>
      <c r="L670" s="110"/>
      <c r="M670" s="119">
        <f t="shared" si="140"/>
        <v>0</v>
      </c>
      <c r="N670" s="64">
        <f t="shared" si="141"/>
        <v>0</v>
      </c>
      <c r="O670" s="64">
        <v>4903000000</v>
      </c>
    </row>
    <row r="671" spans="1:15" s="2" customFormat="1" ht="111.75" customHeight="1" x14ac:dyDescent="0.3">
      <c r="A671" s="5">
        <f t="shared" si="143"/>
        <v>7</v>
      </c>
      <c r="B671" s="17" t="s">
        <v>18</v>
      </c>
      <c r="C671" s="27" t="s">
        <v>30</v>
      </c>
      <c r="D671" s="40" t="s">
        <v>405</v>
      </c>
      <c r="E671" s="49" t="s">
        <v>598</v>
      </c>
      <c r="F671" s="58" t="s">
        <v>1202</v>
      </c>
      <c r="G671" s="126">
        <v>9785912821493</v>
      </c>
      <c r="H671" s="77">
        <v>26</v>
      </c>
      <c r="I671" s="83">
        <f t="shared" si="142"/>
        <v>16.100000000000001</v>
      </c>
      <c r="J671" s="88" t="s">
        <v>1196</v>
      </c>
      <c r="K671" s="102">
        <v>100</v>
      </c>
      <c r="L671" s="134"/>
      <c r="M671" s="119">
        <f t="shared" si="140"/>
        <v>0</v>
      </c>
      <c r="N671" s="64">
        <f t="shared" si="141"/>
        <v>0</v>
      </c>
      <c r="O671" s="64">
        <v>4903000000</v>
      </c>
    </row>
    <row r="672" spans="1:15" s="2" customFormat="1" ht="111.75" customHeight="1" x14ac:dyDescent="0.3">
      <c r="A672" s="5">
        <f t="shared" si="143"/>
        <v>8</v>
      </c>
      <c r="B672" s="17" t="s">
        <v>18</v>
      </c>
      <c r="C672" s="27" t="s">
        <v>30</v>
      </c>
      <c r="D672" s="40" t="s">
        <v>406</v>
      </c>
      <c r="E672" s="49" t="s">
        <v>598</v>
      </c>
      <c r="F672" s="58" t="s">
        <v>1203</v>
      </c>
      <c r="G672" s="126">
        <v>9785912827136</v>
      </c>
      <c r="H672" s="77">
        <v>26</v>
      </c>
      <c r="I672" s="83">
        <f t="shared" si="142"/>
        <v>16.100000000000001</v>
      </c>
      <c r="J672" s="88" t="s">
        <v>1120</v>
      </c>
      <c r="K672" s="102">
        <v>100</v>
      </c>
      <c r="L672" s="134"/>
      <c r="M672" s="119">
        <f t="shared" si="140"/>
        <v>0</v>
      </c>
      <c r="N672" s="64">
        <f t="shared" si="141"/>
        <v>0</v>
      </c>
      <c r="O672" s="64">
        <v>4903000000</v>
      </c>
    </row>
    <row r="673" spans="1:15" s="2" customFormat="1" ht="111.75" customHeight="1" x14ac:dyDescent="0.3">
      <c r="A673" s="5">
        <f t="shared" si="143"/>
        <v>9</v>
      </c>
      <c r="B673" s="17" t="s">
        <v>18</v>
      </c>
      <c r="C673" s="27" t="s">
        <v>30</v>
      </c>
      <c r="D673" s="40" t="s">
        <v>407</v>
      </c>
      <c r="E673" s="49" t="s">
        <v>598</v>
      </c>
      <c r="F673" s="58" t="s">
        <v>1202</v>
      </c>
      <c r="G673" s="126">
        <v>9785912821509</v>
      </c>
      <c r="H673" s="77">
        <v>26</v>
      </c>
      <c r="I673" s="83">
        <f t="shared" si="142"/>
        <v>16.100000000000001</v>
      </c>
      <c r="J673" s="88" t="s">
        <v>1120</v>
      </c>
      <c r="K673" s="102">
        <v>100</v>
      </c>
      <c r="L673" s="134"/>
      <c r="M673" s="119">
        <f t="shared" si="140"/>
        <v>0</v>
      </c>
      <c r="N673" s="64">
        <f t="shared" si="141"/>
        <v>0</v>
      </c>
      <c r="O673" s="64">
        <v>4903000000</v>
      </c>
    </row>
    <row r="674" spans="1:15" s="2" customFormat="1" ht="111.75" customHeight="1" x14ac:dyDescent="0.3">
      <c r="A674" s="5">
        <f t="shared" si="143"/>
        <v>10</v>
      </c>
      <c r="B674" s="17"/>
      <c r="C674" s="27" t="s">
        <v>30</v>
      </c>
      <c r="D674" s="40" t="s">
        <v>1197</v>
      </c>
      <c r="E674" s="30"/>
      <c r="F674" s="58" t="s">
        <v>1202</v>
      </c>
      <c r="G674" s="126">
        <v>9785912827143</v>
      </c>
      <c r="H674" s="77">
        <v>26</v>
      </c>
      <c r="I674" s="83">
        <f t="shared" si="142"/>
        <v>16.100000000000001</v>
      </c>
      <c r="J674" s="88" t="s">
        <v>1196</v>
      </c>
      <c r="K674" s="102">
        <v>100</v>
      </c>
      <c r="L674" s="134"/>
      <c r="M674" s="119">
        <f t="shared" si="140"/>
        <v>0</v>
      </c>
      <c r="N674" s="64">
        <f t="shared" si="141"/>
        <v>0</v>
      </c>
      <c r="O674" s="64">
        <v>4903000000</v>
      </c>
    </row>
    <row r="675" spans="1:15" s="2" customFormat="1" ht="111.75" customHeight="1" x14ac:dyDescent="0.3">
      <c r="A675" s="5">
        <f t="shared" si="143"/>
        <v>11</v>
      </c>
      <c r="B675" s="17" t="s">
        <v>18</v>
      </c>
      <c r="C675" s="27" t="s">
        <v>30</v>
      </c>
      <c r="D675" s="40" t="s">
        <v>408</v>
      </c>
      <c r="E675" s="49" t="s">
        <v>598</v>
      </c>
      <c r="F675" s="58" t="s">
        <v>1204</v>
      </c>
      <c r="G675" s="191">
        <v>9785000336540</v>
      </c>
      <c r="H675" s="77">
        <v>26</v>
      </c>
      <c r="I675" s="83">
        <f t="shared" si="142"/>
        <v>16.100000000000001</v>
      </c>
      <c r="J675" s="88" t="s">
        <v>690</v>
      </c>
      <c r="K675" s="102">
        <v>100</v>
      </c>
      <c r="L675" s="134"/>
      <c r="M675" s="119">
        <f t="shared" si="140"/>
        <v>0</v>
      </c>
      <c r="N675" s="64">
        <f t="shared" si="141"/>
        <v>0</v>
      </c>
      <c r="O675" s="64">
        <v>4903000000</v>
      </c>
    </row>
    <row r="676" spans="1:15" s="2" customFormat="1" ht="111.75" customHeight="1" x14ac:dyDescent="0.3">
      <c r="A676" s="5">
        <f t="shared" si="143"/>
        <v>12</v>
      </c>
      <c r="B676" s="17" t="s">
        <v>18</v>
      </c>
      <c r="C676" s="31"/>
      <c r="D676" s="40" t="s">
        <v>409</v>
      </c>
      <c r="E676" s="51"/>
      <c r="F676" s="58" t="s">
        <v>1205</v>
      </c>
      <c r="G676" s="126">
        <v>9785912823015</v>
      </c>
      <c r="H676" s="77">
        <v>26</v>
      </c>
      <c r="I676" s="83">
        <f t="shared" si="142"/>
        <v>16.100000000000001</v>
      </c>
      <c r="J676" s="88" t="s">
        <v>691</v>
      </c>
      <c r="K676" s="102">
        <v>100</v>
      </c>
      <c r="L676" s="110"/>
      <c r="M676" s="119">
        <f t="shared" si="140"/>
        <v>0</v>
      </c>
      <c r="N676" s="64">
        <f>L676*2.3/100</f>
        <v>0</v>
      </c>
      <c r="O676" s="64">
        <v>4903000000</v>
      </c>
    </row>
    <row r="677" spans="1:15" s="2" customFormat="1" ht="111.75" customHeight="1" x14ac:dyDescent="0.3">
      <c r="A677" s="5">
        <f t="shared" si="143"/>
        <v>13</v>
      </c>
      <c r="B677" s="17"/>
      <c r="C677" s="27" t="s">
        <v>30</v>
      </c>
      <c r="D677" s="40" t="s">
        <v>410</v>
      </c>
      <c r="E677" s="51"/>
      <c r="F677" s="58" t="s">
        <v>1205</v>
      </c>
      <c r="G677" s="126">
        <v>9785912826603</v>
      </c>
      <c r="H677" s="77">
        <v>26</v>
      </c>
      <c r="I677" s="83">
        <f t="shared" si="142"/>
        <v>16.100000000000001</v>
      </c>
      <c r="J677" s="88" t="s">
        <v>690</v>
      </c>
      <c r="K677" s="102">
        <v>100</v>
      </c>
      <c r="L677" s="110"/>
      <c r="M677" s="119">
        <f t="shared" si="140"/>
        <v>0</v>
      </c>
      <c r="N677" s="64">
        <f t="shared" si="141"/>
        <v>0</v>
      </c>
      <c r="O677" s="64">
        <v>4903000000</v>
      </c>
    </row>
    <row r="678" spans="1:15" s="2" customFormat="1" ht="111.75" customHeight="1" x14ac:dyDescent="0.3">
      <c r="A678" s="5">
        <f t="shared" si="143"/>
        <v>14</v>
      </c>
      <c r="B678" s="17" t="s">
        <v>18</v>
      </c>
      <c r="C678" s="26"/>
      <c r="D678" s="40" t="s">
        <v>411</v>
      </c>
      <c r="E678" s="49" t="s">
        <v>598</v>
      </c>
      <c r="F678" s="58" t="s">
        <v>1205</v>
      </c>
      <c r="G678" s="126">
        <v>9785912823039</v>
      </c>
      <c r="H678" s="77">
        <v>26</v>
      </c>
      <c r="I678" s="83">
        <f t="shared" si="142"/>
        <v>16.100000000000001</v>
      </c>
      <c r="J678" s="88" t="s">
        <v>693</v>
      </c>
      <c r="K678" s="102">
        <v>100</v>
      </c>
      <c r="L678" s="134"/>
      <c r="M678" s="119">
        <f t="shared" si="140"/>
        <v>0</v>
      </c>
      <c r="N678" s="64">
        <f t="shared" si="141"/>
        <v>0</v>
      </c>
      <c r="O678" s="64">
        <v>4903000000</v>
      </c>
    </row>
    <row r="679" spans="1:15" s="2" customFormat="1" ht="111.75" customHeight="1" x14ac:dyDescent="0.3">
      <c r="A679" s="5">
        <f t="shared" si="143"/>
        <v>15</v>
      </c>
      <c r="B679" s="17" t="s">
        <v>18</v>
      </c>
      <c r="C679" s="31"/>
      <c r="D679" s="40" t="s">
        <v>412</v>
      </c>
      <c r="E679" s="49" t="s">
        <v>598</v>
      </c>
      <c r="F679" s="58" t="s">
        <v>1207</v>
      </c>
      <c r="G679" s="126">
        <v>9785912826573</v>
      </c>
      <c r="H679" s="77">
        <v>26</v>
      </c>
      <c r="I679" s="83">
        <f t="shared" si="142"/>
        <v>16.100000000000001</v>
      </c>
      <c r="J679" s="88" t="s">
        <v>691</v>
      </c>
      <c r="K679" s="102">
        <v>100</v>
      </c>
      <c r="L679" s="134"/>
      <c r="M679" s="119">
        <f t="shared" si="140"/>
        <v>0</v>
      </c>
      <c r="N679" s="64">
        <f t="shared" si="141"/>
        <v>0</v>
      </c>
      <c r="O679" s="64">
        <v>4903000000</v>
      </c>
    </row>
    <row r="680" spans="1:15" s="2" customFormat="1" ht="111.75" customHeight="1" x14ac:dyDescent="0.3">
      <c r="A680" s="5">
        <f t="shared" si="143"/>
        <v>16</v>
      </c>
      <c r="B680" s="17" t="s">
        <v>18</v>
      </c>
      <c r="C680" s="27" t="s">
        <v>30</v>
      </c>
      <c r="D680" s="40" t="s">
        <v>67</v>
      </c>
      <c r="E680" s="49" t="s">
        <v>598</v>
      </c>
      <c r="F680" s="58" t="s">
        <v>1208</v>
      </c>
      <c r="G680" s="126">
        <v>9785912827150</v>
      </c>
      <c r="H680" s="77">
        <v>26</v>
      </c>
      <c r="I680" s="83">
        <f t="shared" si="142"/>
        <v>16.100000000000001</v>
      </c>
      <c r="J680" s="88" t="s">
        <v>1120</v>
      </c>
      <c r="K680" s="102">
        <v>100</v>
      </c>
      <c r="L680" s="134"/>
      <c r="M680" s="119">
        <f t="shared" si="140"/>
        <v>0</v>
      </c>
      <c r="N680" s="64">
        <f t="shared" si="141"/>
        <v>0</v>
      </c>
      <c r="O680" s="64">
        <v>4903000000</v>
      </c>
    </row>
    <row r="681" spans="1:15" s="2" customFormat="1" ht="111.75" customHeight="1" x14ac:dyDescent="0.3">
      <c r="A681" s="5">
        <f t="shared" si="143"/>
        <v>17</v>
      </c>
      <c r="B681" s="17" t="s">
        <v>18</v>
      </c>
      <c r="C681" s="26"/>
      <c r="D681" s="40" t="s">
        <v>413</v>
      </c>
      <c r="E681" s="30"/>
      <c r="F681" s="58" t="s">
        <v>631</v>
      </c>
      <c r="G681" s="126">
        <v>9785912826580</v>
      </c>
      <c r="H681" s="77">
        <v>26</v>
      </c>
      <c r="I681" s="83">
        <f t="shared" si="142"/>
        <v>16.100000000000001</v>
      </c>
      <c r="J681" s="88"/>
      <c r="K681" s="102">
        <v>100</v>
      </c>
      <c r="L681" s="110"/>
      <c r="M681" s="119">
        <f t="shared" si="140"/>
        <v>0</v>
      </c>
      <c r="N681" s="64">
        <f t="shared" si="141"/>
        <v>0</v>
      </c>
      <c r="O681" s="64">
        <v>4903000000</v>
      </c>
    </row>
    <row r="682" spans="1:15" s="2" customFormat="1" ht="111.75" customHeight="1" x14ac:dyDescent="0.3">
      <c r="A682" s="5">
        <f t="shared" si="143"/>
        <v>18</v>
      </c>
      <c r="B682" s="17" t="s">
        <v>18</v>
      </c>
      <c r="C682" s="26"/>
      <c r="D682" s="40" t="s">
        <v>414</v>
      </c>
      <c r="E682" s="49" t="s">
        <v>598</v>
      </c>
      <c r="F682" s="58" t="s">
        <v>1209</v>
      </c>
      <c r="G682" s="126">
        <v>9785912821400</v>
      </c>
      <c r="H682" s="77">
        <v>26</v>
      </c>
      <c r="I682" s="83">
        <f t="shared" si="142"/>
        <v>16.100000000000001</v>
      </c>
      <c r="J682" s="88" t="s">
        <v>692</v>
      </c>
      <c r="K682" s="102">
        <v>100</v>
      </c>
      <c r="L682" s="144"/>
      <c r="M682" s="119">
        <f t="shared" si="140"/>
        <v>0</v>
      </c>
      <c r="N682" s="64">
        <f t="shared" si="141"/>
        <v>0</v>
      </c>
      <c r="O682" s="64">
        <v>4903000000</v>
      </c>
    </row>
    <row r="683" spans="1:15" s="2" customFormat="1" ht="111.75" customHeight="1" x14ac:dyDescent="0.3">
      <c r="A683" s="5">
        <f t="shared" si="143"/>
        <v>19</v>
      </c>
      <c r="B683" s="17"/>
      <c r="C683" s="27" t="s">
        <v>30</v>
      </c>
      <c r="D683" s="40" t="s">
        <v>415</v>
      </c>
      <c r="E683" s="49" t="s">
        <v>598</v>
      </c>
      <c r="F683" s="71" t="s">
        <v>1201</v>
      </c>
      <c r="G683" s="192">
        <v>9785912824876</v>
      </c>
      <c r="H683" s="77">
        <v>26</v>
      </c>
      <c r="I683" s="83">
        <f t="shared" si="142"/>
        <v>16.100000000000001</v>
      </c>
      <c r="J683" s="93" t="s">
        <v>1222</v>
      </c>
      <c r="K683" s="107">
        <v>100</v>
      </c>
      <c r="L683" s="134"/>
      <c r="M683" s="119">
        <f t="shared" si="140"/>
        <v>0</v>
      </c>
      <c r="N683" s="64">
        <f t="shared" si="141"/>
        <v>0</v>
      </c>
      <c r="O683" s="64">
        <v>4903000000</v>
      </c>
    </row>
    <row r="684" spans="1:15" s="2" customFormat="1" ht="111.75" customHeight="1" x14ac:dyDescent="0.3">
      <c r="A684" s="5">
        <f t="shared" si="143"/>
        <v>20</v>
      </c>
      <c r="B684" s="17" t="s">
        <v>18</v>
      </c>
      <c r="C684" s="27" t="s">
        <v>30</v>
      </c>
      <c r="D684" s="40" t="s">
        <v>416</v>
      </c>
      <c r="E684" s="49" t="s">
        <v>598</v>
      </c>
      <c r="F684" s="58" t="s">
        <v>1205</v>
      </c>
      <c r="G684" s="126">
        <v>9785912824852</v>
      </c>
      <c r="H684" s="77">
        <v>26</v>
      </c>
      <c r="I684" s="83">
        <f t="shared" si="142"/>
        <v>16.100000000000001</v>
      </c>
      <c r="J684" s="88" t="s">
        <v>692</v>
      </c>
      <c r="K684" s="102">
        <v>100</v>
      </c>
      <c r="L684" s="144"/>
      <c r="M684" s="119">
        <f t="shared" si="140"/>
        <v>0</v>
      </c>
      <c r="N684" s="64">
        <f t="shared" si="141"/>
        <v>0</v>
      </c>
      <c r="O684" s="64">
        <v>4903000000</v>
      </c>
    </row>
    <row r="685" spans="1:15" s="2" customFormat="1" ht="111.75" customHeight="1" x14ac:dyDescent="0.3">
      <c r="A685" s="5">
        <f t="shared" si="143"/>
        <v>21</v>
      </c>
      <c r="B685" s="17" t="s">
        <v>18</v>
      </c>
      <c r="C685" s="31"/>
      <c r="D685" s="40" t="s">
        <v>417</v>
      </c>
      <c r="E685" s="49" t="s">
        <v>598</v>
      </c>
      <c r="F685" s="71" t="s">
        <v>1205</v>
      </c>
      <c r="G685" s="192">
        <v>9785912824869</v>
      </c>
      <c r="H685" s="77">
        <v>26</v>
      </c>
      <c r="I685" s="83">
        <f t="shared" si="142"/>
        <v>16.100000000000001</v>
      </c>
      <c r="J685" s="93" t="s">
        <v>691</v>
      </c>
      <c r="K685" s="107">
        <v>100</v>
      </c>
      <c r="L685" s="134"/>
      <c r="M685" s="119">
        <f t="shared" si="140"/>
        <v>0</v>
      </c>
      <c r="N685" s="64">
        <f t="shared" si="141"/>
        <v>0</v>
      </c>
      <c r="O685" s="64">
        <v>4903000000</v>
      </c>
    </row>
    <row r="686" spans="1:15" s="2" customFormat="1" ht="111.75" customHeight="1" x14ac:dyDescent="0.3">
      <c r="A686" s="5">
        <f t="shared" si="143"/>
        <v>22</v>
      </c>
      <c r="B686" s="17" t="s">
        <v>18</v>
      </c>
      <c r="C686" s="27" t="s">
        <v>30</v>
      </c>
      <c r="D686" s="40" t="s">
        <v>418</v>
      </c>
      <c r="E686" s="30"/>
      <c r="F686" s="58" t="s">
        <v>1207</v>
      </c>
      <c r="G686" s="126">
        <v>9785912828058</v>
      </c>
      <c r="H686" s="77">
        <v>26</v>
      </c>
      <c r="I686" s="83">
        <f t="shared" si="142"/>
        <v>16.100000000000001</v>
      </c>
      <c r="J686" s="88" t="s">
        <v>692</v>
      </c>
      <c r="K686" s="102">
        <v>100</v>
      </c>
      <c r="L686" s="134"/>
      <c r="M686" s="119">
        <f t="shared" si="140"/>
        <v>0</v>
      </c>
      <c r="N686" s="64">
        <f t="shared" si="141"/>
        <v>0</v>
      </c>
      <c r="O686" s="64">
        <v>4903000000</v>
      </c>
    </row>
    <row r="687" spans="1:15" s="2" customFormat="1" ht="111.75" customHeight="1" x14ac:dyDescent="0.3">
      <c r="A687" s="5">
        <f t="shared" si="143"/>
        <v>23</v>
      </c>
      <c r="B687" s="17" t="s">
        <v>18</v>
      </c>
      <c r="C687" s="27" t="s">
        <v>30</v>
      </c>
      <c r="D687" s="40" t="s">
        <v>419</v>
      </c>
      <c r="E687" s="30"/>
      <c r="F687" s="58" t="s">
        <v>631</v>
      </c>
      <c r="G687" s="126">
        <v>9785912828065</v>
      </c>
      <c r="H687" s="77">
        <v>26</v>
      </c>
      <c r="I687" s="83">
        <f t="shared" si="142"/>
        <v>16.100000000000001</v>
      </c>
      <c r="J687" s="88" t="s">
        <v>690</v>
      </c>
      <c r="K687" s="102">
        <v>100</v>
      </c>
      <c r="L687" s="110"/>
      <c r="M687" s="119">
        <f t="shared" si="140"/>
        <v>0</v>
      </c>
      <c r="N687" s="64">
        <f t="shared" si="141"/>
        <v>0</v>
      </c>
      <c r="O687" s="64">
        <v>4903000000</v>
      </c>
    </row>
    <row r="688" spans="1:15" s="2" customFormat="1" ht="111.75" customHeight="1" x14ac:dyDescent="0.3">
      <c r="A688" s="5">
        <f t="shared" si="143"/>
        <v>24</v>
      </c>
      <c r="B688" s="17" t="s">
        <v>18</v>
      </c>
      <c r="C688" s="26"/>
      <c r="D688" s="40" t="s">
        <v>237</v>
      </c>
      <c r="E688" s="30"/>
      <c r="F688" s="58" t="s">
        <v>631</v>
      </c>
      <c r="G688" s="126">
        <v>9785912826597</v>
      </c>
      <c r="H688" s="77">
        <v>26</v>
      </c>
      <c r="I688" s="83">
        <f t="shared" si="142"/>
        <v>16.100000000000001</v>
      </c>
      <c r="J688" s="88"/>
      <c r="K688" s="102">
        <v>100</v>
      </c>
      <c r="L688" s="110"/>
      <c r="M688" s="119">
        <f t="shared" si="140"/>
        <v>0</v>
      </c>
      <c r="N688" s="64">
        <f t="shared" si="141"/>
        <v>0</v>
      </c>
      <c r="O688" s="64">
        <v>4903000000</v>
      </c>
    </row>
    <row r="689" spans="1:15" s="2" customFormat="1" ht="111.75" customHeight="1" x14ac:dyDescent="0.3">
      <c r="A689" s="5">
        <f t="shared" si="143"/>
        <v>25</v>
      </c>
      <c r="B689" s="17" t="s">
        <v>18</v>
      </c>
      <c r="C689" s="27" t="s">
        <v>30</v>
      </c>
      <c r="D689" s="40" t="s">
        <v>420</v>
      </c>
      <c r="E689" s="30"/>
      <c r="F689" s="58" t="s">
        <v>1207</v>
      </c>
      <c r="G689" s="126">
        <v>9785912828072</v>
      </c>
      <c r="H689" s="77">
        <v>26</v>
      </c>
      <c r="I689" s="83">
        <f t="shared" si="142"/>
        <v>16.100000000000001</v>
      </c>
      <c r="J689" s="88" t="s">
        <v>692</v>
      </c>
      <c r="K689" s="102">
        <v>100</v>
      </c>
      <c r="L689" s="110"/>
      <c r="M689" s="119">
        <f t="shared" si="140"/>
        <v>0</v>
      </c>
      <c r="N689" s="64">
        <f t="shared" si="141"/>
        <v>0</v>
      </c>
      <c r="O689" s="64">
        <v>4903000000</v>
      </c>
    </row>
    <row r="690" spans="1:15" s="10" customFormat="1" ht="111.75" customHeight="1" x14ac:dyDescent="0.3">
      <c r="A690" s="5">
        <f t="shared" si="143"/>
        <v>26</v>
      </c>
      <c r="B690" s="17" t="s">
        <v>18</v>
      </c>
      <c r="C690" s="27" t="s">
        <v>30</v>
      </c>
      <c r="D690" s="40" t="s">
        <v>421</v>
      </c>
      <c r="E690" s="30"/>
      <c r="F690" s="58" t="s">
        <v>1210</v>
      </c>
      <c r="G690" s="126">
        <v>9785912828089</v>
      </c>
      <c r="H690" s="77">
        <v>26</v>
      </c>
      <c r="I690" s="83">
        <f t="shared" si="142"/>
        <v>16.100000000000001</v>
      </c>
      <c r="J690" s="88" t="s">
        <v>692</v>
      </c>
      <c r="K690" s="102">
        <v>100</v>
      </c>
      <c r="L690" s="110"/>
      <c r="M690" s="119">
        <f t="shared" si="140"/>
        <v>0</v>
      </c>
      <c r="N690" s="64">
        <f>L690*2.3/100</f>
        <v>0</v>
      </c>
      <c r="O690" s="64">
        <v>4903000000</v>
      </c>
    </row>
    <row r="691" spans="1:15" s="2" customFormat="1" ht="59.4" customHeight="1" x14ac:dyDescent="0.3">
      <c r="A691" s="220" t="s">
        <v>774</v>
      </c>
      <c r="B691" s="221"/>
      <c r="C691" s="221"/>
      <c r="D691" s="221"/>
      <c r="E691" s="16"/>
      <c r="F691" s="224" t="s">
        <v>775</v>
      </c>
      <c r="G691" s="224"/>
      <c r="H691" s="224"/>
      <c r="I691" s="224"/>
      <c r="J691" s="224"/>
      <c r="K691" s="225"/>
      <c r="L691" s="115"/>
      <c r="M691" s="119"/>
      <c r="N691" s="64"/>
      <c r="O691" s="64"/>
    </row>
    <row r="692" spans="1:15" s="2" customFormat="1" ht="111.75" customHeight="1" x14ac:dyDescent="0.3">
      <c r="A692" s="5">
        <v>1</v>
      </c>
      <c r="B692" s="17" t="s">
        <v>19</v>
      </c>
      <c r="C692" s="27" t="s">
        <v>30</v>
      </c>
      <c r="D692" s="41" t="s">
        <v>69</v>
      </c>
      <c r="E692" s="30"/>
      <c r="F692" s="54" t="s">
        <v>1211</v>
      </c>
      <c r="G692" s="126">
        <v>9785000336618</v>
      </c>
      <c r="H692" s="78">
        <v>25.2</v>
      </c>
      <c r="I692" s="81">
        <f t="shared" ref="I692:I703" si="144">ROUND((100-$L$4)/100*H692,1)</f>
        <v>15.6</v>
      </c>
      <c r="J692" s="90" t="s">
        <v>690</v>
      </c>
      <c r="K692" s="104">
        <v>50</v>
      </c>
      <c r="L692" s="134"/>
      <c r="M692" s="119">
        <f>L692*I692</f>
        <v>0</v>
      </c>
      <c r="N692" s="64">
        <f t="shared" ref="N692:N702" si="145">L692*1.75/50</f>
        <v>0</v>
      </c>
      <c r="O692" s="64">
        <v>4903000000</v>
      </c>
    </row>
    <row r="693" spans="1:15" s="2" customFormat="1" ht="111.75" customHeight="1" x14ac:dyDescent="0.3">
      <c r="A693" s="5">
        <f>A692+1</f>
        <v>2</v>
      </c>
      <c r="B693" s="17" t="s">
        <v>19</v>
      </c>
      <c r="C693" s="27" t="s">
        <v>30</v>
      </c>
      <c r="D693" s="41" t="s">
        <v>422</v>
      </c>
      <c r="E693" s="49" t="s">
        <v>598</v>
      </c>
      <c r="F693" s="54" t="s">
        <v>1212</v>
      </c>
      <c r="G693" s="126">
        <v>9785000336427</v>
      </c>
      <c r="H693" s="78">
        <v>25.2</v>
      </c>
      <c r="I693" s="81">
        <f t="shared" si="144"/>
        <v>15.6</v>
      </c>
      <c r="J693" s="90" t="s">
        <v>690</v>
      </c>
      <c r="K693" s="104">
        <v>50</v>
      </c>
      <c r="L693" s="134"/>
      <c r="M693" s="119">
        <f t="shared" ref="M693:M703" si="146">L693*I693</f>
        <v>0</v>
      </c>
      <c r="N693" s="64">
        <f t="shared" si="145"/>
        <v>0</v>
      </c>
      <c r="O693" s="64">
        <v>4903000000</v>
      </c>
    </row>
    <row r="694" spans="1:15" s="2" customFormat="1" ht="111.75" customHeight="1" x14ac:dyDescent="0.3">
      <c r="A694" s="5">
        <f t="shared" ref="A694:A703" si="147">A693+1</f>
        <v>3</v>
      </c>
      <c r="B694" s="17" t="s">
        <v>19</v>
      </c>
      <c r="C694" s="27" t="s">
        <v>30</v>
      </c>
      <c r="D694" s="41" t="s">
        <v>423</v>
      </c>
      <c r="E694" s="49" t="s">
        <v>598</v>
      </c>
      <c r="F694" s="54" t="s">
        <v>1212</v>
      </c>
      <c r="G694" s="126">
        <v>9785000336625</v>
      </c>
      <c r="H694" s="78">
        <v>25.2</v>
      </c>
      <c r="I694" s="81">
        <f t="shared" si="144"/>
        <v>15.6</v>
      </c>
      <c r="J694" s="90" t="s">
        <v>690</v>
      </c>
      <c r="K694" s="104">
        <v>50</v>
      </c>
      <c r="L694" s="134"/>
      <c r="M694" s="119">
        <f t="shared" si="146"/>
        <v>0</v>
      </c>
      <c r="N694" s="64">
        <f t="shared" si="145"/>
        <v>0</v>
      </c>
      <c r="O694" s="64">
        <v>4903000000</v>
      </c>
    </row>
    <row r="695" spans="1:15" s="2" customFormat="1" ht="111.75" customHeight="1" x14ac:dyDescent="0.3">
      <c r="A695" s="5">
        <f t="shared" si="147"/>
        <v>4</v>
      </c>
      <c r="B695" s="17" t="s">
        <v>19</v>
      </c>
      <c r="C695" s="27" t="s">
        <v>30</v>
      </c>
      <c r="D695" s="41" t="s">
        <v>424</v>
      </c>
      <c r="E695" s="30"/>
      <c r="F695" s="54" t="s">
        <v>620</v>
      </c>
      <c r="G695" s="126">
        <v>9785000336434</v>
      </c>
      <c r="H695" s="78">
        <v>25.2</v>
      </c>
      <c r="I695" s="81">
        <f t="shared" si="144"/>
        <v>15.6</v>
      </c>
      <c r="J695" s="90" t="s">
        <v>690</v>
      </c>
      <c r="K695" s="104">
        <v>50</v>
      </c>
      <c r="L695" s="134"/>
      <c r="M695" s="119">
        <f t="shared" si="146"/>
        <v>0</v>
      </c>
      <c r="N695" s="64">
        <f t="shared" si="145"/>
        <v>0</v>
      </c>
      <c r="O695" s="64">
        <v>4903000000</v>
      </c>
    </row>
    <row r="696" spans="1:15" s="2" customFormat="1" ht="111.75" customHeight="1" x14ac:dyDescent="0.3">
      <c r="A696" s="5">
        <f t="shared" si="147"/>
        <v>5</v>
      </c>
      <c r="B696" s="17" t="s">
        <v>19</v>
      </c>
      <c r="C696" s="26"/>
      <c r="D696" s="41" t="s">
        <v>425</v>
      </c>
      <c r="E696" s="49" t="s">
        <v>598</v>
      </c>
      <c r="F696" s="54" t="s">
        <v>1213</v>
      </c>
      <c r="G696" s="126">
        <v>9785000336465</v>
      </c>
      <c r="H696" s="78">
        <v>25.2</v>
      </c>
      <c r="I696" s="81">
        <f t="shared" si="144"/>
        <v>15.6</v>
      </c>
      <c r="J696" s="90" t="s">
        <v>692</v>
      </c>
      <c r="K696" s="104">
        <v>50</v>
      </c>
      <c r="L696" s="134"/>
      <c r="M696" s="119">
        <f t="shared" si="146"/>
        <v>0</v>
      </c>
      <c r="N696" s="64">
        <f t="shared" si="145"/>
        <v>0</v>
      </c>
      <c r="O696" s="64">
        <v>4903000000</v>
      </c>
    </row>
    <row r="697" spans="1:15" s="2" customFormat="1" ht="111.75" customHeight="1" x14ac:dyDescent="0.3">
      <c r="A697" s="5">
        <f t="shared" si="147"/>
        <v>6</v>
      </c>
      <c r="B697" s="17" t="s">
        <v>19</v>
      </c>
      <c r="C697" s="26"/>
      <c r="D697" s="41" t="s">
        <v>426</v>
      </c>
      <c r="E697" s="30"/>
      <c r="F697" s="54" t="s">
        <v>620</v>
      </c>
      <c r="G697" s="126">
        <v>9785000336632</v>
      </c>
      <c r="H697" s="78">
        <v>25.2</v>
      </c>
      <c r="I697" s="81">
        <f t="shared" si="144"/>
        <v>15.6</v>
      </c>
      <c r="J697" s="90" t="s">
        <v>693</v>
      </c>
      <c r="K697" s="104">
        <v>50</v>
      </c>
      <c r="L697" s="134"/>
      <c r="M697" s="119">
        <f t="shared" si="146"/>
        <v>0</v>
      </c>
      <c r="N697" s="64">
        <f t="shared" si="145"/>
        <v>0</v>
      </c>
      <c r="O697" s="64">
        <v>4903000000</v>
      </c>
    </row>
    <row r="698" spans="1:15" s="2" customFormat="1" ht="111.75" customHeight="1" x14ac:dyDescent="0.3">
      <c r="A698" s="5">
        <f t="shared" si="147"/>
        <v>7</v>
      </c>
      <c r="B698" s="17" t="s">
        <v>19</v>
      </c>
      <c r="C698" s="26"/>
      <c r="D698" s="41" t="s">
        <v>427</v>
      </c>
      <c r="E698" s="49" t="s">
        <v>598</v>
      </c>
      <c r="F698" s="54" t="s">
        <v>1212</v>
      </c>
      <c r="G698" s="126">
        <v>9785000336472</v>
      </c>
      <c r="H698" s="78">
        <v>25.2</v>
      </c>
      <c r="I698" s="81">
        <f t="shared" si="144"/>
        <v>15.6</v>
      </c>
      <c r="J698" s="90" t="s">
        <v>692</v>
      </c>
      <c r="K698" s="104">
        <v>50</v>
      </c>
      <c r="L698" s="134"/>
      <c r="M698" s="119">
        <f t="shared" si="146"/>
        <v>0</v>
      </c>
      <c r="N698" s="64">
        <f t="shared" si="145"/>
        <v>0</v>
      </c>
      <c r="O698" s="64">
        <v>4903000000</v>
      </c>
    </row>
    <row r="699" spans="1:15" s="2" customFormat="1" ht="111.75" customHeight="1" x14ac:dyDescent="0.3">
      <c r="A699" s="5">
        <f t="shared" si="147"/>
        <v>8</v>
      </c>
      <c r="B699" s="17" t="s">
        <v>19</v>
      </c>
      <c r="C699" s="27" t="s">
        <v>30</v>
      </c>
      <c r="D699" s="41" t="s">
        <v>428</v>
      </c>
      <c r="E699" s="49" t="s">
        <v>598</v>
      </c>
      <c r="F699" s="54" t="s">
        <v>1213</v>
      </c>
      <c r="G699" s="126">
        <v>9785000336441</v>
      </c>
      <c r="H699" s="78">
        <v>25.2</v>
      </c>
      <c r="I699" s="81">
        <f t="shared" si="144"/>
        <v>15.6</v>
      </c>
      <c r="J699" s="90" t="s">
        <v>692</v>
      </c>
      <c r="K699" s="104">
        <v>50</v>
      </c>
      <c r="L699" s="134"/>
      <c r="M699" s="119">
        <f t="shared" si="146"/>
        <v>0</v>
      </c>
      <c r="N699" s="64">
        <f>L699*1.75/50</f>
        <v>0</v>
      </c>
      <c r="O699" s="64">
        <v>4903000000</v>
      </c>
    </row>
    <row r="700" spans="1:15" s="2" customFormat="1" ht="111.75" customHeight="1" x14ac:dyDescent="0.3">
      <c r="A700" s="5">
        <f t="shared" si="147"/>
        <v>9</v>
      </c>
      <c r="B700" s="17"/>
      <c r="C700" s="27" t="s">
        <v>30</v>
      </c>
      <c r="D700" s="41" t="s">
        <v>429</v>
      </c>
      <c r="E700" s="30"/>
      <c r="F700" s="54" t="s">
        <v>1201</v>
      </c>
      <c r="G700" s="126">
        <v>9785000336458</v>
      </c>
      <c r="H700" s="78">
        <v>25.2</v>
      </c>
      <c r="I700" s="81">
        <f>ROUND((100-$L$4)/100*H700,1)</f>
        <v>15.6</v>
      </c>
      <c r="J700" s="90" t="s">
        <v>690</v>
      </c>
      <c r="K700" s="104">
        <v>50</v>
      </c>
      <c r="L700" s="134"/>
      <c r="M700" s="119">
        <f t="shared" si="146"/>
        <v>0</v>
      </c>
      <c r="N700" s="64">
        <f>L700*1.75/50</f>
        <v>0</v>
      </c>
      <c r="O700" s="64">
        <v>4903000000</v>
      </c>
    </row>
    <row r="701" spans="1:15" s="2" customFormat="1" ht="111.75" customHeight="1" x14ac:dyDescent="0.3">
      <c r="A701" s="5">
        <f>A700+1</f>
        <v>10</v>
      </c>
      <c r="B701" s="17"/>
      <c r="C701" s="27" t="s">
        <v>30</v>
      </c>
      <c r="D701" s="41" t="s">
        <v>430</v>
      </c>
      <c r="E701" s="30"/>
      <c r="F701" s="54" t="s">
        <v>1202</v>
      </c>
      <c r="G701" s="126">
        <v>9785000336489</v>
      </c>
      <c r="H701" s="78">
        <v>25.2</v>
      </c>
      <c r="I701" s="81">
        <f>ROUND((100-$L$4)/100*H701,1)</f>
        <v>15.6</v>
      </c>
      <c r="J701" s="90" t="s">
        <v>690</v>
      </c>
      <c r="K701" s="104">
        <v>50</v>
      </c>
      <c r="L701" s="134"/>
      <c r="M701" s="119">
        <f t="shared" si="146"/>
        <v>0</v>
      </c>
      <c r="N701" s="64">
        <f t="shared" si="145"/>
        <v>0</v>
      </c>
      <c r="O701" s="64">
        <v>4903000000</v>
      </c>
    </row>
    <row r="702" spans="1:15" s="2" customFormat="1" ht="111.75" customHeight="1" x14ac:dyDescent="0.3">
      <c r="A702" s="5">
        <f t="shared" si="147"/>
        <v>11</v>
      </c>
      <c r="B702" s="17" t="s">
        <v>19</v>
      </c>
      <c r="C702" s="27" t="s">
        <v>30</v>
      </c>
      <c r="D702" s="41" t="s">
        <v>431</v>
      </c>
      <c r="E702" s="49" t="s">
        <v>598</v>
      </c>
      <c r="F702" s="54" t="s">
        <v>620</v>
      </c>
      <c r="G702" s="126">
        <v>9785000336496</v>
      </c>
      <c r="H702" s="78">
        <v>25.2</v>
      </c>
      <c r="I702" s="81">
        <f t="shared" si="144"/>
        <v>15.6</v>
      </c>
      <c r="J702" s="90" t="s">
        <v>690</v>
      </c>
      <c r="K702" s="104">
        <v>50</v>
      </c>
      <c r="L702" s="134"/>
      <c r="M702" s="119">
        <f t="shared" si="146"/>
        <v>0</v>
      </c>
      <c r="N702" s="64">
        <f t="shared" si="145"/>
        <v>0</v>
      </c>
      <c r="O702" s="64">
        <v>4903000000</v>
      </c>
    </row>
    <row r="703" spans="1:15" s="10" customFormat="1" ht="111.75" customHeight="1" x14ac:dyDescent="0.3">
      <c r="A703" s="5">
        <f t="shared" si="147"/>
        <v>12</v>
      </c>
      <c r="B703" s="17" t="s">
        <v>19</v>
      </c>
      <c r="C703" s="27" t="s">
        <v>30</v>
      </c>
      <c r="D703" s="41" t="s">
        <v>432</v>
      </c>
      <c r="E703" s="49" t="s">
        <v>598</v>
      </c>
      <c r="F703" s="54" t="s">
        <v>620</v>
      </c>
      <c r="G703" s="126">
        <v>9785000336601</v>
      </c>
      <c r="H703" s="78">
        <v>25.2</v>
      </c>
      <c r="I703" s="81">
        <f t="shared" si="144"/>
        <v>15.6</v>
      </c>
      <c r="J703" s="90" t="s">
        <v>690</v>
      </c>
      <c r="K703" s="104">
        <v>50</v>
      </c>
      <c r="L703" s="134"/>
      <c r="M703" s="119">
        <f t="shared" si="146"/>
        <v>0</v>
      </c>
      <c r="N703" s="64">
        <f>L703*1.75/50</f>
        <v>0</v>
      </c>
      <c r="O703" s="64">
        <v>4903000000</v>
      </c>
    </row>
    <row r="704" spans="1:15" s="2" customFormat="1" ht="52.2" customHeight="1" x14ac:dyDescent="0.3">
      <c r="A704" s="220" t="s">
        <v>751</v>
      </c>
      <c r="B704" s="221"/>
      <c r="C704" s="221"/>
      <c r="D704" s="221"/>
      <c r="E704" s="16"/>
      <c r="F704" s="224" t="s">
        <v>776</v>
      </c>
      <c r="G704" s="224"/>
      <c r="H704" s="224"/>
      <c r="I704" s="224"/>
      <c r="J704" s="224"/>
      <c r="K704" s="225"/>
      <c r="L704" s="115"/>
      <c r="M704" s="119"/>
      <c r="N704" s="64"/>
      <c r="O704" s="64"/>
    </row>
    <row r="705" spans="1:15" s="2" customFormat="1" ht="111.75" customHeight="1" x14ac:dyDescent="0.3">
      <c r="A705" s="4">
        <v>1</v>
      </c>
      <c r="B705" s="14" t="s">
        <v>11</v>
      </c>
      <c r="C705" s="27" t="s">
        <v>30</v>
      </c>
      <c r="D705" s="41" t="s">
        <v>1178</v>
      </c>
      <c r="E705" s="51"/>
      <c r="F705" s="58"/>
      <c r="G705" s="126">
        <v>9785912822049</v>
      </c>
      <c r="H705" s="77">
        <v>24</v>
      </c>
      <c r="I705" s="81">
        <f t="shared" ref="I705:I710" si="148">ROUND((100-$L$4)/100*H705,1)</f>
        <v>14.9</v>
      </c>
      <c r="J705" s="88" t="s">
        <v>1167</v>
      </c>
      <c r="K705" s="102">
        <v>100</v>
      </c>
      <c r="L705" s="110"/>
      <c r="M705" s="119">
        <f t="shared" ref="M705:M710" si="149">L705*I705</f>
        <v>0</v>
      </c>
      <c r="N705" s="64">
        <f t="shared" ref="N705:N710" si="150">L705*1.9/100</f>
        <v>0</v>
      </c>
      <c r="O705" s="64">
        <v>4903000000</v>
      </c>
    </row>
    <row r="706" spans="1:15" s="2" customFormat="1" ht="111.75" customHeight="1" x14ac:dyDescent="0.3">
      <c r="A706" s="4">
        <f>A705+1</f>
        <v>2</v>
      </c>
      <c r="B706" s="14" t="s">
        <v>11</v>
      </c>
      <c r="C706" s="26"/>
      <c r="D706" s="40" t="s">
        <v>433</v>
      </c>
      <c r="E706" s="51"/>
      <c r="F706" s="58"/>
      <c r="G706" s="126">
        <v>9785912825972</v>
      </c>
      <c r="H706" s="77">
        <v>24</v>
      </c>
      <c r="I706" s="81">
        <f t="shared" si="148"/>
        <v>14.9</v>
      </c>
      <c r="J706" s="88"/>
      <c r="K706" s="102">
        <v>100</v>
      </c>
      <c r="L706" s="110"/>
      <c r="M706" s="119">
        <f t="shared" si="149"/>
        <v>0</v>
      </c>
      <c r="N706" s="64">
        <f t="shared" si="150"/>
        <v>0</v>
      </c>
      <c r="O706" s="64">
        <v>4903000000</v>
      </c>
    </row>
    <row r="707" spans="1:15" s="2" customFormat="1" ht="111.75" customHeight="1" x14ac:dyDescent="0.3">
      <c r="A707" s="4">
        <f>A706+1</f>
        <v>3</v>
      </c>
      <c r="B707" s="14"/>
      <c r="C707" s="27" t="s">
        <v>30</v>
      </c>
      <c r="D707" s="40" t="s">
        <v>434</v>
      </c>
      <c r="E707" s="49" t="s">
        <v>598</v>
      </c>
      <c r="F707" s="58"/>
      <c r="G707" s="126">
        <v>9785912822094</v>
      </c>
      <c r="H707" s="77">
        <v>24</v>
      </c>
      <c r="I707" s="81">
        <f t="shared" si="148"/>
        <v>14.9</v>
      </c>
      <c r="J707" s="88" t="s">
        <v>692</v>
      </c>
      <c r="K707" s="102">
        <v>100</v>
      </c>
      <c r="L707" s="110"/>
      <c r="M707" s="119">
        <f t="shared" si="149"/>
        <v>0</v>
      </c>
      <c r="N707" s="64">
        <f t="shared" si="150"/>
        <v>0</v>
      </c>
      <c r="O707" s="64">
        <v>4903000000</v>
      </c>
    </row>
    <row r="708" spans="1:15" s="2" customFormat="1" ht="111.75" customHeight="1" x14ac:dyDescent="0.3">
      <c r="A708" s="4">
        <f>A707+1</f>
        <v>4</v>
      </c>
      <c r="B708" s="14"/>
      <c r="C708" s="27" t="s">
        <v>30</v>
      </c>
      <c r="D708" s="40" t="s">
        <v>435</v>
      </c>
      <c r="E708" s="52"/>
      <c r="F708" s="58"/>
      <c r="G708" s="126">
        <v>9785912822100</v>
      </c>
      <c r="H708" s="77">
        <v>24</v>
      </c>
      <c r="I708" s="81">
        <f t="shared" si="148"/>
        <v>14.9</v>
      </c>
      <c r="J708" s="88" t="s">
        <v>692</v>
      </c>
      <c r="K708" s="102">
        <v>100</v>
      </c>
      <c r="L708" s="110"/>
      <c r="M708" s="119">
        <f t="shared" si="149"/>
        <v>0</v>
      </c>
      <c r="N708" s="64">
        <f t="shared" si="150"/>
        <v>0</v>
      </c>
      <c r="O708" s="64">
        <v>4903000000</v>
      </c>
    </row>
    <row r="709" spans="1:15" s="2" customFormat="1" ht="111.75" customHeight="1" x14ac:dyDescent="0.3">
      <c r="A709" s="4">
        <f>A708+1</f>
        <v>5</v>
      </c>
      <c r="B709" s="14" t="s">
        <v>11</v>
      </c>
      <c r="C709" s="26"/>
      <c r="D709" s="40" t="s">
        <v>436</v>
      </c>
      <c r="E709" s="51"/>
      <c r="F709" s="58"/>
      <c r="G709" s="126">
        <v>9785912826023</v>
      </c>
      <c r="H709" s="77">
        <v>24</v>
      </c>
      <c r="I709" s="81">
        <f t="shared" si="148"/>
        <v>14.9</v>
      </c>
      <c r="J709" s="88"/>
      <c r="K709" s="102">
        <v>100</v>
      </c>
      <c r="L709" s="110"/>
      <c r="M709" s="119">
        <f t="shared" si="149"/>
        <v>0</v>
      </c>
      <c r="N709" s="64">
        <f t="shared" si="150"/>
        <v>0</v>
      </c>
      <c r="O709" s="64">
        <v>4903000000</v>
      </c>
    </row>
    <row r="710" spans="1:15" s="2" customFormat="1" ht="111.75" customHeight="1" x14ac:dyDescent="0.3">
      <c r="A710" s="4">
        <f>A709+1</f>
        <v>6</v>
      </c>
      <c r="B710" s="14"/>
      <c r="C710" s="27" t="s">
        <v>30</v>
      </c>
      <c r="D710" s="40" t="s">
        <v>437</v>
      </c>
      <c r="E710" s="51"/>
      <c r="F710" s="58"/>
      <c r="G710" s="126">
        <v>9785912826214</v>
      </c>
      <c r="H710" s="77">
        <v>24</v>
      </c>
      <c r="I710" s="81">
        <f t="shared" si="148"/>
        <v>14.9</v>
      </c>
      <c r="J710" s="88" t="s">
        <v>692</v>
      </c>
      <c r="K710" s="102">
        <v>100</v>
      </c>
      <c r="L710" s="110"/>
      <c r="M710" s="119">
        <f t="shared" si="149"/>
        <v>0</v>
      </c>
      <c r="N710" s="64">
        <f t="shared" si="150"/>
        <v>0</v>
      </c>
      <c r="O710" s="64">
        <v>4903000000</v>
      </c>
    </row>
    <row r="711" spans="1:15" s="10" customFormat="1" ht="51.75" customHeight="1" x14ac:dyDescent="0.3">
      <c r="A711" s="229" t="s">
        <v>777</v>
      </c>
      <c r="B711" s="230"/>
      <c r="C711" s="230"/>
      <c r="D711" s="230"/>
      <c r="E711" s="230"/>
      <c r="F711" s="230"/>
      <c r="G711" s="230"/>
      <c r="H711" s="230"/>
      <c r="I711" s="230"/>
      <c r="J711" s="230"/>
      <c r="K711" s="231"/>
      <c r="L711" s="145"/>
      <c r="M711" s="119"/>
      <c r="N711" s="64"/>
      <c r="O711" s="64"/>
    </row>
    <row r="712" spans="1:15" s="10" customFormat="1" ht="51.75" customHeight="1" x14ac:dyDescent="0.3">
      <c r="A712" s="220" t="s">
        <v>778</v>
      </c>
      <c r="B712" s="221"/>
      <c r="C712" s="221"/>
      <c r="D712" s="221"/>
      <c r="E712" s="131" t="s">
        <v>865</v>
      </c>
      <c r="F712" s="224" t="s">
        <v>779</v>
      </c>
      <c r="G712" s="224"/>
      <c r="H712" s="224"/>
      <c r="I712" s="224"/>
      <c r="J712" s="224"/>
      <c r="K712" s="225"/>
      <c r="L712" s="145"/>
      <c r="M712" s="119"/>
      <c r="N712" s="64"/>
      <c r="O712" s="64"/>
    </row>
    <row r="713" spans="1:15" s="2" customFormat="1" ht="111.75" customHeight="1" x14ac:dyDescent="0.3">
      <c r="A713" s="6">
        <v>1</v>
      </c>
      <c r="B713" s="14" t="s">
        <v>20</v>
      </c>
      <c r="C713" s="31"/>
      <c r="D713" s="43" t="s">
        <v>438</v>
      </c>
      <c r="E713" s="30"/>
      <c r="F713" s="54" t="s">
        <v>632</v>
      </c>
      <c r="G713" s="188">
        <v>9785912826856</v>
      </c>
      <c r="H713" s="77">
        <v>31</v>
      </c>
      <c r="I713" s="81">
        <f t="shared" ref="I713:I734" si="151">ROUND((100-$L$4)/100*H713,1)</f>
        <v>19.2</v>
      </c>
      <c r="J713" s="88" t="s">
        <v>691</v>
      </c>
      <c r="K713" s="102">
        <v>100</v>
      </c>
      <c r="L713" s="134"/>
      <c r="M713" s="119">
        <f>L713*I713</f>
        <v>0</v>
      </c>
      <c r="N713" s="64">
        <f t="shared" ref="N713:N733" si="152">L713*2.8/100</f>
        <v>0</v>
      </c>
      <c r="O713" s="64">
        <v>4903000000</v>
      </c>
    </row>
    <row r="714" spans="1:15" s="2" customFormat="1" ht="111.75" customHeight="1" x14ac:dyDescent="0.3">
      <c r="A714" s="6">
        <f>A713+1</f>
        <v>2</v>
      </c>
      <c r="B714" s="14" t="s">
        <v>20</v>
      </c>
      <c r="C714" s="24"/>
      <c r="D714" s="43" t="s">
        <v>439</v>
      </c>
      <c r="E714" s="51"/>
      <c r="F714" s="54" t="s">
        <v>633</v>
      </c>
      <c r="G714" s="188">
        <v>9785912823466</v>
      </c>
      <c r="H714" s="77">
        <v>31</v>
      </c>
      <c r="I714" s="81">
        <f t="shared" si="151"/>
        <v>19.2</v>
      </c>
      <c r="J714" s="88"/>
      <c r="K714" s="102">
        <v>100</v>
      </c>
      <c r="L714" s="134"/>
      <c r="M714" s="119">
        <f t="shared" ref="M714:M734" si="153">L714*I714</f>
        <v>0</v>
      </c>
      <c r="N714" s="64">
        <f t="shared" si="152"/>
        <v>0</v>
      </c>
      <c r="O714" s="64">
        <v>4903000000</v>
      </c>
    </row>
    <row r="715" spans="1:15" s="2" customFormat="1" ht="111.75" customHeight="1" x14ac:dyDescent="0.3">
      <c r="A715" s="6">
        <f>A714+1</f>
        <v>3</v>
      </c>
      <c r="B715" s="14" t="s">
        <v>20</v>
      </c>
      <c r="C715" s="24"/>
      <c r="D715" s="43" t="s">
        <v>441</v>
      </c>
      <c r="E715" s="49" t="s">
        <v>598</v>
      </c>
      <c r="F715" s="54" t="s">
        <v>632</v>
      </c>
      <c r="G715" s="188">
        <v>9785912823473</v>
      </c>
      <c r="H715" s="77">
        <v>31</v>
      </c>
      <c r="I715" s="81">
        <f t="shared" si="151"/>
        <v>19.2</v>
      </c>
      <c r="J715" s="88" t="s">
        <v>693</v>
      </c>
      <c r="K715" s="102">
        <v>100</v>
      </c>
      <c r="L715" s="134"/>
      <c r="M715" s="119">
        <f t="shared" si="153"/>
        <v>0</v>
      </c>
      <c r="N715" s="64">
        <f>L715*2.8/100</f>
        <v>0</v>
      </c>
      <c r="O715" s="64">
        <v>4903000000</v>
      </c>
    </row>
    <row r="716" spans="1:15" s="2" customFormat="1" ht="111.75" customHeight="1" x14ac:dyDescent="0.3">
      <c r="A716" s="6">
        <f t="shared" ref="A716:A734" si="154">A715+1</f>
        <v>4</v>
      </c>
      <c r="B716" s="14"/>
      <c r="C716" s="29"/>
      <c r="D716" s="39" t="s">
        <v>442</v>
      </c>
      <c r="E716" s="30"/>
      <c r="F716" s="54" t="s">
        <v>632</v>
      </c>
      <c r="G716" s="126">
        <v>9785912823978</v>
      </c>
      <c r="H716" s="77">
        <v>31</v>
      </c>
      <c r="I716" s="81">
        <f>ROUND((100-$L$4)/100*H716,1)</f>
        <v>19.2</v>
      </c>
      <c r="J716" s="88" t="s">
        <v>691</v>
      </c>
      <c r="K716" s="104">
        <v>100</v>
      </c>
      <c r="L716" s="134"/>
      <c r="M716" s="119">
        <f t="shared" si="153"/>
        <v>0</v>
      </c>
      <c r="N716" s="64">
        <f t="shared" si="152"/>
        <v>0</v>
      </c>
      <c r="O716" s="64">
        <v>4903000000</v>
      </c>
    </row>
    <row r="717" spans="1:15" s="2" customFormat="1" ht="111.75" customHeight="1" x14ac:dyDescent="0.3">
      <c r="A717" s="6">
        <f t="shared" si="154"/>
        <v>5</v>
      </c>
      <c r="B717" s="14" t="s">
        <v>20</v>
      </c>
      <c r="C717" s="27" t="s">
        <v>30</v>
      </c>
      <c r="D717" s="43" t="s">
        <v>443</v>
      </c>
      <c r="E717" s="49" t="s">
        <v>598</v>
      </c>
      <c r="F717" s="54" t="s">
        <v>632</v>
      </c>
      <c r="G717" s="188">
        <v>9785912823985</v>
      </c>
      <c r="H717" s="77">
        <v>31</v>
      </c>
      <c r="I717" s="81">
        <f>ROUND((100-$L$4)/100*H717,1)</f>
        <v>19.2</v>
      </c>
      <c r="J717" s="88" t="s">
        <v>692</v>
      </c>
      <c r="K717" s="102">
        <v>100</v>
      </c>
      <c r="L717" s="134"/>
      <c r="M717" s="119">
        <f t="shared" si="153"/>
        <v>0</v>
      </c>
      <c r="N717" s="64">
        <f t="shared" si="152"/>
        <v>0</v>
      </c>
      <c r="O717" s="64">
        <v>4903000000</v>
      </c>
    </row>
    <row r="718" spans="1:15" s="2" customFormat="1" ht="111.75" customHeight="1" x14ac:dyDescent="0.3">
      <c r="A718" s="6">
        <f t="shared" si="154"/>
        <v>6</v>
      </c>
      <c r="B718" s="14"/>
      <c r="C718" s="31"/>
      <c r="D718" s="43" t="s">
        <v>444</v>
      </c>
      <c r="E718" s="49" t="s">
        <v>598</v>
      </c>
      <c r="F718" s="54" t="s">
        <v>632</v>
      </c>
      <c r="G718" s="188">
        <v>9785912828485</v>
      </c>
      <c r="H718" s="77">
        <v>31</v>
      </c>
      <c r="I718" s="81">
        <f>ROUND((100-$L$4)/100*H718,1)</f>
        <v>19.2</v>
      </c>
      <c r="J718" s="88" t="s">
        <v>691</v>
      </c>
      <c r="K718" s="102">
        <v>100</v>
      </c>
      <c r="L718" s="134"/>
      <c r="M718" s="119">
        <f t="shared" si="153"/>
        <v>0</v>
      </c>
      <c r="N718" s="64">
        <f>L718*2.8/100</f>
        <v>0</v>
      </c>
      <c r="O718" s="64">
        <v>4903000000</v>
      </c>
    </row>
    <row r="719" spans="1:15" s="20" customFormat="1" ht="111.75" customHeight="1" x14ac:dyDescent="0.3">
      <c r="A719" s="6">
        <f t="shared" si="154"/>
        <v>7</v>
      </c>
      <c r="B719" s="14"/>
      <c r="C719" s="29"/>
      <c r="D719" s="39" t="s">
        <v>445</v>
      </c>
      <c r="E719" s="59"/>
      <c r="F719" s="54" t="s">
        <v>632</v>
      </c>
      <c r="G719" s="126">
        <v>9785912823992</v>
      </c>
      <c r="H719" s="77">
        <v>31</v>
      </c>
      <c r="I719" s="81">
        <f>ROUND((100-$L$4)/100*H719,1)</f>
        <v>19.2</v>
      </c>
      <c r="J719" s="88" t="s">
        <v>691</v>
      </c>
      <c r="K719" s="104">
        <v>100</v>
      </c>
      <c r="L719" s="134"/>
      <c r="M719" s="119">
        <f t="shared" si="153"/>
        <v>0</v>
      </c>
      <c r="N719" s="59">
        <f t="shared" si="152"/>
        <v>0</v>
      </c>
      <c r="O719" s="64">
        <v>4903000000</v>
      </c>
    </row>
    <row r="720" spans="1:15" s="2" customFormat="1" ht="111.75" customHeight="1" x14ac:dyDescent="0.3">
      <c r="A720" s="6">
        <f t="shared" si="154"/>
        <v>8</v>
      </c>
      <c r="B720" s="14" t="s">
        <v>20</v>
      </c>
      <c r="C720" s="27" t="s">
        <v>30</v>
      </c>
      <c r="D720" s="43" t="s">
        <v>447</v>
      </c>
      <c r="E720" s="30"/>
      <c r="F720" s="54" t="s">
        <v>632</v>
      </c>
      <c r="G720" s="188">
        <v>9785912826849</v>
      </c>
      <c r="H720" s="77">
        <v>31</v>
      </c>
      <c r="I720" s="81">
        <f t="shared" si="151"/>
        <v>19.2</v>
      </c>
      <c r="J720" s="88" t="s">
        <v>692</v>
      </c>
      <c r="K720" s="102">
        <v>100</v>
      </c>
      <c r="L720" s="134"/>
      <c r="M720" s="119">
        <f t="shared" si="153"/>
        <v>0</v>
      </c>
      <c r="N720" s="64">
        <f t="shared" si="152"/>
        <v>0</v>
      </c>
      <c r="O720" s="64">
        <v>4903000000</v>
      </c>
    </row>
    <row r="721" spans="1:15" s="2" customFormat="1" ht="111.75" customHeight="1" x14ac:dyDescent="0.3">
      <c r="A721" s="6">
        <f t="shared" si="154"/>
        <v>9</v>
      </c>
      <c r="B721" s="14"/>
      <c r="C721" s="31"/>
      <c r="D721" s="43" t="s">
        <v>448</v>
      </c>
      <c r="E721" s="50"/>
      <c r="F721" s="54" t="s">
        <v>632</v>
      </c>
      <c r="G721" s="188">
        <v>9785912823633</v>
      </c>
      <c r="H721" s="77">
        <v>31</v>
      </c>
      <c r="I721" s="81">
        <f t="shared" si="151"/>
        <v>19.2</v>
      </c>
      <c r="J721" s="88" t="s">
        <v>691</v>
      </c>
      <c r="K721" s="102">
        <v>100</v>
      </c>
      <c r="L721" s="134"/>
      <c r="M721" s="119">
        <f t="shared" si="153"/>
        <v>0</v>
      </c>
      <c r="N721" s="64">
        <f t="shared" si="152"/>
        <v>0</v>
      </c>
      <c r="O721" s="64">
        <v>4903000000</v>
      </c>
    </row>
    <row r="722" spans="1:15" s="2" customFormat="1" ht="111.75" customHeight="1" x14ac:dyDescent="0.3">
      <c r="A722" s="6">
        <f t="shared" si="154"/>
        <v>10</v>
      </c>
      <c r="B722" s="14" t="s">
        <v>20</v>
      </c>
      <c r="C722" s="31"/>
      <c r="D722" s="43" t="s">
        <v>449</v>
      </c>
      <c r="E722" s="51"/>
      <c r="F722" s="54" t="s">
        <v>634</v>
      </c>
      <c r="G722" s="188">
        <v>9785912825859</v>
      </c>
      <c r="H722" s="77">
        <v>31</v>
      </c>
      <c r="I722" s="81">
        <f t="shared" si="151"/>
        <v>19.2</v>
      </c>
      <c r="J722" s="88" t="s">
        <v>691</v>
      </c>
      <c r="K722" s="102">
        <v>100</v>
      </c>
      <c r="L722" s="134"/>
      <c r="M722" s="119">
        <f t="shared" si="153"/>
        <v>0</v>
      </c>
      <c r="N722" s="64">
        <f t="shared" si="152"/>
        <v>0</v>
      </c>
      <c r="O722" s="64">
        <v>4903000000</v>
      </c>
    </row>
    <row r="723" spans="1:15" s="2" customFormat="1" ht="111.75" customHeight="1" x14ac:dyDescent="0.3">
      <c r="A723" s="6">
        <f t="shared" si="154"/>
        <v>11</v>
      </c>
      <c r="B723" s="14" t="s">
        <v>20</v>
      </c>
      <c r="C723" s="31"/>
      <c r="D723" s="43" t="s">
        <v>450</v>
      </c>
      <c r="E723" s="49" t="s">
        <v>598</v>
      </c>
      <c r="F723" s="54" t="s">
        <v>632</v>
      </c>
      <c r="G723" s="188">
        <v>9785912823626</v>
      </c>
      <c r="H723" s="77">
        <v>31</v>
      </c>
      <c r="I723" s="81">
        <f t="shared" si="151"/>
        <v>19.2</v>
      </c>
      <c r="J723" s="88" t="s">
        <v>691</v>
      </c>
      <c r="K723" s="102">
        <v>100</v>
      </c>
      <c r="L723" s="134"/>
      <c r="M723" s="119">
        <f t="shared" si="153"/>
        <v>0</v>
      </c>
      <c r="N723" s="64">
        <f t="shared" si="152"/>
        <v>0</v>
      </c>
      <c r="O723" s="64">
        <v>4903000000</v>
      </c>
    </row>
    <row r="724" spans="1:15" s="2" customFormat="1" ht="111.75" customHeight="1" x14ac:dyDescent="0.3">
      <c r="A724" s="6">
        <f t="shared" si="154"/>
        <v>12</v>
      </c>
      <c r="B724" s="14" t="s">
        <v>20</v>
      </c>
      <c r="C724" s="31"/>
      <c r="D724" s="43" t="s">
        <v>451</v>
      </c>
      <c r="E724" s="49" t="s">
        <v>598</v>
      </c>
      <c r="F724" s="54" t="s">
        <v>634</v>
      </c>
      <c r="G724" s="188">
        <v>9785912826863</v>
      </c>
      <c r="H724" s="77">
        <v>31</v>
      </c>
      <c r="I724" s="81">
        <f t="shared" si="151"/>
        <v>19.2</v>
      </c>
      <c r="J724" s="88" t="s">
        <v>691</v>
      </c>
      <c r="K724" s="102">
        <v>100</v>
      </c>
      <c r="L724" s="134"/>
      <c r="M724" s="119">
        <f t="shared" si="153"/>
        <v>0</v>
      </c>
      <c r="N724" s="64">
        <f>L724*2.8/100</f>
        <v>0</v>
      </c>
      <c r="O724" s="64">
        <v>4903000000</v>
      </c>
    </row>
    <row r="725" spans="1:15" s="20" customFormat="1" ht="111.75" customHeight="1" x14ac:dyDescent="0.3">
      <c r="A725" s="6">
        <f t="shared" si="154"/>
        <v>13</v>
      </c>
      <c r="B725" s="14" t="s">
        <v>20</v>
      </c>
      <c r="C725" s="29"/>
      <c r="D725" s="39" t="s">
        <v>452</v>
      </c>
      <c r="E725" s="32"/>
      <c r="F725" s="54" t="s">
        <v>632</v>
      </c>
      <c r="G725" s="126">
        <v>9785912824111</v>
      </c>
      <c r="H725" s="77">
        <v>31</v>
      </c>
      <c r="I725" s="81">
        <f>ROUND((100-$L$4)/100*H725,1)</f>
        <v>19.2</v>
      </c>
      <c r="J725" s="88"/>
      <c r="K725" s="104">
        <v>100</v>
      </c>
      <c r="L725" s="134"/>
      <c r="M725" s="119">
        <f t="shared" si="153"/>
        <v>0</v>
      </c>
      <c r="N725" s="59">
        <f t="shared" si="152"/>
        <v>0</v>
      </c>
      <c r="O725" s="64">
        <v>4903000000</v>
      </c>
    </row>
    <row r="726" spans="1:15" s="2" customFormat="1" ht="111.75" customHeight="1" x14ac:dyDescent="0.3">
      <c r="A726" s="6">
        <f t="shared" si="154"/>
        <v>14</v>
      </c>
      <c r="B726" s="14" t="s">
        <v>20</v>
      </c>
      <c r="C726" s="31"/>
      <c r="D726" s="43" t="s">
        <v>454</v>
      </c>
      <c r="E726" s="50"/>
      <c r="F726" s="54" t="s">
        <v>632</v>
      </c>
      <c r="G726" s="188">
        <v>9785912826924</v>
      </c>
      <c r="H726" s="77">
        <v>31</v>
      </c>
      <c r="I726" s="81">
        <f t="shared" si="151"/>
        <v>19.2</v>
      </c>
      <c r="J726" s="88" t="s">
        <v>691</v>
      </c>
      <c r="K726" s="102">
        <v>100</v>
      </c>
      <c r="L726" s="134"/>
      <c r="M726" s="119">
        <f t="shared" si="153"/>
        <v>0</v>
      </c>
      <c r="N726" s="64">
        <f t="shared" si="152"/>
        <v>0</v>
      </c>
      <c r="O726" s="64">
        <v>4903000000</v>
      </c>
    </row>
    <row r="727" spans="1:15" s="2" customFormat="1" ht="111.75" customHeight="1" x14ac:dyDescent="0.3">
      <c r="A727" s="6">
        <f t="shared" si="154"/>
        <v>15</v>
      </c>
      <c r="B727" s="14" t="s">
        <v>20</v>
      </c>
      <c r="C727" s="31"/>
      <c r="D727" s="43" t="s">
        <v>455</v>
      </c>
      <c r="E727" s="49" t="s">
        <v>598</v>
      </c>
      <c r="F727" s="54" t="s">
        <v>634</v>
      </c>
      <c r="G727" s="188">
        <v>9785912823602</v>
      </c>
      <c r="H727" s="77">
        <v>31</v>
      </c>
      <c r="I727" s="81">
        <f t="shared" si="151"/>
        <v>19.2</v>
      </c>
      <c r="J727" s="88" t="s">
        <v>691</v>
      </c>
      <c r="K727" s="102">
        <v>100</v>
      </c>
      <c r="L727" s="134"/>
      <c r="M727" s="119">
        <f t="shared" si="153"/>
        <v>0</v>
      </c>
      <c r="N727" s="64">
        <f>L727*2.8/100</f>
        <v>0</v>
      </c>
      <c r="O727" s="64">
        <v>4903000000</v>
      </c>
    </row>
    <row r="728" spans="1:15" s="20" customFormat="1" ht="111.75" customHeight="1" x14ac:dyDescent="0.3">
      <c r="A728" s="6">
        <f t="shared" si="154"/>
        <v>16</v>
      </c>
      <c r="B728" s="14"/>
      <c r="C728" s="29"/>
      <c r="D728" s="39" t="s">
        <v>456</v>
      </c>
      <c r="E728" s="52"/>
      <c r="F728" s="54" t="s">
        <v>632</v>
      </c>
      <c r="G728" s="126">
        <v>9785912824128</v>
      </c>
      <c r="H728" s="77">
        <v>31</v>
      </c>
      <c r="I728" s="81">
        <f>ROUND((100-$L$4)/100*H728,1)</f>
        <v>19.2</v>
      </c>
      <c r="J728" s="88" t="s">
        <v>691</v>
      </c>
      <c r="K728" s="104">
        <v>100</v>
      </c>
      <c r="L728" s="134"/>
      <c r="M728" s="119">
        <f t="shared" si="153"/>
        <v>0</v>
      </c>
      <c r="N728" s="59">
        <f t="shared" si="152"/>
        <v>0</v>
      </c>
      <c r="O728" s="64">
        <v>4903000000</v>
      </c>
    </row>
    <row r="729" spans="1:15" s="2" customFormat="1" ht="111.75" customHeight="1" x14ac:dyDescent="0.3">
      <c r="A729" s="6">
        <f t="shared" si="154"/>
        <v>17</v>
      </c>
      <c r="B729" s="14" t="s">
        <v>20</v>
      </c>
      <c r="C729" s="31"/>
      <c r="D729" s="43" t="s">
        <v>457</v>
      </c>
      <c r="E729" s="49" t="s">
        <v>598</v>
      </c>
      <c r="F729" s="54" t="s">
        <v>632</v>
      </c>
      <c r="G729" s="188">
        <v>9785912827525</v>
      </c>
      <c r="H729" s="77">
        <v>31</v>
      </c>
      <c r="I729" s="81">
        <f t="shared" si="151"/>
        <v>19.2</v>
      </c>
      <c r="J729" s="88" t="s">
        <v>691</v>
      </c>
      <c r="K729" s="102">
        <v>100</v>
      </c>
      <c r="L729" s="134"/>
      <c r="M729" s="119">
        <f t="shared" si="153"/>
        <v>0</v>
      </c>
      <c r="N729" s="64">
        <f t="shared" si="152"/>
        <v>0</v>
      </c>
      <c r="O729" s="64">
        <v>4903000000</v>
      </c>
    </row>
    <row r="730" spans="1:15" s="2" customFormat="1" ht="111.75" customHeight="1" x14ac:dyDescent="0.3">
      <c r="A730" s="6">
        <f t="shared" si="154"/>
        <v>18</v>
      </c>
      <c r="B730" s="14" t="s">
        <v>20</v>
      </c>
      <c r="C730" s="24"/>
      <c r="D730" s="43" t="s">
        <v>458</v>
      </c>
      <c r="E730" s="49" t="s">
        <v>598</v>
      </c>
      <c r="F730" s="54" t="s">
        <v>632</v>
      </c>
      <c r="G730" s="188">
        <v>9785912826832</v>
      </c>
      <c r="H730" s="77">
        <v>31</v>
      </c>
      <c r="I730" s="81">
        <f t="shared" si="151"/>
        <v>19.2</v>
      </c>
      <c r="J730" s="88" t="s">
        <v>693</v>
      </c>
      <c r="K730" s="102">
        <v>100</v>
      </c>
      <c r="L730" s="134"/>
      <c r="M730" s="119">
        <f t="shared" si="153"/>
        <v>0</v>
      </c>
      <c r="N730" s="64">
        <f t="shared" si="152"/>
        <v>0</v>
      </c>
      <c r="O730" s="64">
        <v>4903000000</v>
      </c>
    </row>
    <row r="731" spans="1:15" s="2" customFormat="1" ht="111.75" customHeight="1" x14ac:dyDescent="0.3">
      <c r="A731" s="6">
        <f t="shared" si="154"/>
        <v>19</v>
      </c>
      <c r="B731" s="14" t="s">
        <v>20</v>
      </c>
      <c r="C731" s="27" t="s">
        <v>30</v>
      </c>
      <c r="D731" s="43" t="s">
        <v>459</v>
      </c>
      <c r="E731" s="30"/>
      <c r="F731" s="54" t="s">
        <v>632</v>
      </c>
      <c r="G731" s="188">
        <v>9785912825866</v>
      </c>
      <c r="H731" s="77">
        <v>31</v>
      </c>
      <c r="I731" s="81">
        <f t="shared" si="151"/>
        <v>19.2</v>
      </c>
      <c r="J731" s="88" t="s">
        <v>692</v>
      </c>
      <c r="K731" s="102">
        <v>100</v>
      </c>
      <c r="L731" s="134"/>
      <c r="M731" s="119">
        <f t="shared" si="153"/>
        <v>0</v>
      </c>
      <c r="N731" s="64">
        <f t="shared" si="152"/>
        <v>0</v>
      </c>
      <c r="O731" s="64">
        <v>4903000000</v>
      </c>
    </row>
    <row r="732" spans="1:15" s="2" customFormat="1" ht="111.75" customHeight="1" x14ac:dyDescent="0.3">
      <c r="A732" s="6">
        <f t="shared" si="154"/>
        <v>20</v>
      </c>
      <c r="B732" s="14" t="s">
        <v>20</v>
      </c>
      <c r="C732" s="24"/>
      <c r="D732" s="43" t="s">
        <v>460</v>
      </c>
      <c r="E732" s="49" t="s">
        <v>598</v>
      </c>
      <c r="F732" s="54" t="s">
        <v>632</v>
      </c>
      <c r="G732" s="188">
        <v>9785912823619</v>
      </c>
      <c r="H732" s="77">
        <v>31</v>
      </c>
      <c r="I732" s="81">
        <f t="shared" si="151"/>
        <v>19.2</v>
      </c>
      <c r="J732" s="88" t="s">
        <v>693</v>
      </c>
      <c r="K732" s="102">
        <v>100</v>
      </c>
      <c r="L732" s="134"/>
      <c r="M732" s="119">
        <f t="shared" si="153"/>
        <v>0</v>
      </c>
      <c r="N732" s="64">
        <f t="shared" si="152"/>
        <v>0</v>
      </c>
      <c r="O732" s="64">
        <v>4903000000</v>
      </c>
    </row>
    <row r="733" spans="1:15" s="2" customFormat="1" ht="111.75" customHeight="1" x14ac:dyDescent="0.3">
      <c r="A733" s="6">
        <f t="shared" si="154"/>
        <v>21</v>
      </c>
      <c r="B733" s="14" t="s">
        <v>20</v>
      </c>
      <c r="C733" s="27" t="s">
        <v>30</v>
      </c>
      <c r="D733" s="43" t="s">
        <v>461</v>
      </c>
      <c r="E733" s="49" t="s">
        <v>598</v>
      </c>
      <c r="F733" s="54" t="s">
        <v>632</v>
      </c>
      <c r="G733" s="188">
        <v>9785912824135</v>
      </c>
      <c r="H733" s="77">
        <v>31</v>
      </c>
      <c r="I733" s="81">
        <f t="shared" si="151"/>
        <v>19.2</v>
      </c>
      <c r="J733" s="88" t="s">
        <v>692</v>
      </c>
      <c r="K733" s="102">
        <v>100</v>
      </c>
      <c r="L733" s="134"/>
      <c r="M733" s="119">
        <f t="shared" si="153"/>
        <v>0</v>
      </c>
      <c r="N733" s="64">
        <f t="shared" si="152"/>
        <v>0</v>
      </c>
      <c r="O733" s="64">
        <v>4903000000</v>
      </c>
    </row>
    <row r="734" spans="1:15" s="10" customFormat="1" ht="111.75" customHeight="1" x14ac:dyDescent="0.3">
      <c r="A734" s="6">
        <f t="shared" si="154"/>
        <v>22</v>
      </c>
      <c r="B734" s="14" t="s">
        <v>20</v>
      </c>
      <c r="C734" s="24"/>
      <c r="D734" s="43" t="s">
        <v>462</v>
      </c>
      <c r="E734" s="50"/>
      <c r="F734" s="54" t="s">
        <v>896</v>
      </c>
      <c r="G734" s="188">
        <v>9785912825873</v>
      </c>
      <c r="H734" s="77">
        <v>31</v>
      </c>
      <c r="I734" s="81">
        <f t="shared" si="151"/>
        <v>19.2</v>
      </c>
      <c r="J734" s="88" t="s">
        <v>691</v>
      </c>
      <c r="K734" s="102">
        <v>100</v>
      </c>
      <c r="L734" s="134"/>
      <c r="M734" s="119">
        <f t="shared" si="153"/>
        <v>0</v>
      </c>
      <c r="N734" s="64">
        <f>L734*2.8/100</f>
        <v>0</v>
      </c>
      <c r="O734" s="64">
        <v>4903000000</v>
      </c>
    </row>
    <row r="735" spans="1:15" s="2" customFormat="1" ht="55.2" customHeight="1" x14ac:dyDescent="0.3">
      <c r="A735" s="220" t="s">
        <v>780</v>
      </c>
      <c r="B735" s="221"/>
      <c r="C735" s="221"/>
      <c r="D735" s="221"/>
      <c r="E735" s="131" t="s">
        <v>867</v>
      </c>
      <c r="F735" s="224" t="s">
        <v>781</v>
      </c>
      <c r="G735" s="224"/>
      <c r="H735" s="224"/>
      <c r="I735" s="224"/>
      <c r="J735" s="224"/>
      <c r="K735" s="225"/>
      <c r="L735" s="115"/>
      <c r="M735" s="119"/>
      <c r="N735" s="64"/>
      <c r="O735" s="64"/>
    </row>
    <row r="736" spans="1:15" s="2" customFormat="1" ht="111.75" customHeight="1" x14ac:dyDescent="0.3">
      <c r="A736" s="5">
        <v>1</v>
      </c>
      <c r="B736" s="14" t="s">
        <v>21</v>
      </c>
      <c r="C736" s="26"/>
      <c r="D736" s="43" t="s">
        <v>463</v>
      </c>
      <c r="E736" s="30"/>
      <c r="F736" s="54" t="s">
        <v>635</v>
      </c>
      <c r="G736" s="188">
        <v>9785000335819</v>
      </c>
      <c r="H736" s="77">
        <v>27</v>
      </c>
      <c r="I736" s="81">
        <f t="shared" ref="I736:I747" si="155">ROUND((100-$L$4)/100*H736,1)</f>
        <v>16.7</v>
      </c>
      <c r="J736" s="88" t="s">
        <v>694</v>
      </c>
      <c r="K736" s="102">
        <v>100</v>
      </c>
      <c r="L736" s="134"/>
      <c r="M736" s="119">
        <f>L736*I736</f>
        <v>0</v>
      </c>
      <c r="N736" s="64">
        <f t="shared" ref="N736:N746" si="156">L736*2.4/100</f>
        <v>0</v>
      </c>
      <c r="O736" s="64">
        <v>4903000000</v>
      </c>
    </row>
    <row r="737" spans="1:15" s="2" customFormat="1" ht="111.75" customHeight="1" x14ac:dyDescent="0.3">
      <c r="A737" s="5">
        <f t="shared" ref="A737:A747" si="157">A736+1</f>
        <v>2</v>
      </c>
      <c r="B737" s="14" t="s">
        <v>21</v>
      </c>
      <c r="C737" s="26"/>
      <c r="D737" s="43" t="s">
        <v>464</v>
      </c>
      <c r="E737" s="49" t="s">
        <v>598</v>
      </c>
      <c r="F737" s="54" t="s">
        <v>635</v>
      </c>
      <c r="G737" s="188">
        <v>9785000335802</v>
      </c>
      <c r="H737" s="77">
        <v>27</v>
      </c>
      <c r="I737" s="81">
        <f t="shared" si="155"/>
        <v>16.7</v>
      </c>
      <c r="J737" s="88" t="s">
        <v>694</v>
      </c>
      <c r="K737" s="102">
        <v>100</v>
      </c>
      <c r="L737" s="134"/>
      <c r="M737" s="119">
        <f t="shared" ref="M737:M747" si="158">L737*I737</f>
        <v>0</v>
      </c>
      <c r="N737" s="64">
        <f t="shared" si="156"/>
        <v>0</v>
      </c>
      <c r="O737" s="64">
        <v>4903000000</v>
      </c>
    </row>
    <row r="738" spans="1:15" s="2" customFormat="1" ht="111.75" customHeight="1" x14ac:dyDescent="0.3">
      <c r="A738" s="5">
        <f t="shared" si="157"/>
        <v>3</v>
      </c>
      <c r="B738" s="14" t="s">
        <v>21</v>
      </c>
      <c r="C738" s="26"/>
      <c r="D738" s="43" t="s">
        <v>449</v>
      </c>
      <c r="E738" s="25"/>
      <c r="F738" s="54" t="s">
        <v>635</v>
      </c>
      <c r="G738" s="188">
        <v>9785000335796</v>
      </c>
      <c r="H738" s="77">
        <v>27</v>
      </c>
      <c r="I738" s="81">
        <f t="shared" si="155"/>
        <v>16.7</v>
      </c>
      <c r="J738" s="88" t="s">
        <v>694</v>
      </c>
      <c r="K738" s="102">
        <v>100</v>
      </c>
      <c r="L738" s="134"/>
      <c r="M738" s="119">
        <f t="shared" si="158"/>
        <v>0</v>
      </c>
      <c r="N738" s="64">
        <f t="shared" si="156"/>
        <v>0</v>
      </c>
      <c r="O738" s="64">
        <v>4903000000</v>
      </c>
    </row>
    <row r="739" spans="1:15" s="2" customFormat="1" ht="111.75" customHeight="1" x14ac:dyDescent="0.3">
      <c r="A739" s="5">
        <f t="shared" si="157"/>
        <v>4</v>
      </c>
      <c r="B739" s="14" t="s">
        <v>21</v>
      </c>
      <c r="C739" s="26"/>
      <c r="D739" s="43" t="s">
        <v>465</v>
      </c>
      <c r="E739" s="49" t="s">
        <v>598</v>
      </c>
      <c r="F739" s="54" t="s">
        <v>635</v>
      </c>
      <c r="G739" s="188">
        <v>9785000335826</v>
      </c>
      <c r="H739" s="77">
        <v>27</v>
      </c>
      <c r="I739" s="81">
        <f t="shared" si="155"/>
        <v>16.7</v>
      </c>
      <c r="J739" s="88" t="s">
        <v>694</v>
      </c>
      <c r="K739" s="102">
        <v>100</v>
      </c>
      <c r="L739" s="134"/>
      <c r="M739" s="119">
        <f t="shared" si="158"/>
        <v>0</v>
      </c>
      <c r="N739" s="64">
        <f t="shared" si="156"/>
        <v>0</v>
      </c>
      <c r="O739" s="64">
        <v>4903000000</v>
      </c>
    </row>
    <row r="740" spans="1:15" s="2" customFormat="1" ht="111.75" customHeight="1" x14ac:dyDescent="0.3">
      <c r="A740" s="5">
        <f t="shared" si="157"/>
        <v>5</v>
      </c>
      <c r="B740" s="14"/>
      <c r="C740" s="180"/>
      <c r="D740" s="43" t="s">
        <v>466</v>
      </c>
      <c r="E740" s="49" t="s">
        <v>598</v>
      </c>
      <c r="F740" s="54" t="s">
        <v>635</v>
      </c>
      <c r="G740" s="188">
        <v>9785000337394</v>
      </c>
      <c r="H740" s="77">
        <v>27</v>
      </c>
      <c r="I740" s="81">
        <f t="shared" si="155"/>
        <v>16.7</v>
      </c>
      <c r="J740" s="88" t="s">
        <v>691</v>
      </c>
      <c r="K740" s="102">
        <v>100</v>
      </c>
      <c r="L740" s="134"/>
      <c r="M740" s="119">
        <f t="shared" si="158"/>
        <v>0</v>
      </c>
      <c r="N740" s="64">
        <f t="shared" si="156"/>
        <v>0</v>
      </c>
      <c r="O740" s="64">
        <v>4903000000</v>
      </c>
    </row>
    <row r="741" spans="1:15" s="2" customFormat="1" ht="111.75" customHeight="1" x14ac:dyDescent="0.3">
      <c r="A741" s="5">
        <f t="shared" si="157"/>
        <v>6</v>
      </c>
      <c r="B741" s="14" t="s">
        <v>21</v>
      </c>
      <c r="C741" s="26"/>
      <c r="D741" s="43" t="s">
        <v>467</v>
      </c>
      <c r="E741" s="49" t="s">
        <v>598</v>
      </c>
      <c r="F741" s="54" t="s">
        <v>635</v>
      </c>
      <c r="G741" s="188">
        <v>9785000335857</v>
      </c>
      <c r="H741" s="77">
        <v>27</v>
      </c>
      <c r="I741" s="81">
        <f t="shared" si="155"/>
        <v>16.7</v>
      </c>
      <c r="J741" s="88" t="s">
        <v>694</v>
      </c>
      <c r="K741" s="102">
        <v>100</v>
      </c>
      <c r="L741" s="134"/>
      <c r="M741" s="119">
        <f t="shared" si="158"/>
        <v>0</v>
      </c>
      <c r="N741" s="64">
        <f t="shared" si="156"/>
        <v>0</v>
      </c>
      <c r="O741" s="64">
        <v>4903000000</v>
      </c>
    </row>
    <row r="742" spans="1:15" s="2" customFormat="1" ht="111.75" customHeight="1" x14ac:dyDescent="0.3">
      <c r="A742" s="5">
        <f t="shared" si="157"/>
        <v>7</v>
      </c>
      <c r="B742" s="14"/>
      <c r="C742" s="180"/>
      <c r="D742" s="43" t="s">
        <v>468</v>
      </c>
      <c r="E742" s="49" t="s">
        <v>598</v>
      </c>
      <c r="F742" s="54" t="s">
        <v>635</v>
      </c>
      <c r="G742" s="188">
        <v>9785000337400</v>
      </c>
      <c r="H742" s="77">
        <v>27</v>
      </c>
      <c r="I742" s="81">
        <f t="shared" si="155"/>
        <v>16.7</v>
      </c>
      <c r="J742" s="88" t="s">
        <v>691</v>
      </c>
      <c r="K742" s="102">
        <v>100</v>
      </c>
      <c r="L742" s="134"/>
      <c r="M742" s="119">
        <f t="shared" si="158"/>
        <v>0</v>
      </c>
      <c r="N742" s="64">
        <f t="shared" si="156"/>
        <v>0</v>
      </c>
      <c r="O742" s="64">
        <v>4903000000</v>
      </c>
    </row>
    <row r="743" spans="1:15" s="2" customFormat="1" ht="111.75" customHeight="1" x14ac:dyDescent="0.3">
      <c r="A743" s="5">
        <f t="shared" si="157"/>
        <v>8</v>
      </c>
      <c r="B743" s="14"/>
      <c r="C743" s="180"/>
      <c r="D743" s="43" t="s">
        <v>469</v>
      </c>
      <c r="E743" s="49" t="s">
        <v>598</v>
      </c>
      <c r="F743" s="54" t="s">
        <v>635</v>
      </c>
      <c r="G743" s="188">
        <v>9785000337417</v>
      </c>
      <c r="H743" s="77">
        <v>27</v>
      </c>
      <c r="I743" s="81">
        <f t="shared" si="155"/>
        <v>16.7</v>
      </c>
      <c r="J743" s="88" t="s">
        <v>691</v>
      </c>
      <c r="K743" s="102">
        <v>100</v>
      </c>
      <c r="L743" s="134"/>
      <c r="M743" s="119">
        <f t="shared" si="158"/>
        <v>0</v>
      </c>
      <c r="N743" s="64">
        <f>L743*2.4/100</f>
        <v>0</v>
      </c>
      <c r="O743" s="64">
        <v>4903000000</v>
      </c>
    </row>
    <row r="744" spans="1:15" s="2" customFormat="1" ht="111.75" customHeight="1" x14ac:dyDescent="0.3">
      <c r="A744" s="5">
        <f t="shared" si="157"/>
        <v>9</v>
      </c>
      <c r="B744" s="14" t="s">
        <v>21</v>
      </c>
      <c r="C744" s="29" t="s">
        <v>31</v>
      </c>
      <c r="D744" s="39" t="s">
        <v>470</v>
      </c>
      <c r="E744" s="25"/>
      <c r="F744" s="54" t="s">
        <v>635</v>
      </c>
      <c r="G744" s="188">
        <v>9785000335833</v>
      </c>
      <c r="H744" s="77">
        <v>27</v>
      </c>
      <c r="I744" s="81">
        <f>ROUND((100-$L$4)/100*H744,1)</f>
        <v>16.7</v>
      </c>
      <c r="J744" s="88" t="s">
        <v>694</v>
      </c>
      <c r="K744" s="102">
        <v>100</v>
      </c>
      <c r="L744" s="134"/>
      <c r="M744" s="119">
        <f t="shared" si="158"/>
        <v>0</v>
      </c>
      <c r="N744" s="64">
        <f t="shared" si="156"/>
        <v>0</v>
      </c>
      <c r="O744" s="64">
        <v>4903000000</v>
      </c>
    </row>
    <row r="745" spans="1:15" s="2" customFormat="1" ht="111.75" customHeight="1" x14ac:dyDescent="0.3">
      <c r="A745" s="5">
        <f t="shared" si="157"/>
        <v>10</v>
      </c>
      <c r="B745" s="14" t="s">
        <v>21</v>
      </c>
      <c r="C745" s="26"/>
      <c r="D745" s="43" t="s">
        <v>471</v>
      </c>
      <c r="E745" s="51"/>
      <c r="F745" s="54" t="s">
        <v>635</v>
      </c>
      <c r="G745" s="188">
        <v>9785000335840</v>
      </c>
      <c r="H745" s="77">
        <v>27</v>
      </c>
      <c r="I745" s="81">
        <f t="shared" si="155"/>
        <v>16.7</v>
      </c>
      <c r="J745" s="88" t="s">
        <v>694</v>
      </c>
      <c r="K745" s="102">
        <v>100</v>
      </c>
      <c r="L745" s="134"/>
      <c r="M745" s="119">
        <f t="shared" si="158"/>
        <v>0</v>
      </c>
      <c r="N745" s="64">
        <f>L745*2.4/100</f>
        <v>0</v>
      </c>
      <c r="O745" s="64">
        <v>4903000000</v>
      </c>
    </row>
    <row r="746" spans="1:15" s="2" customFormat="1" ht="111.75" customHeight="1" x14ac:dyDescent="0.3">
      <c r="A746" s="5">
        <f t="shared" si="157"/>
        <v>11</v>
      </c>
      <c r="B746" s="14"/>
      <c r="C746" s="180"/>
      <c r="D746" s="43" t="s">
        <v>472</v>
      </c>
      <c r="E746" s="49" t="s">
        <v>598</v>
      </c>
      <c r="F746" s="54" t="s">
        <v>635</v>
      </c>
      <c r="G746" s="188">
        <v>9785000337424</v>
      </c>
      <c r="H746" s="77">
        <v>27</v>
      </c>
      <c r="I746" s="81">
        <f t="shared" si="155"/>
        <v>16.7</v>
      </c>
      <c r="J746" s="88" t="s">
        <v>691</v>
      </c>
      <c r="K746" s="102">
        <v>100</v>
      </c>
      <c r="L746" s="134"/>
      <c r="M746" s="119">
        <f t="shared" si="158"/>
        <v>0</v>
      </c>
      <c r="N746" s="64">
        <f t="shared" si="156"/>
        <v>0</v>
      </c>
      <c r="O746" s="64">
        <v>4903000000</v>
      </c>
    </row>
    <row r="747" spans="1:15" s="10" customFormat="1" ht="111.75" customHeight="1" x14ac:dyDescent="0.3">
      <c r="A747" s="5">
        <f t="shared" si="157"/>
        <v>12</v>
      </c>
      <c r="B747" s="14" t="s">
        <v>21</v>
      </c>
      <c r="C747" s="26"/>
      <c r="D747" s="43" t="s">
        <v>473</v>
      </c>
      <c r="E747" s="49" t="s">
        <v>598</v>
      </c>
      <c r="F747" s="54" t="s">
        <v>635</v>
      </c>
      <c r="G747" s="188">
        <v>9785000335789</v>
      </c>
      <c r="H747" s="77">
        <v>27</v>
      </c>
      <c r="I747" s="81">
        <f t="shared" si="155"/>
        <v>16.7</v>
      </c>
      <c r="J747" s="88" t="s">
        <v>694</v>
      </c>
      <c r="K747" s="102">
        <v>100</v>
      </c>
      <c r="L747" s="134"/>
      <c r="M747" s="119">
        <f t="shared" si="158"/>
        <v>0</v>
      </c>
      <c r="N747" s="64">
        <f>L747*2.4/100</f>
        <v>0</v>
      </c>
      <c r="O747" s="64">
        <v>4903000000</v>
      </c>
    </row>
    <row r="748" spans="1:15" s="2" customFormat="1" ht="40.950000000000003" customHeight="1" x14ac:dyDescent="0.3">
      <c r="A748" s="10"/>
      <c r="B748" s="10"/>
      <c r="C748" s="10"/>
      <c r="D748" s="43"/>
      <c r="E748" s="131" t="s">
        <v>866</v>
      </c>
      <c r="F748" s="224" t="s">
        <v>782</v>
      </c>
      <c r="G748" s="224"/>
      <c r="H748" s="224"/>
      <c r="I748" s="224"/>
      <c r="J748" s="224"/>
      <c r="K748" s="225"/>
      <c r="L748" s="115"/>
      <c r="M748" s="119"/>
      <c r="N748" s="64"/>
      <c r="O748" s="64"/>
    </row>
    <row r="749" spans="1:15" s="2" customFormat="1" ht="111.75" customHeight="1" x14ac:dyDescent="0.3">
      <c r="A749" s="5">
        <f>A747+1</f>
        <v>13</v>
      </c>
      <c r="B749" s="14" t="s">
        <v>21</v>
      </c>
      <c r="C749" s="27" t="s">
        <v>30</v>
      </c>
      <c r="D749" s="40" t="s">
        <v>474</v>
      </c>
      <c r="E749" s="30"/>
      <c r="F749" s="54" t="s">
        <v>636</v>
      </c>
      <c r="G749" s="188">
        <v>9785912822353</v>
      </c>
      <c r="H749" s="77">
        <v>26</v>
      </c>
      <c r="I749" s="81">
        <f t="shared" ref="I749:I771" si="159">ROUND((100-$L$4)/100*H749,1)</f>
        <v>16.100000000000001</v>
      </c>
      <c r="J749" s="88" t="s">
        <v>1215</v>
      </c>
      <c r="K749" s="102">
        <v>100</v>
      </c>
      <c r="L749" s="134"/>
      <c r="M749" s="119">
        <f>L749*I749</f>
        <v>0</v>
      </c>
      <c r="N749" s="64">
        <f t="shared" ref="N749:N770" si="160">L749*2.3/100</f>
        <v>0</v>
      </c>
      <c r="O749" s="64">
        <v>4903000000</v>
      </c>
    </row>
    <row r="750" spans="1:15" s="2" customFormat="1" ht="111.75" customHeight="1" x14ac:dyDescent="0.3">
      <c r="A750" s="5">
        <f t="shared" ref="A750:A771" si="161">A749+1</f>
        <v>14</v>
      </c>
      <c r="B750" s="14" t="s">
        <v>21</v>
      </c>
      <c r="C750" s="26"/>
      <c r="D750" s="40" t="s">
        <v>475</v>
      </c>
      <c r="E750" s="25"/>
      <c r="F750" s="54" t="s">
        <v>637</v>
      </c>
      <c r="G750" s="188">
        <v>9785912822322</v>
      </c>
      <c r="H750" s="77">
        <v>26</v>
      </c>
      <c r="I750" s="81">
        <f t="shared" si="159"/>
        <v>16.100000000000001</v>
      </c>
      <c r="J750" s="88"/>
      <c r="K750" s="102">
        <v>100</v>
      </c>
      <c r="L750" s="134"/>
      <c r="M750" s="119">
        <f t="shared" ref="M750:M771" si="162">L750*I750</f>
        <v>0</v>
      </c>
      <c r="N750" s="64">
        <f t="shared" si="160"/>
        <v>0</v>
      </c>
      <c r="O750" s="64">
        <v>4903000000</v>
      </c>
    </row>
    <row r="751" spans="1:15" s="2" customFormat="1" ht="111.75" customHeight="1" x14ac:dyDescent="0.3">
      <c r="A751" s="5">
        <f t="shared" si="161"/>
        <v>15</v>
      </c>
      <c r="B751" s="14"/>
      <c r="C751" s="26"/>
      <c r="D751" s="40" t="s">
        <v>400</v>
      </c>
      <c r="E751" s="25"/>
      <c r="F751" s="54"/>
      <c r="G751" s="188">
        <v>9785912825538</v>
      </c>
      <c r="H751" s="77">
        <v>26</v>
      </c>
      <c r="I751" s="81">
        <f>ROUND((100-$L$4)/100*H751,1)</f>
        <v>16.100000000000001</v>
      </c>
      <c r="J751" s="88" t="s">
        <v>1193</v>
      </c>
      <c r="K751" s="102">
        <v>100</v>
      </c>
      <c r="L751" s="134"/>
      <c r="M751" s="119">
        <f t="shared" si="162"/>
        <v>0</v>
      </c>
      <c r="N751" s="64">
        <f t="shared" si="160"/>
        <v>0</v>
      </c>
      <c r="O751" s="64">
        <v>4903000000</v>
      </c>
    </row>
    <row r="752" spans="1:15" s="2" customFormat="1" ht="111.75" customHeight="1" x14ac:dyDescent="0.3">
      <c r="A752" s="5">
        <f t="shared" si="161"/>
        <v>16</v>
      </c>
      <c r="B752" s="14" t="s">
        <v>21</v>
      </c>
      <c r="C752" s="26"/>
      <c r="D752" s="40" t="s">
        <v>438</v>
      </c>
      <c r="E752" s="49" t="s">
        <v>598</v>
      </c>
      <c r="F752" s="54" t="s">
        <v>635</v>
      </c>
      <c r="G752" s="188">
        <v>9785912824258</v>
      </c>
      <c r="H752" s="77">
        <v>26</v>
      </c>
      <c r="I752" s="81">
        <f t="shared" si="159"/>
        <v>16.100000000000001</v>
      </c>
      <c r="J752" s="88"/>
      <c r="K752" s="102">
        <v>100</v>
      </c>
      <c r="L752" s="134"/>
      <c r="M752" s="119">
        <f t="shared" si="162"/>
        <v>0</v>
      </c>
      <c r="N752" s="64">
        <f t="shared" si="160"/>
        <v>0</v>
      </c>
      <c r="O752" s="64">
        <v>4903000000</v>
      </c>
    </row>
    <row r="753" spans="1:15" s="2" customFormat="1" ht="111.75" customHeight="1" x14ac:dyDescent="0.3">
      <c r="A753" s="5">
        <f t="shared" si="161"/>
        <v>17</v>
      </c>
      <c r="B753" s="14" t="s">
        <v>21</v>
      </c>
      <c r="C753" s="26"/>
      <c r="D753" s="40" t="s">
        <v>439</v>
      </c>
      <c r="E753" s="49" t="s">
        <v>598</v>
      </c>
      <c r="F753" s="54" t="s">
        <v>635</v>
      </c>
      <c r="G753" s="188">
        <v>9785912827488</v>
      </c>
      <c r="H753" s="77">
        <v>26</v>
      </c>
      <c r="I753" s="81">
        <f t="shared" si="159"/>
        <v>16.100000000000001</v>
      </c>
      <c r="J753" s="88"/>
      <c r="K753" s="102">
        <v>100</v>
      </c>
      <c r="L753" s="134"/>
      <c r="M753" s="119">
        <f t="shared" si="162"/>
        <v>0</v>
      </c>
      <c r="N753" s="64">
        <f t="shared" si="160"/>
        <v>0</v>
      </c>
      <c r="O753" s="64">
        <v>4903000000</v>
      </c>
    </row>
    <row r="754" spans="1:15" s="2" customFormat="1" ht="111.75" customHeight="1" x14ac:dyDescent="0.3">
      <c r="A754" s="5">
        <f t="shared" si="161"/>
        <v>18</v>
      </c>
      <c r="B754" s="14" t="s">
        <v>21</v>
      </c>
      <c r="C754" s="27" t="s">
        <v>30</v>
      </c>
      <c r="D754" s="40" t="s">
        <v>440</v>
      </c>
      <c r="E754" s="25"/>
      <c r="F754" s="54" t="s">
        <v>632</v>
      </c>
      <c r="G754" s="188">
        <v>9785912828188</v>
      </c>
      <c r="H754" s="77">
        <v>26</v>
      </c>
      <c r="I754" s="81">
        <f t="shared" si="159"/>
        <v>16.100000000000001</v>
      </c>
      <c r="J754" s="88" t="s">
        <v>1193</v>
      </c>
      <c r="K754" s="102">
        <v>100</v>
      </c>
      <c r="L754" s="134"/>
      <c r="M754" s="119">
        <f t="shared" si="162"/>
        <v>0</v>
      </c>
      <c r="N754" s="64">
        <f t="shared" si="160"/>
        <v>0</v>
      </c>
      <c r="O754" s="64">
        <v>4903000000</v>
      </c>
    </row>
    <row r="755" spans="1:15" s="2" customFormat="1" ht="111.75" customHeight="1" x14ac:dyDescent="0.3">
      <c r="A755" s="5">
        <f t="shared" si="161"/>
        <v>19</v>
      </c>
      <c r="B755" s="14" t="s">
        <v>21</v>
      </c>
      <c r="C755" s="26"/>
      <c r="D755" s="40" t="s">
        <v>447</v>
      </c>
      <c r="E755" s="49" t="s">
        <v>598</v>
      </c>
      <c r="F755" s="54" t="s">
        <v>638</v>
      </c>
      <c r="G755" s="188">
        <v>9785912824081</v>
      </c>
      <c r="H755" s="77">
        <v>26</v>
      </c>
      <c r="I755" s="81">
        <f t="shared" si="159"/>
        <v>16.100000000000001</v>
      </c>
      <c r="J755" s="88"/>
      <c r="K755" s="102">
        <v>100</v>
      </c>
      <c r="L755" s="134"/>
      <c r="M755" s="119">
        <f t="shared" si="162"/>
        <v>0</v>
      </c>
      <c r="N755" s="64">
        <f t="shared" si="160"/>
        <v>0</v>
      </c>
      <c r="O755" s="64">
        <v>4903000000</v>
      </c>
    </row>
    <row r="756" spans="1:15" s="2" customFormat="1" ht="111.75" customHeight="1" x14ac:dyDescent="0.3">
      <c r="A756" s="5">
        <f t="shared" si="161"/>
        <v>20</v>
      </c>
      <c r="B756" s="14" t="s">
        <v>21</v>
      </c>
      <c r="C756" s="26"/>
      <c r="D756" s="40" t="s">
        <v>476</v>
      </c>
      <c r="E756" s="30"/>
      <c r="F756" s="54" t="s">
        <v>632</v>
      </c>
      <c r="G756" s="188">
        <v>9785912824241</v>
      </c>
      <c r="H756" s="77">
        <v>26</v>
      </c>
      <c r="I756" s="81">
        <f t="shared" si="159"/>
        <v>16.100000000000001</v>
      </c>
      <c r="J756" s="88" t="s">
        <v>695</v>
      </c>
      <c r="K756" s="102">
        <v>100</v>
      </c>
      <c r="L756" s="134"/>
      <c r="M756" s="119">
        <f t="shared" si="162"/>
        <v>0</v>
      </c>
      <c r="N756" s="64">
        <f t="shared" si="160"/>
        <v>0</v>
      </c>
      <c r="O756" s="64">
        <v>4903000000</v>
      </c>
    </row>
    <row r="757" spans="1:15" s="2" customFormat="1" ht="111.75" customHeight="1" x14ac:dyDescent="0.3">
      <c r="A757" s="5">
        <f t="shared" si="161"/>
        <v>21</v>
      </c>
      <c r="B757" s="14" t="s">
        <v>21</v>
      </c>
      <c r="C757" s="26"/>
      <c r="D757" s="40" t="s">
        <v>450</v>
      </c>
      <c r="E757" s="49" t="s">
        <v>598</v>
      </c>
      <c r="F757" s="54" t="s">
        <v>635</v>
      </c>
      <c r="G757" s="188">
        <v>9785912827495</v>
      </c>
      <c r="H757" s="77">
        <v>26</v>
      </c>
      <c r="I757" s="81">
        <f t="shared" si="159"/>
        <v>16.100000000000001</v>
      </c>
      <c r="J757" s="88"/>
      <c r="K757" s="102">
        <v>100</v>
      </c>
      <c r="L757" s="134"/>
      <c r="M757" s="119">
        <f t="shared" si="162"/>
        <v>0</v>
      </c>
      <c r="N757" s="64">
        <f t="shared" si="160"/>
        <v>0</v>
      </c>
      <c r="O757" s="64">
        <v>4903000000</v>
      </c>
    </row>
    <row r="758" spans="1:15" s="2" customFormat="1" ht="111.75" customHeight="1" x14ac:dyDescent="0.3">
      <c r="A758" s="5">
        <f t="shared" si="161"/>
        <v>22</v>
      </c>
      <c r="B758" s="14" t="s">
        <v>21</v>
      </c>
      <c r="C758" s="26"/>
      <c r="D758" s="40" t="s">
        <v>477</v>
      </c>
      <c r="E758" s="51"/>
      <c r="F758" s="54" t="s">
        <v>632</v>
      </c>
      <c r="G758" s="188">
        <v>9785912824012</v>
      </c>
      <c r="H758" s="77">
        <v>26</v>
      </c>
      <c r="I758" s="81">
        <f t="shared" si="159"/>
        <v>16.100000000000001</v>
      </c>
      <c r="J758" s="88"/>
      <c r="K758" s="102">
        <v>100</v>
      </c>
      <c r="L758" s="134"/>
      <c r="M758" s="119">
        <f t="shared" si="162"/>
        <v>0</v>
      </c>
      <c r="N758" s="64">
        <f t="shared" si="160"/>
        <v>0</v>
      </c>
      <c r="O758" s="64">
        <v>4903000000</v>
      </c>
    </row>
    <row r="759" spans="1:15" s="2" customFormat="1" ht="111.75" customHeight="1" x14ac:dyDescent="0.3">
      <c r="A759" s="5">
        <f t="shared" si="161"/>
        <v>23</v>
      </c>
      <c r="B759" s="14" t="s">
        <v>21</v>
      </c>
      <c r="C759" s="26"/>
      <c r="D759" s="40" t="s">
        <v>453</v>
      </c>
      <c r="E759" s="49" t="s">
        <v>598</v>
      </c>
      <c r="F759" s="54" t="s">
        <v>632</v>
      </c>
      <c r="G759" s="188">
        <v>9785912825552</v>
      </c>
      <c r="H759" s="77">
        <v>26</v>
      </c>
      <c r="I759" s="81">
        <f t="shared" si="159"/>
        <v>16.100000000000001</v>
      </c>
      <c r="J759" s="88"/>
      <c r="K759" s="102">
        <v>100</v>
      </c>
      <c r="L759" s="134"/>
      <c r="M759" s="119">
        <f t="shared" si="162"/>
        <v>0</v>
      </c>
      <c r="N759" s="64">
        <f>L759*2.3/100</f>
        <v>0</v>
      </c>
      <c r="O759" s="64">
        <v>4903000000</v>
      </c>
    </row>
    <row r="760" spans="1:15" s="2" customFormat="1" ht="111.75" customHeight="1" x14ac:dyDescent="0.3">
      <c r="A760" s="5">
        <f t="shared" si="161"/>
        <v>24</v>
      </c>
      <c r="B760" s="14" t="s">
        <v>21</v>
      </c>
      <c r="C760" s="26"/>
      <c r="D760" s="40" t="s">
        <v>455</v>
      </c>
      <c r="E760" s="30"/>
      <c r="F760" s="54" t="s">
        <v>635</v>
      </c>
      <c r="G760" s="188">
        <v>9785912828171</v>
      </c>
      <c r="H760" s="77">
        <v>26</v>
      </c>
      <c r="I760" s="81">
        <f t="shared" si="159"/>
        <v>16.100000000000001</v>
      </c>
      <c r="J760" s="88"/>
      <c r="K760" s="102">
        <v>100</v>
      </c>
      <c r="L760" s="134"/>
      <c r="M760" s="119">
        <f t="shared" si="162"/>
        <v>0</v>
      </c>
      <c r="N760" s="64">
        <f t="shared" si="160"/>
        <v>0</v>
      </c>
      <c r="O760" s="64">
        <v>4903000000</v>
      </c>
    </row>
    <row r="761" spans="1:15" s="2" customFormat="1" ht="111.75" customHeight="1" x14ac:dyDescent="0.3">
      <c r="A761" s="5">
        <f t="shared" si="161"/>
        <v>25</v>
      </c>
      <c r="B761" s="14"/>
      <c r="C761" s="31"/>
      <c r="D761" s="40" t="s">
        <v>479</v>
      </c>
      <c r="E761" s="25"/>
      <c r="F761" s="54"/>
      <c r="G761" s="188">
        <v>9785912822377</v>
      </c>
      <c r="H761" s="77">
        <v>26</v>
      </c>
      <c r="I761" s="81">
        <f t="shared" si="159"/>
        <v>16.100000000000001</v>
      </c>
      <c r="J761" s="88" t="s">
        <v>691</v>
      </c>
      <c r="K761" s="102">
        <v>100</v>
      </c>
      <c r="L761" s="134"/>
      <c r="M761" s="119">
        <f t="shared" si="162"/>
        <v>0</v>
      </c>
      <c r="N761" s="64">
        <f t="shared" si="160"/>
        <v>0</v>
      </c>
      <c r="O761" s="64">
        <v>4903000000</v>
      </c>
    </row>
    <row r="762" spans="1:15" s="2" customFormat="1" ht="111.75" customHeight="1" x14ac:dyDescent="0.3">
      <c r="A762" s="5">
        <f t="shared" si="161"/>
        <v>26</v>
      </c>
      <c r="B762" s="14" t="s">
        <v>21</v>
      </c>
      <c r="C762" s="26"/>
      <c r="D762" s="40" t="s">
        <v>459</v>
      </c>
      <c r="E762" s="25"/>
      <c r="F762" s="54" t="s">
        <v>634</v>
      </c>
      <c r="G762" s="188">
        <v>9785912824234</v>
      </c>
      <c r="H762" s="77">
        <v>26</v>
      </c>
      <c r="I762" s="81">
        <f t="shared" si="159"/>
        <v>16.100000000000001</v>
      </c>
      <c r="J762" s="88"/>
      <c r="K762" s="102">
        <v>100</v>
      </c>
      <c r="L762" s="134"/>
      <c r="M762" s="119">
        <f t="shared" si="162"/>
        <v>0</v>
      </c>
      <c r="N762" s="64">
        <f t="shared" si="160"/>
        <v>0</v>
      </c>
      <c r="O762" s="64">
        <v>4903000000</v>
      </c>
    </row>
    <row r="763" spans="1:15" s="2" customFormat="1" ht="111.75" customHeight="1" x14ac:dyDescent="0.3">
      <c r="A763" s="5">
        <f t="shared" si="161"/>
        <v>27</v>
      </c>
      <c r="B763" s="14" t="s">
        <v>21</v>
      </c>
      <c r="C763" s="27" t="s">
        <v>30</v>
      </c>
      <c r="D763" s="45" t="s">
        <v>1119</v>
      </c>
      <c r="E763" s="49" t="s">
        <v>598</v>
      </c>
      <c r="F763" s="56" t="s">
        <v>638</v>
      </c>
      <c r="G763" s="188">
        <v>9785000334980</v>
      </c>
      <c r="H763" s="77">
        <v>26</v>
      </c>
      <c r="I763" s="81">
        <f t="shared" si="159"/>
        <v>16.100000000000001</v>
      </c>
      <c r="J763" s="88" t="s">
        <v>1120</v>
      </c>
      <c r="K763" s="102">
        <v>100</v>
      </c>
      <c r="L763" s="134"/>
      <c r="M763" s="119">
        <f t="shared" si="162"/>
        <v>0</v>
      </c>
      <c r="N763" s="64">
        <f t="shared" si="160"/>
        <v>0</v>
      </c>
      <c r="O763" s="64">
        <v>4903000000</v>
      </c>
    </row>
    <row r="764" spans="1:15" s="2" customFormat="1" ht="111.75" customHeight="1" x14ac:dyDescent="0.3">
      <c r="A764" s="5">
        <f t="shared" si="161"/>
        <v>28</v>
      </c>
      <c r="B764" s="14" t="s">
        <v>21</v>
      </c>
      <c r="C764" s="26"/>
      <c r="D764" s="45" t="s">
        <v>480</v>
      </c>
      <c r="E764" s="49" t="s">
        <v>598</v>
      </c>
      <c r="F764" s="54" t="s">
        <v>638</v>
      </c>
      <c r="G764" s="188">
        <v>9785000334997</v>
      </c>
      <c r="H764" s="77">
        <v>26</v>
      </c>
      <c r="I764" s="81">
        <f t="shared" si="159"/>
        <v>16.100000000000001</v>
      </c>
      <c r="J764" s="88"/>
      <c r="K764" s="102">
        <v>100</v>
      </c>
      <c r="L764" s="134"/>
      <c r="M764" s="119">
        <f t="shared" si="162"/>
        <v>0</v>
      </c>
      <c r="N764" s="64">
        <f>L764*2.3/100</f>
        <v>0</v>
      </c>
      <c r="O764" s="64">
        <v>4903000000</v>
      </c>
    </row>
    <row r="765" spans="1:15" s="2" customFormat="1" ht="111.75" customHeight="1" x14ac:dyDescent="0.3">
      <c r="A765" s="5">
        <f t="shared" si="161"/>
        <v>29</v>
      </c>
      <c r="B765" s="14"/>
      <c r="C765" s="27" t="s">
        <v>30</v>
      </c>
      <c r="D765" s="45" t="s">
        <v>481</v>
      </c>
      <c r="E765" s="30"/>
      <c r="F765" s="54"/>
      <c r="G765" s="188">
        <v>9785000335253</v>
      </c>
      <c r="H765" s="77">
        <v>26</v>
      </c>
      <c r="I765" s="81">
        <f>ROUND((100-$L$4)/100*H765,1)</f>
        <v>16.100000000000001</v>
      </c>
      <c r="J765" s="88" t="s">
        <v>690</v>
      </c>
      <c r="K765" s="102">
        <v>100</v>
      </c>
      <c r="L765" s="134"/>
      <c r="M765" s="119">
        <f t="shared" si="162"/>
        <v>0</v>
      </c>
      <c r="N765" s="64">
        <f t="shared" si="160"/>
        <v>0</v>
      </c>
      <c r="O765" s="64">
        <v>4903000000</v>
      </c>
    </row>
    <row r="766" spans="1:15" s="2" customFormat="1" ht="111.75" customHeight="1" x14ac:dyDescent="0.3">
      <c r="A766" s="5">
        <f t="shared" si="161"/>
        <v>30</v>
      </c>
      <c r="B766" s="14" t="s">
        <v>21</v>
      </c>
      <c r="C766" s="31"/>
      <c r="D766" s="45" t="s">
        <v>482</v>
      </c>
      <c r="E766" s="49" t="s">
        <v>598</v>
      </c>
      <c r="F766" s="54" t="s">
        <v>635</v>
      </c>
      <c r="G766" s="188">
        <v>9785912824371</v>
      </c>
      <c r="H766" s="77">
        <v>26</v>
      </c>
      <c r="I766" s="81">
        <f t="shared" si="159"/>
        <v>16.100000000000001</v>
      </c>
      <c r="J766" s="88" t="s">
        <v>691</v>
      </c>
      <c r="K766" s="102">
        <v>100</v>
      </c>
      <c r="L766" s="134"/>
      <c r="M766" s="119">
        <f t="shared" si="162"/>
        <v>0</v>
      </c>
      <c r="N766" s="64">
        <f t="shared" si="160"/>
        <v>0</v>
      </c>
      <c r="O766" s="64">
        <v>4903000000</v>
      </c>
    </row>
    <row r="767" spans="1:15" s="2" customFormat="1" ht="111.75" customHeight="1" x14ac:dyDescent="0.3">
      <c r="A767" s="5">
        <f t="shared" si="161"/>
        <v>31</v>
      </c>
      <c r="B767" s="14" t="s">
        <v>21</v>
      </c>
      <c r="C767" s="27" t="s">
        <v>30</v>
      </c>
      <c r="D767" s="45" t="s">
        <v>483</v>
      </c>
      <c r="E767" s="49" t="s">
        <v>598</v>
      </c>
      <c r="F767" s="54" t="s">
        <v>635</v>
      </c>
      <c r="G767" s="188">
        <v>9785912824388</v>
      </c>
      <c r="H767" s="77">
        <v>26</v>
      </c>
      <c r="I767" s="81">
        <f t="shared" si="159"/>
        <v>16.100000000000001</v>
      </c>
      <c r="J767" s="88" t="s">
        <v>1215</v>
      </c>
      <c r="K767" s="102">
        <v>100</v>
      </c>
      <c r="L767" s="134"/>
      <c r="M767" s="119">
        <f t="shared" si="162"/>
        <v>0</v>
      </c>
      <c r="N767" s="64">
        <f t="shared" si="160"/>
        <v>0</v>
      </c>
      <c r="O767" s="64">
        <v>4903000000</v>
      </c>
    </row>
    <row r="768" spans="1:15" s="2" customFormat="1" ht="111.75" customHeight="1" x14ac:dyDescent="0.3">
      <c r="A768" s="5">
        <f t="shared" si="161"/>
        <v>32</v>
      </c>
      <c r="B768" s="14" t="s">
        <v>21</v>
      </c>
      <c r="C768" s="26"/>
      <c r="D768" s="45" t="s">
        <v>484</v>
      </c>
      <c r="E768" s="49" t="s">
        <v>598</v>
      </c>
      <c r="F768" s="54" t="s">
        <v>635</v>
      </c>
      <c r="G768" s="188">
        <v>9785912825620</v>
      </c>
      <c r="H768" s="77">
        <v>26</v>
      </c>
      <c r="I768" s="81">
        <f t="shared" si="159"/>
        <v>16.100000000000001</v>
      </c>
      <c r="J768" s="88" t="s">
        <v>694</v>
      </c>
      <c r="K768" s="102">
        <v>100</v>
      </c>
      <c r="L768" s="134"/>
      <c r="M768" s="119">
        <f t="shared" si="162"/>
        <v>0</v>
      </c>
      <c r="N768" s="64">
        <f t="shared" si="160"/>
        <v>0</v>
      </c>
      <c r="O768" s="64">
        <v>4903000000</v>
      </c>
    </row>
    <row r="769" spans="1:15" s="2" customFormat="1" ht="111.75" customHeight="1" x14ac:dyDescent="0.3">
      <c r="A769" s="5">
        <f t="shared" si="161"/>
        <v>33</v>
      </c>
      <c r="B769" s="14" t="s">
        <v>21</v>
      </c>
      <c r="C769" s="27" t="s">
        <v>30</v>
      </c>
      <c r="D769" s="45" t="s">
        <v>485</v>
      </c>
      <c r="E769" s="49" t="s">
        <v>598</v>
      </c>
      <c r="F769" s="54" t="s">
        <v>635</v>
      </c>
      <c r="G769" s="188">
        <v>9785912824395</v>
      </c>
      <c r="H769" s="77">
        <v>26</v>
      </c>
      <c r="I769" s="81">
        <f t="shared" si="159"/>
        <v>16.100000000000001</v>
      </c>
      <c r="J769" s="88" t="s">
        <v>1120</v>
      </c>
      <c r="K769" s="102">
        <v>100</v>
      </c>
      <c r="L769" s="134"/>
      <c r="M769" s="119">
        <f t="shared" si="162"/>
        <v>0</v>
      </c>
      <c r="N769" s="64">
        <f>L769*2.3/100</f>
        <v>0</v>
      </c>
      <c r="O769" s="64">
        <v>4903000000</v>
      </c>
    </row>
    <row r="770" spans="1:15" s="2" customFormat="1" ht="111.75" customHeight="1" x14ac:dyDescent="0.3">
      <c r="A770" s="5">
        <f t="shared" si="161"/>
        <v>34</v>
      </c>
      <c r="B770" s="14"/>
      <c r="C770" s="27" t="s">
        <v>30</v>
      </c>
      <c r="D770" s="45" t="s">
        <v>486</v>
      </c>
      <c r="E770" s="30"/>
      <c r="F770" s="54"/>
      <c r="G770" s="188">
        <v>9785912826160</v>
      </c>
      <c r="H770" s="77">
        <v>26</v>
      </c>
      <c r="I770" s="81">
        <f>ROUND((100-$L$4)/100*H770,1)</f>
        <v>16.100000000000001</v>
      </c>
      <c r="J770" s="88" t="s">
        <v>690</v>
      </c>
      <c r="K770" s="102">
        <v>100</v>
      </c>
      <c r="L770" s="134"/>
      <c r="M770" s="119">
        <f t="shared" si="162"/>
        <v>0</v>
      </c>
      <c r="N770" s="64">
        <f t="shared" si="160"/>
        <v>0</v>
      </c>
      <c r="O770" s="64">
        <v>4903000000</v>
      </c>
    </row>
    <row r="771" spans="1:15" s="10" customFormat="1" ht="111.75" customHeight="1" x14ac:dyDescent="0.3">
      <c r="A771" s="5">
        <f t="shared" si="161"/>
        <v>35</v>
      </c>
      <c r="B771" s="14" t="s">
        <v>21</v>
      </c>
      <c r="C771" s="27" t="s">
        <v>30</v>
      </c>
      <c r="D771" s="45" t="s">
        <v>487</v>
      </c>
      <c r="E771" s="49" t="s">
        <v>598</v>
      </c>
      <c r="F771" s="54" t="s">
        <v>638</v>
      </c>
      <c r="G771" s="188">
        <v>9785912828775</v>
      </c>
      <c r="H771" s="77">
        <v>26</v>
      </c>
      <c r="I771" s="81">
        <f t="shared" si="159"/>
        <v>16.100000000000001</v>
      </c>
      <c r="J771" s="88" t="s">
        <v>690</v>
      </c>
      <c r="K771" s="102">
        <v>100</v>
      </c>
      <c r="L771" s="134"/>
      <c r="M771" s="119">
        <f t="shared" si="162"/>
        <v>0</v>
      </c>
      <c r="N771" s="64">
        <f>L771*2.3/100</f>
        <v>0</v>
      </c>
      <c r="O771" s="64">
        <v>4903000000</v>
      </c>
    </row>
    <row r="772" spans="1:15" s="2" customFormat="1" ht="40.200000000000003" customHeight="1" x14ac:dyDescent="0.3">
      <c r="A772" s="220" t="s">
        <v>783</v>
      </c>
      <c r="B772" s="221"/>
      <c r="C772" s="221"/>
      <c r="D772" s="221"/>
      <c r="E772" s="16"/>
      <c r="F772" s="224" t="s">
        <v>784</v>
      </c>
      <c r="G772" s="224"/>
      <c r="H772" s="224"/>
      <c r="I772" s="224"/>
      <c r="J772" s="224"/>
      <c r="K772" s="225"/>
      <c r="L772" s="115"/>
      <c r="M772" s="119"/>
      <c r="N772" s="64"/>
      <c r="O772" s="64"/>
    </row>
    <row r="773" spans="1:15" s="2" customFormat="1" ht="111.75" customHeight="1" x14ac:dyDescent="0.3">
      <c r="A773" s="5">
        <v>1</v>
      </c>
      <c r="B773" s="14" t="s">
        <v>22</v>
      </c>
      <c r="C773" s="26"/>
      <c r="D773" s="43" t="s">
        <v>69</v>
      </c>
      <c r="E773" s="30"/>
      <c r="F773" s="54" t="s">
        <v>639</v>
      </c>
      <c r="G773" s="126">
        <v>9785912825507</v>
      </c>
      <c r="H773" s="77">
        <v>27</v>
      </c>
      <c r="I773" s="81">
        <f>ROUND((100-$L$4)/100*H773,1)</f>
        <v>16.7</v>
      </c>
      <c r="J773" s="88" t="s">
        <v>692</v>
      </c>
      <c r="K773" s="102">
        <v>100</v>
      </c>
      <c r="L773" s="134"/>
      <c r="M773" s="119">
        <f>L773*I773</f>
        <v>0</v>
      </c>
      <c r="N773" s="64">
        <f t="shared" ref="N773:N796" si="163">L773*2.2/100</f>
        <v>0</v>
      </c>
      <c r="O773" s="64">
        <v>4903000000</v>
      </c>
    </row>
    <row r="774" spans="1:15" s="2" customFormat="1" ht="111.75" customHeight="1" x14ac:dyDescent="0.3">
      <c r="A774" s="5">
        <f t="shared" ref="A774:A798" si="164">A773+1</f>
        <v>2</v>
      </c>
      <c r="B774" s="14" t="s">
        <v>22</v>
      </c>
      <c r="C774" s="27" t="s">
        <v>30</v>
      </c>
      <c r="D774" s="43" t="s">
        <v>1150</v>
      </c>
      <c r="E774" s="30"/>
      <c r="F774" s="54"/>
      <c r="G774" s="126">
        <v>9785912827204</v>
      </c>
      <c r="H774" s="77">
        <v>27</v>
      </c>
      <c r="I774" s="81">
        <f>ROUND((100-$L$4)/100*H774,1)</f>
        <v>16.7</v>
      </c>
      <c r="J774" s="171" t="s">
        <v>1142</v>
      </c>
      <c r="K774" s="102">
        <v>100</v>
      </c>
      <c r="L774" s="134"/>
      <c r="M774" s="119">
        <f>L774*I774</f>
        <v>0</v>
      </c>
      <c r="N774" s="64">
        <f>L774*2.3/100</f>
        <v>0</v>
      </c>
      <c r="O774" s="64">
        <v>4903000000</v>
      </c>
    </row>
    <row r="775" spans="1:15" s="2" customFormat="1" ht="111.75" customHeight="1" x14ac:dyDescent="0.3">
      <c r="A775" s="5">
        <f t="shared" si="164"/>
        <v>3</v>
      </c>
      <c r="B775" s="14" t="s">
        <v>22</v>
      </c>
      <c r="C775" s="27" t="s">
        <v>30</v>
      </c>
      <c r="D775" s="43" t="s">
        <v>440</v>
      </c>
      <c r="E775" s="49" t="s">
        <v>598</v>
      </c>
      <c r="F775" s="54" t="s">
        <v>640</v>
      </c>
      <c r="G775" s="126">
        <v>9785000336687</v>
      </c>
      <c r="H775" s="77">
        <v>27</v>
      </c>
      <c r="I775" s="81">
        <f>ROUND((100-$L$4)/100*H775,1)</f>
        <v>16.7</v>
      </c>
      <c r="J775" s="171" t="s">
        <v>1142</v>
      </c>
      <c r="K775" s="102">
        <v>100</v>
      </c>
      <c r="L775" s="134"/>
      <c r="M775" s="119">
        <f t="shared" ref="M775:M796" si="165">L775*I775</f>
        <v>0</v>
      </c>
      <c r="N775" s="64">
        <f>L775*2.3/100</f>
        <v>0</v>
      </c>
      <c r="O775" s="64">
        <v>4903000000</v>
      </c>
    </row>
    <row r="776" spans="1:15" s="2" customFormat="1" ht="111.75" customHeight="1" x14ac:dyDescent="0.3">
      <c r="A776" s="5">
        <f t="shared" si="164"/>
        <v>4</v>
      </c>
      <c r="B776" s="14"/>
      <c r="C776" s="26"/>
      <c r="D776" s="42" t="s">
        <v>488</v>
      </c>
      <c r="E776" s="50"/>
      <c r="F776" s="54"/>
      <c r="G776" s="126">
        <v>9785912822766</v>
      </c>
      <c r="H776" s="77">
        <v>27</v>
      </c>
      <c r="I776" s="81">
        <f>ROUND((100-$L$4)/100*H776,1)</f>
        <v>16.7</v>
      </c>
      <c r="J776" s="88"/>
      <c r="K776" s="102">
        <v>100</v>
      </c>
      <c r="L776" s="134"/>
      <c r="M776" s="119">
        <f t="shared" si="165"/>
        <v>0</v>
      </c>
      <c r="N776" s="64">
        <f t="shared" si="163"/>
        <v>0</v>
      </c>
      <c r="O776" s="64">
        <v>4903000000</v>
      </c>
    </row>
    <row r="777" spans="1:15" s="2" customFormat="1" ht="111.75" customHeight="1" x14ac:dyDescent="0.3">
      <c r="A777" s="5">
        <f t="shared" si="164"/>
        <v>5</v>
      </c>
      <c r="B777" s="14" t="s">
        <v>22</v>
      </c>
      <c r="C777" s="26"/>
      <c r="D777" s="43" t="s">
        <v>489</v>
      </c>
      <c r="E777" s="30"/>
      <c r="F777" s="54" t="s">
        <v>638</v>
      </c>
      <c r="G777" s="126">
        <v>9785000337172</v>
      </c>
      <c r="H777" s="77">
        <v>27</v>
      </c>
      <c r="I777" s="81">
        <f t="shared" ref="I777:I794" si="166">ROUND((100-$L$4)/100*H777,1)</f>
        <v>16.7</v>
      </c>
      <c r="J777" s="88" t="s">
        <v>692</v>
      </c>
      <c r="K777" s="102">
        <v>100</v>
      </c>
      <c r="L777" s="134"/>
      <c r="M777" s="119">
        <f t="shared" si="165"/>
        <v>0</v>
      </c>
      <c r="N777" s="64">
        <f t="shared" si="163"/>
        <v>0</v>
      </c>
      <c r="O777" s="64">
        <v>4903000000</v>
      </c>
    </row>
    <row r="778" spans="1:15" s="2" customFormat="1" ht="111.75" customHeight="1" x14ac:dyDescent="0.3">
      <c r="A778" s="5">
        <f t="shared" si="164"/>
        <v>6</v>
      </c>
      <c r="B778" s="14" t="s">
        <v>22</v>
      </c>
      <c r="C778" s="27" t="s">
        <v>30</v>
      </c>
      <c r="D778" s="43" t="s">
        <v>1149</v>
      </c>
      <c r="E778" s="30"/>
      <c r="F778" s="54" t="s">
        <v>638</v>
      </c>
      <c r="G778" s="126">
        <v>9785912825545</v>
      </c>
      <c r="H778" s="77">
        <v>27</v>
      </c>
      <c r="I778" s="81">
        <f t="shared" si="166"/>
        <v>16.7</v>
      </c>
      <c r="J778" s="171" t="s">
        <v>1142</v>
      </c>
      <c r="K778" s="102">
        <v>100</v>
      </c>
      <c r="L778" s="134"/>
      <c r="M778" s="119">
        <f>L778*I778</f>
        <v>0</v>
      </c>
      <c r="N778" s="64">
        <f>L778*2.2/100</f>
        <v>0</v>
      </c>
      <c r="O778" s="64">
        <v>4903000000</v>
      </c>
    </row>
    <row r="779" spans="1:15" s="2" customFormat="1" ht="111.75" customHeight="1" x14ac:dyDescent="0.3">
      <c r="A779" s="5">
        <f t="shared" si="164"/>
        <v>7</v>
      </c>
      <c r="B779" s="14" t="s">
        <v>22</v>
      </c>
      <c r="C779" s="27" t="s">
        <v>30</v>
      </c>
      <c r="D779" s="43" t="s">
        <v>448</v>
      </c>
      <c r="E779" s="50"/>
      <c r="F779" s="54" t="s">
        <v>635</v>
      </c>
      <c r="G779" s="126">
        <v>9785912827365</v>
      </c>
      <c r="H779" s="77">
        <v>27</v>
      </c>
      <c r="I779" s="81">
        <f t="shared" si="166"/>
        <v>16.7</v>
      </c>
      <c r="J779" s="171" t="s">
        <v>1142</v>
      </c>
      <c r="K779" s="102">
        <v>100</v>
      </c>
      <c r="L779" s="134"/>
      <c r="M779" s="119">
        <f>L779*I779</f>
        <v>0</v>
      </c>
      <c r="N779" s="64">
        <f>L779*2.3/100</f>
        <v>0</v>
      </c>
      <c r="O779" s="64">
        <v>4903000000</v>
      </c>
    </row>
    <row r="780" spans="1:15" s="2" customFormat="1" ht="111.75" customHeight="1" x14ac:dyDescent="0.3">
      <c r="A780" s="5">
        <f t="shared" si="164"/>
        <v>8</v>
      </c>
      <c r="B780" s="14" t="s">
        <v>22</v>
      </c>
      <c r="C780" s="26"/>
      <c r="D780" s="43" t="s">
        <v>490</v>
      </c>
      <c r="E780" s="30"/>
      <c r="F780" s="54" t="s">
        <v>638</v>
      </c>
      <c r="G780" s="126">
        <v>9785000337189</v>
      </c>
      <c r="H780" s="77">
        <v>27</v>
      </c>
      <c r="I780" s="81">
        <f t="shared" si="166"/>
        <v>16.7</v>
      </c>
      <c r="J780" s="88" t="s">
        <v>692</v>
      </c>
      <c r="K780" s="102">
        <v>100</v>
      </c>
      <c r="L780" s="134"/>
      <c r="M780" s="119">
        <f t="shared" si="165"/>
        <v>0</v>
      </c>
      <c r="N780" s="64">
        <f>L780*2.2/100</f>
        <v>0</v>
      </c>
      <c r="O780" s="64">
        <v>4903000000</v>
      </c>
    </row>
    <row r="781" spans="1:15" s="2" customFormat="1" ht="111.75" customHeight="1" x14ac:dyDescent="0.3">
      <c r="A781" s="5">
        <f t="shared" si="164"/>
        <v>9</v>
      </c>
      <c r="B781" s="14"/>
      <c r="C781" s="27" t="s">
        <v>30</v>
      </c>
      <c r="D781" s="43" t="s">
        <v>491</v>
      </c>
      <c r="E781" s="30"/>
      <c r="F781" s="54" t="s">
        <v>638</v>
      </c>
      <c r="G781" s="126">
        <v>9785000335864</v>
      </c>
      <c r="H781" s="77">
        <v>27</v>
      </c>
      <c r="I781" s="81">
        <f>ROUND((100-$L$4)/100*H781,1)</f>
        <v>16.7</v>
      </c>
      <c r="J781" s="88" t="s">
        <v>690</v>
      </c>
      <c r="K781" s="102">
        <v>100</v>
      </c>
      <c r="L781" s="134"/>
      <c r="M781" s="119">
        <f t="shared" si="165"/>
        <v>0</v>
      </c>
      <c r="N781" s="64">
        <f t="shared" si="163"/>
        <v>0</v>
      </c>
      <c r="O781" s="64">
        <v>4903000000</v>
      </c>
    </row>
    <row r="782" spans="1:15" s="2" customFormat="1" ht="111.75" customHeight="1" x14ac:dyDescent="0.3">
      <c r="A782" s="5">
        <f t="shared" si="164"/>
        <v>10</v>
      </c>
      <c r="B782" s="14" t="s">
        <v>22</v>
      </c>
      <c r="C782" s="26"/>
      <c r="D782" s="43" t="s">
        <v>492</v>
      </c>
      <c r="E782" s="49" t="s">
        <v>598</v>
      </c>
      <c r="F782" s="54" t="s">
        <v>638</v>
      </c>
      <c r="G782" s="126">
        <v>9785912823091</v>
      </c>
      <c r="H782" s="77">
        <v>27</v>
      </c>
      <c r="I782" s="81">
        <f t="shared" si="166"/>
        <v>16.7</v>
      </c>
      <c r="J782" s="88" t="s">
        <v>692</v>
      </c>
      <c r="K782" s="102">
        <v>100</v>
      </c>
      <c r="L782" s="134"/>
      <c r="M782" s="119">
        <f t="shared" si="165"/>
        <v>0</v>
      </c>
      <c r="N782" s="64">
        <f t="shared" si="163"/>
        <v>0</v>
      </c>
      <c r="O782" s="64">
        <v>4903000000</v>
      </c>
    </row>
    <row r="783" spans="1:15" s="2" customFormat="1" ht="111.75" customHeight="1" x14ac:dyDescent="0.3">
      <c r="A783" s="5">
        <f t="shared" si="164"/>
        <v>11</v>
      </c>
      <c r="B783" s="14" t="s">
        <v>22</v>
      </c>
      <c r="C783" s="26"/>
      <c r="D783" s="43" t="s">
        <v>493</v>
      </c>
      <c r="E783" s="49" t="s">
        <v>598</v>
      </c>
      <c r="F783" s="54" t="s">
        <v>641</v>
      </c>
      <c r="G783" s="126">
        <v>9785000336717</v>
      </c>
      <c r="H783" s="77">
        <v>27</v>
      </c>
      <c r="I783" s="81">
        <f t="shared" si="166"/>
        <v>16.7</v>
      </c>
      <c r="J783" s="88" t="s">
        <v>693</v>
      </c>
      <c r="K783" s="102">
        <v>100</v>
      </c>
      <c r="L783" s="134"/>
      <c r="M783" s="119">
        <f t="shared" si="165"/>
        <v>0</v>
      </c>
      <c r="N783" s="64">
        <f t="shared" si="163"/>
        <v>0</v>
      </c>
      <c r="O783" s="64">
        <v>4903000000</v>
      </c>
    </row>
    <row r="784" spans="1:15" s="2" customFormat="1" ht="111.75" customHeight="1" x14ac:dyDescent="0.3">
      <c r="A784" s="5">
        <f t="shared" si="164"/>
        <v>12</v>
      </c>
      <c r="B784" s="14" t="s">
        <v>22</v>
      </c>
      <c r="C784" s="26"/>
      <c r="D784" s="43" t="s">
        <v>494</v>
      </c>
      <c r="E784" s="49" t="s">
        <v>598</v>
      </c>
      <c r="F784" s="54" t="s">
        <v>639</v>
      </c>
      <c r="G784" s="126">
        <v>9785912820175</v>
      </c>
      <c r="H784" s="77">
        <v>27</v>
      </c>
      <c r="I784" s="81">
        <f t="shared" si="166"/>
        <v>16.7</v>
      </c>
      <c r="J784" s="88" t="s">
        <v>692</v>
      </c>
      <c r="K784" s="102">
        <v>100</v>
      </c>
      <c r="L784" s="134"/>
      <c r="M784" s="119">
        <f t="shared" si="165"/>
        <v>0</v>
      </c>
      <c r="N784" s="64">
        <f t="shared" si="163"/>
        <v>0</v>
      </c>
      <c r="O784" s="64">
        <v>4903000000</v>
      </c>
    </row>
    <row r="785" spans="1:15" s="2" customFormat="1" ht="111.75" customHeight="1" x14ac:dyDescent="0.3">
      <c r="A785" s="5">
        <f t="shared" si="164"/>
        <v>13</v>
      </c>
      <c r="B785" s="14" t="s">
        <v>22</v>
      </c>
      <c r="C785" s="26"/>
      <c r="D785" s="43" t="s">
        <v>414</v>
      </c>
      <c r="E785" s="49" t="s">
        <v>598</v>
      </c>
      <c r="F785" s="54" t="s">
        <v>639</v>
      </c>
      <c r="G785" s="126">
        <v>9785000337165</v>
      </c>
      <c r="H785" s="77">
        <v>27</v>
      </c>
      <c r="I785" s="81">
        <f t="shared" si="166"/>
        <v>16.7</v>
      </c>
      <c r="J785" s="88" t="s">
        <v>692</v>
      </c>
      <c r="K785" s="102">
        <v>100</v>
      </c>
      <c r="L785" s="134"/>
      <c r="M785" s="119">
        <f t="shared" si="165"/>
        <v>0</v>
      </c>
      <c r="N785" s="64">
        <f t="shared" si="163"/>
        <v>0</v>
      </c>
      <c r="O785" s="64">
        <v>4903000000</v>
      </c>
    </row>
    <row r="786" spans="1:15" s="20" customFormat="1" ht="111.75" customHeight="1" x14ac:dyDescent="0.3">
      <c r="A786" s="5">
        <f t="shared" si="164"/>
        <v>14</v>
      </c>
      <c r="B786" s="14" t="s">
        <v>22</v>
      </c>
      <c r="C786" s="26"/>
      <c r="D786" s="39" t="s">
        <v>471</v>
      </c>
      <c r="E786" s="49" t="s">
        <v>598</v>
      </c>
      <c r="F786" s="54" t="s">
        <v>638</v>
      </c>
      <c r="G786" s="126">
        <v>9785000337196</v>
      </c>
      <c r="H786" s="77">
        <v>27</v>
      </c>
      <c r="I786" s="81">
        <f t="shared" si="166"/>
        <v>16.7</v>
      </c>
      <c r="J786" s="88" t="s">
        <v>692</v>
      </c>
      <c r="K786" s="104">
        <v>100</v>
      </c>
      <c r="L786" s="134"/>
      <c r="M786" s="119">
        <f t="shared" si="165"/>
        <v>0</v>
      </c>
      <c r="N786" s="59">
        <f t="shared" si="163"/>
        <v>0</v>
      </c>
      <c r="O786" s="64">
        <v>4903000000</v>
      </c>
    </row>
    <row r="787" spans="1:15" s="2" customFormat="1" ht="111.75" customHeight="1" x14ac:dyDescent="0.3">
      <c r="A787" s="5">
        <f t="shared" si="164"/>
        <v>15</v>
      </c>
      <c r="B787" s="14" t="s">
        <v>22</v>
      </c>
      <c r="C787" s="27" t="s">
        <v>30</v>
      </c>
      <c r="D787" s="43" t="s">
        <v>1145</v>
      </c>
      <c r="E787" s="49" t="s">
        <v>598</v>
      </c>
      <c r="F787" s="54" t="s">
        <v>642</v>
      </c>
      <c r="G787" s="126">
        <v>9785000335871</v>
      </c>
      <c r="H787" s="77">
        <v>27</v>
      </c>
      <c r="I787" s="81">
        <f t="shared" si="166"/>
        <v>16.7</v>
      </c>
      <c r="J787" s="171" t="s">
        <v>1142</v>
      </c>
      <c r="K787" s="102">
        <v>100</v>
      </c>
      <c r="L787" s="134"/>
      <c r="M787" s="119">
        <f t="shared" si="165"/>
        <v>0</v>
      </c>
      <c r="N787" s="64">
        <f t="shared" si="163"/>
        <v>0</v>
      </c>
      <c r="O787" s="64">
        <v>4903000000</v>
      </c>
    </row>
    <row r="788" spans="1:15" s="2" customFormat="1" ht="111.75" customHeight="1" x14ac:dyDescent="0.3">
      <c r="A788" s="5">
        <f t="shared" si="164"/>
        <v>16</v>
      </c>
      <c r="B788" s="14"/>
      <c r="C788" s="27" t="s">
        <v>30</v>
      </c>
      <c r="D788" s="43" t="s">
        <v>495</v>
      </c>
      <c r="E788" s="30"/>
      <c r="F788" s="54" t="s">
        <v>642</v>
      </c>
      <c r="G788" s="126">
        <v>9785000335888</v>
      </c>
      <c r="H788" s="77">
        <v>27</v>
      </c>
      <c r="I788" s="81">
        <f>ROUND((100-$L$4)/100*H788,1)</f>
        <v>16.7</v>
      </c>
      <c r="J788" s="88" t="s">
        <v>690</v>
      </c>
      <c r="K788" s="102">
        <v>100</v>
      </c>
      <c r="L788" s="134"/>
      <c r="M788" s="119">
        <f t="shared" si="165"/>
        <v>0</v>
      </c>
      <c r="N788" s="64">
        <f t="shared" si="163"/>
        <v>0</v>
      </c>
      <c r="O788" s="64">
        <v>4903000000</v>
      </c>
    </row>
    <row r="789" spans="1:15" s="2" customFormat="1" ht="111.75" customHeight="1" x14ac:dyDescent="0.3">
      <c r="A789" s="5">
        <f t="shared" si="164"/>
        <v>17</v>
      </c>
      <c r="B789" s="14" t="s">
        <v>22</v>
      </c>
      <c r="C789" s="26"/>
      <c r="D789" s="42" t="s">
        <v>496</v>
      </c>
      <c r="E789" s="49" t="s">
        <v>598</v>
      </c>
      <c r="F789" s="54" t="s">
        <v>642</v>
      </c>
      <c r="G789" s="126">
        <v>9785000336694</v>
      </c>
      <c r="H789" s="77">
        <v>27</v>
      </c>
      <c r="I789" s="81">
        <f t="shared" si="166"/>
        <v>16.7</v>
      </c>
      <c r="J789" s="88" t="s">
        <v>693</v>
      </c>
      <c r="K789" s="102">
        <v>100</v>
      </c>
      <c r="L789" s="134"/>
      <c r="M789" s="119">
        <f t="shared" si="165"/>
        <v>0</v>
      </c>
      <c r="N789" s="64">
        <f t="shared" si="163"/>
        <v>0</v>
      </c>
      <c r="O789" s="64">
        <v>4903000000</v>
      </c>
    </row>
    <row r="790" spans="1:15" s="2" customFormat="1" ht="111.75" customHeight="1" x14ac:dyDescent="0.3">
      <c r="A790" s="5">
        <f t="shared" si="164"/>
        <v>18</v>
      </c>
      <c r="B790" s="14" t="s">
        <v>22</v>
      </c>
      <c r="C790" s="27" t="s">
        <v>30</v>
      </c>
      <c r="D790" s="42" t="s">
        <v>1146</v>
      </c>
      <c r="E790" s="49" t="s">
        <v>598</v>
      </c>
      <c r="F790" s="54" t="s">
        <v>642</v>
      </c>
      <c r="G790" s="126">
        <v>9785000335895</v>
      </c>
      <c r="H790" s="77">
        <v>27</v>
      </c>
      <c r="I790" s="81">
        <f t="shared" si="166"/>
        <v>16.7</v>
      </c>
      <c r="J790" s="171" t="s">
        <v>1142</v>
      </c>
      <c r="K790" s="102">
        <v>100</v>
      </c>
      <c r="L790" s="134"/>
      <c r="M790" s="119">
        <f t="shared" si="165"/>
        <v>0</v>
      </c>
      <c r="N790" s="64">
        <f t="shared" si="163"/>
        <v>0</v>
      </c>
      <c r="O790" s="64">
        <v>4903000000</v>
      </c>
    </row>
    <row r="791" spans="1:15" s="2" customFormat="1" ht="111.75" customHeight="1" x14ac:dyDescent="0.3">
      <c r="A791" s="5">
        <f t="shared" si="164"/>
        <v>19</v>
      </c>
      <c r="B791" s="14" t="s">
        <v>22</v>
      </c>
      <c r="C791" s="27" t="s">
        <v>30</v>
      </c>
      <c r="D791" s="42" t="s">
        <v>1147</v>
      </c>
      <c r="E791" s="30"/>
      <c r="F791" s="54" t="s">
        <v>642</v>
      </c>
      <c r="G791" s="126">
        <v>9785000335918</v>
      </c>
      <c r="H791" s="77">
        <v>27</v>
      </c>
      <c r="I791" s="81">
        <f t="shared" si="166"/>
        <v>16.7</v>
      </c>
      <c r="J791" s="171" t="s">
        <v>1142</v>
      </c>
      <c r="K791" s="102">
        <v>100</v>
      </c>
      <c r="L791" s="134"/>
      <c r="M791" s="119">
        <f t="shared" si="165"/>
        <v>0</v>
      </c>
      <c r="N791" s="64">
        <f t="shared" si="163"/>
        <v>0</v>
      </c>
      <c r="O791" s="64">
        <v>4903000000</v>
      </c>
    </row>
    <row r="792" spans="1:15" s="2" customFormat="1" ht="111.75" customHeight="1" x14ac:dyDescent="0.3">
      <c r="A792" s="5">
        <f t="shared" si="164"/>
        <v>20</v>
      </c>
      <c r="B792" s="14" t="s">
        <v>22</v>
      </c>
      <c r="C792" s="26"/>
      <c r="D792" s="42" t="s">
        <v>497</v>
      </c>
      <c r="E792" s="49" t="s">
        <v>598</v>
      </c>
      <c r="F792" s="54" t="s">
        <v>642</v>
      </c>
      <c r="G792" s="126">
        <v>9785000336700</v>
      </c>
      <c r="H792" s="77">
        <v>27</v>
      </c>
      <c r="I792" s="81">
        <f t="shared" si="166"/>
        <v>16.7</v>
      </c>
      <c r="J792" s="88" t="s">
        <v>693</v>
      </c>
      <c r="K792" s="102">
        <v>100</v>
      </c>
      <c r="L792" s="134"/>
      <c r="M792" s="119">
        <f t="shared" si="165"/>
        <v>0</v>
      </c>
      <c r="N792" s="64">
        <f>L792*2.2/100</f>
        <v>0</v>
      </c>
      <c r="O792" s="64">
        <v>4903000000</v>
      </c>
    </row>
    <row r="793" spans="1:15" s="2" customFormat="1" ht="111.75" customHeight="1" x14ac:dyDescent="0.3">
      <c r="A793" s="5">
        <f t="shared" si="164"/>
        <v>21</v>
      </c>
      <c r="B793" s="14"/>
      <c r="C793" s="27" t="s">
        <v>30</v>
      </c>
      <c r="D793" s="42" t="s">
        <v>498</v>
      </c>
      <c r="E793" s="30"/>
      <c r="F793" s="54" t="s">
        <v>642</v>
      </c>
      <c r="G793" s="126">
        <v>9785000335901</v>
      </c>
      <c r="H793" s="77">
        <v>27</v>
      </c>
      <c r="I793" s="81">
        <f>ROUND((100-$L$4)/100*H793,1)</f>
        <v>16.7</v>
      </c>
      <c r="J793" s="88" t="s">
        <v>690</v>
      </c>
      <c r="K793" s="102">
        <v>100</v>
      </c>
      <c r="L793" s="134"/>
      <c r="M793" s="119">
        <f t="shared" si="165"/>
        <v>0</v>
      </c>
      <c r="N793" s="64">
        <f>L793*2.2/100</f>
        <v>0</v>
      </c>
      <c r="O793" s="64">
        <v>4903000000</v>
      </c>
    </row>
    <row r="794" spans="1:15" s="2" customFormat="1" ht="111.75" customHeight="1" x14ac:dyDescent="0.3">
      <c r="A794" s="5">
        <f t="shared" si="164"/>
        <v>22</v>
      </c>
      <c r="B794" s="14" t="s">
        <v>22</v>
      </c>
      <c r="C794" s="26"/>
      <c r="D794" s="42" t="s">
        <v>499</v>
      </c>
      <c r="E794" s="49" t="s">
        <v>598</v>
      </c>
      <c r="F794" s="54" t="s">
        <v>642</v>
      </c>
      <c r="G794" s="126">
        <v>9785000336724</v>
      </c>
      <c r="H794" s="77">
        <v>27</v>
      </c>
      <c r="I794" s="81">
        <f t="shared" si="166"/>
        <v>16.7</v>
      </c>
      <c r="J794" s="88" t="s">
        <v>693</v>
      </c>
      <c r="K794" s="102">
        <v>100</v>
      </c>
      <c r="L794" s="134"/>
      <c r="M794" s="119">
        <f t="shared" si="165"/>
        <v>0</v>
      </c>
      <c r="N794" s="64">
        <f>L794*2.2/100</f>
        <v>0</v>
      </c>
      <c r="O794" s="64">
        <v>4903000000</v>
      </c>
    </row>
    <row r="795" spans="1:15" s="20" customFormat="1" ht="111.75" customHeight="1" x14ac:dyDescent="0.3">
      <c r="A795" s="5">
        <f t="shared" si="164"/>
        <v>23</v>
      </c>
      <c r="B795" s="14" t="s">
        <v>22</v>
      </c>
      <c r="C795" s="29"/>
      <c r="D795" s="42" t="s">
        <v>500</v>
      </c>
      <c r="E795" s="30"/>
      <c r="F795" s="54" t="s">
        <v>642</v>
      </c>
      <c r="G795" s="126">
        <v>9785000336731</v>
      </c>
      <c r="H795" s="77">
        <v>27</v>
      </c>
      <c r="I795" s="81">
        <f>ROUND((100-$L$4)/100*H795,1)</f>
        <v>16.7</v>
      </c>
      <c r="J795" s="88" t="s">
        <v>693</v>
      </c>
      <c r="K795" s="104">
        <v>100</v>
      </c>
      <c r="L795" s="134"/>
      <c r="M795" s="119">
        <f t="shared" si="165"/>
        <v>0</v>
      </c>
      <c r="N795" s="59">
        <f>L795*2.2/100</f>
        <v>0</v>
      </c>
      <c r="O795" s="64">
        <v>4903000000</v>
      </c>
    </row>
    <row r="796" spans="1:15" s="2" customFormat="1" ht="111.75" customHeight="1" x14ac:dyDescent="0.3">
      <c r="A796" s="5">
        <f t="shared" si="164"/>
        <v>24</v>
      </c>
      <c r="B796" s="14"/>
      <c r="C796" s="27" t="s">
        <v>30</v>
      </c>
      <c r="D796" s="42" t="s">
        <v>501</v>
      </c>
      <c r="E796" s="30"/>
      <c r="F796" s="54" t="s">
        <v>642</v>
      </c>
      <c r="G796" s="126">
        <v>9785000335932</v>
      </c>
      <c r="H796" s="77">
        <v>27</v>
      </c>
      <c r="I796" s="81">
        <f>ROUND((100-$L$4)/100*H796,1)</f>
        <v>16.7</v>
      </c>
      <c r="J796" s="88" t="s">
        <v>690</v>
      </c>
      <c r="K796" s="102">
        <v>100</v>
      </c>
      <c r="L796" s="134"/>
      <c r="M796" s="119">
        <f t="shared" si="165"/>
        <v>0</v>
      </c>
      <c r="N796" s="64">
        <f t="shared" si="163"/>
        <v>0</v>
      </c>
      <c r="O796" s="64">
        <v>4903000000</v>
      </c>
    </row>
    <row r="797" spans="1:15" s="2" customFormat="1" ht="111.75" customHeight="1" x14ac:dyDescent="0.3">
      <c r="A797" s="5">
        <f t="shared" si="164"/>
        <v>25</v>
      </c>
      <c r="B797" s="14" t="s">
        <v>22</v>
      </c>
      <c r="C797" s="26"/>
      <c r="D797" s="42" t="s">
        <v>502</v>
      </c>
      <c r="E797" s="49" t="s">
        <v>598</v>
      </c>
      <c r="F797" s="54" t="s">
        <v>642</v>
      </c>
      <c r="G797" s="126">
        <v>9785000336748</v>
      </c>
      <c r="H797" s="77">
        <v>27</v>
      </c>
      <c r="I797" s="81">
        <f>ROUND((100-$L$4)/100*H797,1)</f>
        <v>16.7</v>
      </c>
      <c r="J797" s="88" t="s">
        <v>693</v>
      </c>
      <c r="K797" s="102">
        <v>100</v>
      </c>
      <c r="L797" s="134"/>
      <c r="M797" s="119">
        <f>L797*I797</f>
        <v>0</v>
      </c>
      <c r="N797" s="64">
        <f>L797*2.2/100</f>
        <v>0</v>
      </c>
      <c r="O797" s="64">
        <v>4903000000</v>
      </c>
    </row>
    <row r="798" spans="1:15" s="2" customFormat="1" ht="111.75" customHeight="1" x14ac:dyDescent="0.3">
      <c r="A798" s="5">
        <f t="shared" si="164"/>
        <v>26</v>
      </c>
      <c r="B798" s="14" t="s">
        <v>22</v>
      </c>
      <c r="C798" s="26"/>
      <c r="D798" s="42" t="s">
        <v>1148</v>
      </c>
      <c r="E798" s="49" t="s">
        <v>598</v>
      </c>
      <c r="F798" s="54" t="s">
        <v>642</v>
      </c>
      <c r="G798" s="126">
        <v>9785000336755</v>
      </c>
      <c r="H798" s="77">
        <v>27</v>
      </c>
      <c r="I798" s="81">
        <f>ROUND((100-$L$4)/100*H798,1)</f>
        <v>16.7</v>
      </c>
      <c r="J798" s="171" t="s">
        <v>1142</v>
      </c>
      <c r="K798" s="102">
        <v>100</v>
      </c>
      <c r="L798" s="134"/>
      <c r="M798" s="119">
        <f>L798*I798</f>
        <v>0</v>
      </c>
      <c r="N798" s="64">
        <f>L798*2.2/100</f>
        <v>0</v>
      </c>
      <c r="O798" s="64">
        <v>4903000000</v>
      </c>
    </row>
    <row r="799" spans="1:15" s="2" customFormat="1" ht="39" customHeight="1" x14ac:dyDescent="0.3">
      <c r="A799" s="10"/>
      <c r="B799" s="10"/>
      <c r="C799" s="10"/>
      <c r="D799" s="42"/>
      <c r="E799" s="131" t="s">
        <v>868</v>
      </c>
      <c r="F799" s="224" t="s">
        <v>785</v>
      </c>
      <c r="G799" s="224"/>
      <c r="H799" s="224"/>
      <c r="I799" s="224"/>
      <c r="J799" s="224"/>
      <c r="K799" s="225"/>
      <c r="L799" s="115"/>
      <c r="M799" s="119"/>
      <c r="N799" s="64"/>
      <c r="O799" s="64"/>
    </row>
    <row r="800" spans="1:15" s="2" customFormat="1" ht="111.75" customHeight="1" x14ac:dyDescent="0.3">
      <c r="A800" s="5">
        <v>1</v>
      </c>
      <c r="B800" s="14" t="s">
        <v>22</v>
      </c>
      <c r="C800" s="26"/>
      <c r="D800" s="42" t="s">
        <v>503</v>
      </c>
      <c r="E800" s="50"/>
      <c r="F800" s="54" t="s">
        <v>634</v>
      </c>
      <c r="G800" s="126">
        <v>9785912823077</v>
      </c>
      <c r="H800" s="77">
        <v>26</v>
      </c>
      <c r="I800" s="81">
        <f t="shared" ref="I800:I806" si="167">ROUND((100-$L$4)/100*H800,1)</f>
        <v>16.100000000000001</v>
      </c>
      <c r="J800" s="88"/>
      <c r="K800" s="102">
        <v>100</v>
      </c>
      <c r="L800" s="134"/>
      <c r="M800" s="119">
        <f>L800*I800</f>
        <v>0</v>
      </c>
      <c r="N800" s="64">
        <f t="shared" ref="N800:N805" si="168">L800*2.3/100</f>
        <v>0</v>
      </c>
      <c r="O800" s="64">
        <v>4903000000</v>
      </c>
    </row>
    <row r="801" spans="1:17" s="2" customFormat="1" ht="111.75" customHeight="1" x14ac:dyDescent="0.3">
      <c r="A801" s="5">
        <f t="shared" ref="A801:A806" si="169">A800+1</f>
        <v>2</v>
      </c>
      <c r="B801" s="14" t="s">
        <v>22</v>
      </c>
      <c r="C801" s="26"/>
      <c r="D801" s="42" t="s">
        <v>504</v>
      </c>
      <c r="E801" s="50"/>
      <c r="F801" s="54" t="s">
        <v>632</v>
      </c>
      <c r="G801" s="126">
        <v>9785912828218</v>
      </c>
      <c r="H801" s="77">
        <v>26</v>
      </c>
      <c r="I801" s="81">
        <f t="shared" si="167"/>
        <v>16.100000000000001</v>
      </c>
      <c r="J801" s="88"/>
      <c r="K801" s="102">
        <v>100</v>
      </c>
      <c r="L801" s="134"/>
      <c r="M801" s="119">
        <f t="shared" ref="M801:M824" si="170">L801*I801</f>
        <v>0</v>
      </c>
      <c r="N801" s="64">
        <f t="shared" si="168"/>
        <v>0</v>
      </c>
      <c r="O801" s="64">
        <v>4903000000</v>
      </c>
    </row>
    <row r="802" spans="1:17" s="2" customFormat="1" ht="111.75" customHeight="1" x14ac:dyDescent="0.3">
      <c r="A802" s="5">
        <f t="shared" si="169"/>
        <v>3</v>
      </c>
      <c r="B802" s="14" t="s">
        <v>22</v>
      </c>
      <c r="C802" s="26"/>
      <c r="D802" s="42" t="s">
        <v>505</v>
      </c>
      <c r="E802" s="50"/>
      <c r="F802" s="54" t="s">
        <v>635</v>
      </c>
      <c r="G802" s="126">
        <v>9785912821851</v>
      </c>
      <c r="H802" s="77">
        <v>26</v>
      </c>
      <c r="I802" s="81">
        <f t="shared" si="167"/>
        <v>16.100000000000001</v>
      </c>
      <c r="J802" s="88"/>
      <c r="K802" s="102">
        <v>100</v>
      </c>
      <c r="L802" s="134"/>
      <c r="M802" s="119">
        <f t="shared" si="170"/>
        <v>0</v>
      </c>
      <c r="N802" s="64">
        <f t="shared" si="168"/>
        <v>0</v>
      </c>
      <c r="O802" s="64">
        <v>4903000000</v>
      </c>
    </row>
    <row r="803" spans="1:17" s="2" customFormat="1" ht="111.75" customHeight="1" x14ac:dyDescent="0.3">
      <c r="A803" s="5">
        <f t="shared" si="169"/>
        <v>4</v>
      </c>
      <c r="B803" s="14" t="s">
        <v>22</v>
      </c>
      <c r="C803" s="26"/>
      <c r="D803" s="42" t="s">
        <v>506</v>
      </c>
      <c r="E803" s="50"/>
      <c r="F803" s="54" t="s">
        <v>632</v>
      </c>
      <c r="G803" s="126">
        <v>9785912828034</v>
      </c>
      <c r="H803" s="77">
        <v>26</v>
      </c>
      <c r="I803" s="81">
        <f t="shared" si="167"/>
        <v>16.100000000000001</v>
      </c>
      <c r="J803" s="88"/>
      <c r="K803" s="102">
        <v>100</v>
      </c>
      <c r="L803" s="134"/>
      <c r="M803" s="119">
        <f t="shared" si="170"/>
        <v>0</v>
      </c>
      <c r="N803" s="64">
        <f t="shared" si="168"/>
        <v>0</v>
      </c>
      <c r="O803" s="64">
        <v>4903000000</v>
      </c>
    </row>
    <row r="804" spans="1:17" s="2" customFormat="1" ht="111.75" customHeight="1" x14ac:dyDescent="0.3">
      <c r="A804" s="5">
        <f t="shared" si="169"/>
        <v>5</v>
      </c>
      <c r="B804" s="14" t="s">
        <v>22</v>
      </c>
      <c r="C804" s="27" t="s">
        <v>30</v>
      </c>
      <c r="D804" s="42" t="s">
        <v>1123</v>
      </c>
      <c r="E804" s="49" t="s">
        <v>598</v>
      </c>
      <c r="F804" s="56" t="s">
        <v>1124</v>
      </c>
      <c r="G804" s="126">
        <v>9785912828768</v>
      </c>
      <c r="H804" s="77">
        <v>26</v>
      </c>
      <c r="I804" s="81">
        <f t="shared" si="167"/>
        <v>16.100000000000001</v>
      </c>
      <c r="J804" s="88" t="s">
        <v>1120</v>
      </c>
      <c r="K804" s="102">
        <v>100</v>
      </c>
      <c r="L804" s="134"/>
      <c r="M804" s="119">
        <f t="shared" si="170"/>
        <v>0</v>
      </c>
      <c r="N804" s="64">
        <f t="shared" si="168"/>
        <v>0</v>
      </c>
      <c r="O804" s="64">
        <v>4903000000</v>
      </c>
    </row>
    <row r="805" spans="1:17" s="2" customFormat="1" ht="111.75" customHeight="1" x14ac:dyDescent="0.3">
      <c r="A805" s="5">
        <f t="shared" si="169"/>
        <v>6</v>
      </c>
      <c r="B805" s="14" t="s">
        <v>22</v>
      </c>
      <c r="C805" s="26"/>
      <c r="D805" s="42" t="s">
        <v>507</v>
      </c>
      <c r="E805" s="50"/>
      <c r="F805" s="54" t="s">
        <v>632</v>
      </c>
      <c r="G805" s="126">
        <v>9785912828041</v>
      </c>
      <c r="H805" s="77">
        <v>26</v>
      </c>
      <c r="I805" s="81">
        <f t="shared" si="167"/>
        <v>16.100000000000001</v>
      </c>
      <c r="J805" s="88"/>
      <c r="K805" s="102">
        <v>100</v>
      </c>
      <c r="L805" s="134"/>
      <c r="M805" s="119">
        <f t="shared" si="170"/>
        <v>0</v>
      </c>
      <c r="N805" s="64">
        <f t="shared" si="168"/>
        <v>0</v>
      </c>
      <c r="O805" s="64">
        <v>4903000000</v>
      </c>
    </row>
    <row r="806" spans="1:17" s="2" customFormat="1" ht="111.75" customHeight="1" x14ac:dyDescent="0.3">
      <c r="A806" s="5">
        <f t="shared" si="169"/>
        <v>7</v>
      </c>
      <c r="B806" s="14" t="s">
        <v>22</v>
      </c>
      <c r="C806" s="26"/>
      <c r="D806" s="42" t="s">
        <v>508</v>
      </c>
      <c r="E806" s="30"/>
      <c r="F806" s="54" t="s">
        <v>643</v>
      </c>
      <c r="G806" s="126">
        <v>9785912822773</v>
      </c>
      <c r="H806" s="77">
        <v>26</v>
      </c>
      <c r="I806" s="81">
        <f t="shared" si="167"/>
        <v>16.100000000000001</v>
      </c>
      <c r="J806" s="88" t="s">
        <v>695</v>
      </c>
      <c r="K806" s="102">
        <v>100</v>
      </c>
      <c r="L806" s="134"/>
      <c r="M806" s="119">
        <f t="shared" si="170"/>
        <v>0</v>
      </c>
      <c r="N806" s="64">
        <f>L806*2.3/100</f>
        <v>0</v>
      </c>
      <c r="O806" s="64">
        <v>4903000000</v>
      </c>
    </row>
    <row r="807" spans="1:17" s="10" customFormat="1" ht="40.200000000000003" customHeight="1" x14ac:dyDescent="0.3">
      <c r="A807" s="229" t="s">
        <v>786</v>
      </c>
      <c r="B807" s="230"/>
      <c r="C807" s="230"/>
      <c r="D807" s="230"/>
      <c r="E807" s="230"/>
      <c r="F807" s="230"/>
      <c r="G807" s="230"/>
      <c r="H807" s="230"/>
      <c r="I807" s="230"/>
      <c r="J807" s="230"/>
      <c r="K807" s="231"/>
      <c r="L807" s="115"/>
      <c r="M807" s="119"/>
      <c r="N807" s="64"/>
      <c r="O807" s="64"/>
    </row>
    <row r="808" spans="1:17" s="10" customFormat="1" ht="50.4" customHeight="1" x14ac:dyDescent="0.3">
      <c r="A808" s="220" t="s">
        <v>974</v>
      </c>
      <c r="B808" s="221"/>
      <c r="C808" s="221"/>
      <c r="D808" s="221"/>
      <c r="E808" s="131" t="s">
        <v>1108</v>
      </c>
      <c r="F808" s="224" t="s">
        <v>975</v>
      </c>
      <c r="G808" s="224"/>
      <c r="H808" s="224"/>
      <c r="I808" s="224"/>
      <c r="J808" s="224"/>
      <c r="K808" s="225"/>
      <c r="L808" s="140"/>
      <c r="M808" s="119"/>
      <c r="N808" s="64"/>
      <c r="O808" s="64"/>
    </row>
    <row r="809" spans="1:17" s="10" customFormat="1" ht="113.25" customHeight="1" x14ac:dyDescent="0.3">
      <c r="A809" s="4">
        <v>1</v>
      </c>
      <c r="B809" s="4"/>
      <c r="C809" s="180"/>
      <c r="D809" s="39" t="str">
        <f>HYPERLINK("https://www.slovo-book.ru/cover/9785000338308.jpg","Букварь. Горбачева Т.А.")</f>
        <v>Букварь. Горбачева Т.А.</v>
      </c>
      <c r="E809" s="165"/>
      <c r="F809" s="54" t="s">
        <v>619</v>
      </c>
      <c r="G809" s="126">
        <v>9785000338308</v>
      </c>
      <c r="H809" s="75">
        <v>198</v>
      </c>
      <c r="I809" s="81">
        <f>ROUND((100-$L$4)/100*H809,1)</f>
        <v>122.8</v>
      </c>
      <c r="J809" s="171" t="s">
        <v>1062</v>
      </c>
      <c r="K809" s="102">
        <v>20</v>
      </c>
      <c r="L809" s="133"/>
      <c r="M809" s="119">
        <f>L809*I809</f>
        <v>0</v>
      </c>
      <c r="N809" s="121">
        <f>L809*5/K809</f>
        <v>0</v>
      </c>
      <c r="O809" s="64">
        <v>4903000000</v>
      </c>
      <c r="Q809"/>
    </row>
    <row r="810" spans="1:17" s="10" customFormat="1" ht="113.25" customHeight="1" x14ac:dyDescent="0.3">
      <c r="A810" s="4">
        <f>A809+1</f>
        <v>2</v>
      </c>
      <c r="B810" s="164"/>
      <c r="C810" s="180"/>
      <c r="D810" s="39" t="str">
        <f>HYPERLINK("http://www.slovo-book.ru/cover/9785000338179.jpg","Любимые стихи и сказки. К.Чуковский")</f>
        <v>Любимые стихи и сказки. К.Чуковский</v>
      </c>
      <c r="E810" s="165"/>
      <c r="F810" s="54" t="s">
        <v>976</v>
      </c>
      <c r="G810" s="126">
        <v>9785000338179</v>
      </c>
      <c r="H810" s="75">
        <v>198</v>
      </c>
      <c r="I810" s="81">
        <f>ROUND((100-$L$4)/100*H810,1)</f>
        <v>122.8</v>
      </c>
      <c r="J810" s="171" t="s">
        <v>1062</v>
      </c>
      <c r="K810" s="102">
        <v>20</v>
      </c>
      <c r="L810" s="133"/>
      <c r="M810" s="119">
        <f>L810*I810</f>
        <v>0</v>
      </c>
      <c r="N810" s="121">
        <f>L810*5/K810</f>
        <v>0</v>
      </c>
      <c r="O810" s="64">
        <v>4903000000</v>
      </c>
      <c r="Q810"/>
    </row>
    <row r="811" spans="1:17" s="10" customFormat="1" ht="113.25" customHeight="1" x14ac:dyDescent="0.3">
      <c r="A811" s="4">
        <f>A810+1</f>
        <v>3</v>
      </c>
      <c r="B811" s="164"/>
      <c r="C811" s="180"/>
      <c r="D811" s="39" t="str">
        <f>HYPERLINK("http://www.slovo-book.ru/cover/9785000338186.jpg","Наши сказки")</f>
        <v>Наши сказки</v>
      </c>
      <c r="E811" s="165"/>
      <c r="F811" s="54" t="s">
        <v>977</v>
      </c>
      <c r="G811" s="126">
        <v>9785000338186</v>
      </c>
      <c r="H811" s="75">
        <v>198</v>
      </c>
      <c r="I811" s="81">
        <f>ROUND((100-$L$4)/100*H811,1)</f>
        <v>122.8</v>
      </c>
      <c r="J811" s="171" t="s">
        <v>1062</v>
      </c>
      <c r="K811" s="102">
        <v>20</v>
      </c>
      <c r="L811" s="133"/>
      <c r="M811" s="119">
        <f>L811*I811</f>
        <v>0</v>
      </c>
      <c r="N811" s="121">
        <f>L811*5/K811</f>
        <v>0</v>
      </c>
      <c r="O811" s="64">
        <v>4903000000</v>
      </c>
    </row>
    <row r="812" spans="1:17" s="10" customFormat="1" ht="113.25" customHeight="1" x14ac:dyDescent="0.3">
      <c r="A812" s="4">
        <f>A811+1</f>
        <v>4</v>
      </c>
      <c r="B812" s="203"/>
      <c r="C812" s="180"/>
      <c r="D812" s="39" t="s">
        <v>180</v>
      </c>
      <c r="E812" s="165"/>
      <c r="F812" s="54" t="s">
        <v>1115</v>
      </c>
      <c r="G812" s="126">
        <v>9785000338193</v>
      </c>
      <c r="H812" s="75">
        <v>198</v>
      </c>
      <c r="I812" s="81">
        <f>ROUND((100-$L$4)/100*H812,1)</f>
        <v>122.8</v>
      </c>
      <c r="J812" s="171" t="s">
        <v>1110</v>
      </c>
      <c r="K812" s="102">
        <v>20</v>
      </c>
      <c r="L812" s="133"/>
      <c r="M812" s="119">
        <f>L812*I812</f>
        <v>0</v>
      </c>
      <c r="N812" s="121">
        <f>L812*5/K812</f>
        <v>0</v>
      </c>
      <c r="O812" s="64">
        <v>4903000000</v>
      </c>
    </row>
    <row r="813" spans="1:17" s="122" customFormat="1" ht="49.2" customHeight="1" x14ac:dyDescent="0.3">
      <c r="A813" s="220" t="s">
        <v>787</v>
      </c>
      <c r="B813" s="221"/>
      <c r="C813" s="221"/>
      <c r="D813" s="221"/>
      <c r="E813" s="131" t="s">
        <v>869</v>
      </c>
      <c r="F813" s="224" t="s">
        <v>788</v>
      </c>
      <c r="G813" s="224"/>
      <c r="H813" s="224"/>
      <c r="I813" s="224"/>
      <c r="J813" s="224"/>
      <c r="K813" s="225"/>
      <c r="L813" s="115"/>
      <c r="M813" s="119"/>
      <c r="N813" s="64"/>
      <c r="O813" s="64"/>
    </row>
    <row r="814" spans="1:17" s="122" customFormat="1" ht="111.75" customHeight="1" x14ac:dyDescent="0.3">
      <c r="A814" s="8">
        <v>1</v>
      </c>
      <c r="B814" s="14" t="s">
        <v>23</v>
      </c>
      <c r="C814" s="26"/>
      <c r="D814" s="40" t="s">
        <v>509</v>
      </c>
      <c r="E814" s="30"/>
      <c r="F814" s="54" t="s">
        <v>644</v>
      </c>
      <c r="G814" s="186">
        <v>9785000331705</v>
      </c>
      <c r="H814" s="76">
        <v>360</v>
      </c>
      <c r="I814" s="81">
        <f t="shared" ref="I814:I824" si="171">ROUND((100-$L$4)/100*H814,1)</f>
        <v>223.2</v>
      </c>
      <c r="J814" s="88"/>
      <c r="K814" s="105">
        <v>15</v>
      </c>
      <c r="L814" s="110"/>
      <c r="M814" s="119">
        <f t="shared" si="170"/>
        <v>0</v>
      </c>
      <c r="N814" s="64">
        <f t="shared" ref="N814:N837" si="172">L814*4.05/15</f>
        <v>0</v>
      </c>
      <c r="O814" s="64">
        <v>4903000000</v>
      </c>
    </row>
    <row r="815" spans="1:17" s="122" customFormat="1" ht="111.75" customHeight="1" x14ac:dyDescent="0.3">
      <c r="A815" s="8">
        <f t="shared" ref="A815:A824" si="173">A814+1</f>
        <v>2</v>
      </c>
      <c r="B815" s="14" t="s">
        <v>23</v>
      </c>
      <c r="C815" s="26"/>
      <c r="D815" s="40" t="s">
        <v>510</v>
      </c>
      <c r="E815" s="30"/>
      <c r="F815" s="54" t="s">
        <v>645</v>
      </c>
      <c r="G815" s="186">
        <v>9785000334492</v>
      </c>
      <c r="H815" s="76">
        <v>360</v>
      </c>
      <c r="I815" s="81">
        <f t="shared" si="171"/>
        <v>223.2</v>
      </c>
      <c r="J815" s="88"/>
      <c r="K815" s="105">
        <v>15</v>
      </c>
      <c r="L815" s="110"/>
      <c r="M815" s="119">
        <f t="shared" si="170"/>
        <v>0</v>
      </c>
      <c r="N815" s="64">
        <f t="shared" si="172"/>
        <v>0</v>
      </c>
      <c r="O815" s="64">
        <v>4903000000</v>
      </c>
    </row>
    <row r="816" spans="1:17" s="122" customFormat="1" ht="111.75" customHeight="1" x14ac:dyDescent="0.3">
      <c r="A816" s="8">
        <f t="shared" si="173"/>
        <v>3</v>
      </c>
      <c r="B816" s="14" t="s">
        <v>23</v>
      </c>
      <c r="C816" s="26"/>
      <c r="D816" s="40" t="s">
        <v>511</v>
      </c>
      <c r="E816" s="30"/>
      <c r="F816" s="54" t="s">
        <v>646</v>
      </c>
      <c r="G816" s="186">
        <v>9785000332351</v>
      </c>
      <c r="H816" s="76">
        <v>360</v>
      </c>
      <c r="I816" s="81">
        <f t="shared" si="171"/>
        <v>223.2</v>
      </c>
      <c r="J816" s="88" t="s">
        <v>695</v>
      </c>
      <c r="K816" s="105">
        <v>15</v>
      </c>
      <c r="L816" s="110"/>
      <c r="M816" s="119">
        <f t="shared" si="170"/>
        <v>0</v>
      </c>
      <c r="N816" s="64">
        <f t="shared" si="172"/>
        <v>0</v>
      </c>
      <c r="O816" s="64">
        <v>4903000000</v>
      </c>
    </row>
    <row r="817" spans="1:16" s="122" customFormat="1" ht="111.75" customHeight="1" x14ac:dyDescent="0.3">
      <c r="A817" s="8">
        <f t="shared" si="173"/>
        <v>4</v>
      </c>
      <c r="B817" s="14" t="s">
        <v>23</v>
      </c>
      <c r="C817" s="26"/>
      <c r="D817" s="40" t="s">
        <v>512</v>
      </c>
      <c r="E817" s="30"/>
      <c r="F817" s="54" t="s">
        <v>646</v>
      </c>
      <c r="G817" s="186">
        <v>9785000332474</v>
      </c>
      <c r="H817" s="76">
        <v>360</v>
      </c>
      <c r="I817" s="81">
        <f t="shared" si="171"/>
        <v>223.2</v>
      </c>
      <c r="J817" s="88" t="s">
        <v>695</v>
      </c>
      <c r="K817" s="105">
        <v>15</v>
      </c>
      <c r="L817" s="110"/>
      <c r="M817" s="119">
        <f t="shared" si="170"/>
        <v>0</v>
      </c>
      <c r="N817" s="64">
        <f t="shared" si="172"/>
        <v>0</v>
      </c>
      <c r="O817" s="64">
        <v>4903000000</v>
      </c>
    </row>
    <row r="818" spans="1:16" s="122" customFormat="1" ht="111.75" customHeight="1" x14ac:dyDescent="0.3">
      <c r="A818" s="8">
        <f>A817+1</f>
        <v>5</v>
      </c>
      <c r="B818" s="14" t="s">
        <v>23</v>
      </c>
      <c r="C818" s="26"/>
      <c r="D818" s="40" t="s">
        <v>513</v>
      </c>
      <c r="E818" s="30"/>
      <c r="F818" s="54" t="s">
        <v>647</v>
      </c>
      <c r="G818" s="186">
        <v>9785000334270</v>
      </c>
      <c r="H818" s="76">
        <v>360</v>
      </c>
      <c r="I818" s="81">
        <f t="shared" si="171"/>
        <v>223.2</v>
      </c>
      <c r="J818" s="88"/>
      <c r="K818" s="105">
        <v>15</v>
      </c>
      <c r="L818" s="110"/>
      <c r="M818" s="119">
        <f t="shared" si="170"/>
        <v>0</v>
      </c>
      <c r="N818" s="64">
        <f t="shared" si="172"/>
        <v>0</v>
      </c>
      <c r="O818" s="64">
        <v>4903000000</v>
      </c>
    </row>
    <row r="819" spans="1:16" s="122" customFormat="1" ht="111.75" customHeight="1" x14ac:dyDescent="0.3">
      <c r="A819" s="8">
        <f t="shared" si="173"/>
        <v>6</v>
      </c>
      <c r="B819" s="14" t="s">
        <v>23</v>
      </c>
      <c r="C819" s="26"/>
      <c r="D819" s="40" t="s">
        <v>514</v>
      </c>
      <c r="E819" s="30"/>
      <c r="F819" s="54" t="s">
        <v>648</v>
      </c>
      <c r="G819" s="186">
        <v>9785000333068</v>
      </c>
      <c r="H819" s="76">
        <v>360</v>
      </c>
      <c r="I819" s="81">
        <f t="shared" si="171"/>
        <v>223.2</v>
      </c>
      <c r="J819" s="88" t="s">
        <v>694</v>
      </c>
      <c r="K819" s="105">
        <v>15</v>
      </c>
      <c r="L819" s="110"/>
      <c r="M819" s="119">
        <f t="shared" si="170"/>
        <v>0</v>
      </c>
      <c r="N819" s="64">
        <f t="shared" si="172"/>
        <v>0</v>
      </c>
      <c r="O819" s="64">
        <v>4903000000</v>
      </c>
    </row>
    <row r="820" spans="1:16" s="122" customFormat="1" ht="111.75" customHeight="1" x14ac:dyDescent="0.3">
      <c r="A820" s="8">
        <f t="shared" si="173"/>
        <v>7</v>
      </c>
      <c r="B820" s="14" t="s">
        <v>23</v>
      </c>
      <c r="C820" s="26"/>
      <c r="D820" s="40" t="s">
        <v>515</v>
      </c>
      <c r="E820" s="30"/>
      <c r="F820" s="54" t="s">
        <v>649</v>
      </c>
      <c r="G820" s="186">
        <v>9785000333549</v>
      </c>
      <c r="H820" s="76">
        <v>360</v>
      </c>
      <c r="I820" s="81">
        <f t="shared" si="171"/>
        <v>223.2</v>
      </c>
      <c r="J820" s="88" t="s">
        <v>694</v>
      </c>
      <c r="K820" s="105">
        <v>15</v>
      </c>
      <c r="L820" s="110"/>
      <c r="M820" s="119">
        <f t="shared" si="170"/>
        <v>0</v>
      </c>
      <c r="N820" s="64">
        <f t="shared" si="172"/>
        <v>0</v>
      </c>
      <c r="O820" s="64">
        <v>4903000000</v>
      </c>
    </row>
    <row r="821" spans="1:16" s="122" customFormat="1" ht="111.75" customHeight="1" x14ac:dyDescent="0.3">
      <c r="A821" s="8">
        <f t="shared" si="173"/>
        <v>8</v>
      </c>
      <c r="B821" s="14" t="s">
        <v>23</v>
      </c>
      <c r="C821" s="26"/>
      <c r="D821" s="40" t="s">
        <v>516</v>
      </c>
      <c r="E821" s="30"/>
      <c r="F821" s="54" t="s">
        <v>650</v>
      </c>
      <c r="G821" s="186">
        <v>9785000334256</v>
      </c>
      <c r="H821" s="76">
        <v>360</v>
      </c>
      <c r="I821" s="81">
        <f t="shared" si="171"/>
        <v>223.2</v>
      </c>
      <c r="J821" s="88"/>
      <c r="K821" s="105">
        <v>15</v>
      </c>
      <c r="L821" s="110"/>
      <c r="M821" s="119">
        <f t="shared" si="170"/>
        <v>0</v>
      </c>
      <c r="N821" s="64">
        <f t="shared" si="172"/>
        <v>0</v>
      </c>
      <c r="O821" s="64">
        <v>4903000000</v>
      </c>
    </row>
    <row r="822" spans="1:16" s="122" customFormat="1" ht="111.75" customHeight="1" x14ac:dyDescent="0.3">
      <c r="A822" s="8">
        <f t="shared" si="173"/>
        <v>9</v>
      </c>
      <c r="B822" s="14" t="s">
        <v>23</v>
      </c>
      <c r="C822" s="26"/>
      <c r="D822" s="40" t="s">
        <v>517</v>
      </c>
      <c r="E822" s="49" t="s">
        <v>598</v>
      </c>
      <c r="F822" s="54" t="s">
        <v>651</v>
      </c>
      <c r="G822" s="186">
        <v>9785000334133</v>
      </c>
      <c r="H822" s="76">
        <v>360</v>
      </c>
      <c r="I822" s="81">
        <f t="shared" si="171"/>
        <v>223.2</v>
      </c>
      <c r="J822" s="88" t="s">
        <v>694</v>
      </c>
      <c r="K822" s="105">
        <v>15</v>
      </c>
      <c r="L822" s="110"/>
      <c r="M822" s="119">
        <f t="shared" si="170"/>
        <v>0</v>
      </c>
      <c r="N822" s="64">
        <f t="shared" si="172"/>
        <v>0</v>
      </c>
      <c r="O822" s="64">
        <v>4903000000</v>
      </c>
    </row>
    <row r="823" spans="1:16" s="122" customFormat="1" ht="111.75" customHeight="1" x14ac:dyDescent="0.3">
      <c r="A823" s="8">
        <f t="shared" si="173"/>
        <v>10</v>
      </c>
      <c r="B823" s="14" t="s">
        <v>23</v>
      </c>
      <c r="C823" s="26"/>
      <c r="D823" s="40" t="s">
        <v>518</v>
      </c>
      <c r="E823" s="30"/>
      <c r="F823" s="54" t="s">
        <v>652</v>
      </c>
      <c r="G823" s="186">
        <v>9785000335161</v>
      </c>
      <c r="H823" s="76">
        <v>360</v>
      </c>
      <c r="I823" s="81">
        <f t="shared" si="171"/>
        <v>223.2</v>
      </c>
      <c r="J823" s="88" t="s">
        <v>695</v>
      </c>
      <c r="K823" s="105">
        <v>15</v>
      </c>
      <c r="L823" s="110"/>
      <c r="M823" s="119">
        <f t="shared" si="170"/>
        <v>0</v>
      </c>
      <c r="N823" s="64">
        <f t="shared" si="172"/>
        <v>0</v>
      </c>
      <c r="O823" s="64">
        <v>4903000000</v>
      </c>
    </row>
    <row r="824" spans="1:16" s="10" customFormat="1" ht="111.75" customHeight="1" x14ac:dyDescent="0.3">
      <c r="A824" s="8">
        <f t="shared" si="173"/>
        <v>11</v>
      </c>
      <c r="B824" s="14" t="s">
        <v>23</v>
      </c>
      <c r="C824" s="26"/>
      <c r="D824" s="40" t="s">
        <v>519</v>
      </c>
      <c r="E824" s="30"/>
      <c r="F824" s="54" t="s">
        <v>653</v>
      </c>
      <c r="G824" s="186">
        <v>9785000335178</v>
      </c>
      <c r="H824" s="76">
        <v>360</v>
      </c>
      <c r="I824" s="81">
        <f t="shared" si="171"/>
        <v>223.2</v>
      </c>
      <c r="J824" s="88" t="s">
        <v>695</v>
      </c>
      <c r="K824" s="105">
        <v>15</v>
      </c>
      <c r="L824" s="110"/>
      <c r="M824" s="119">
        <f t="shared" si="170"/>
        <v>0</v>
      </c>
      <c r="N824" s="64">
        <f>L824*4.05/15</f>
        <v>0</v>
      </c>
      <c r="O824" s="64">
        <v>4903000000</v>
      </c>
    </row>
    <row r="825" spans="1:16" s="122" customFormat="1" ht="48" customHeight="1" x14ac:dyDescent="0.3">
      <c r="A825" s="220" t="s">
        <v>789</v>
      </c>
      <c r="B825" s="221"/>
      <c r="C825" s="221"/>
      <c r="D825" s="221"/>
      <c r="E825" s="16"/>
      <c r="F825" s="224" t="s">
        <v>790</v>
      </c>
      <c r="G825" s="224"/>
      <c r="H825" s="224"/>
      <c r="I825" s="224"/>
      <c r="J825" s="224"/>
      <c r="K825" s="225"/>
      <c r="L825" s="119"/>
      <c r="M825" s="119"/>
      <c r="N825" s="64"/>
      <c r="O825" s="64"/>
    </row>
    <row r="826" spans="1:16" s="122" customFormat="1" ht="111.75" customHeight="1" x14ac:dyDescent="0.3">
      <c r="A826" s="8">
        <v>1</v>
      </c>
      <c r="B826" s="14" t="s">
        <v>23</v>
      </c>
      <c r="C826" s="31"/>
      <c r="D826" s="43" t="s">
        <v>520</v>
      </c>
      <c r="E826" s="49" t="s">
        <v>598</v>
      </c>
      <c r="F826" s="54" t="s">
        <v>644</v>
      </c>
      <c r="G826" s="188">
        <v>9785912820410</v>
      </c>
      <c r="H826" s="76">
        <v>320</v>
      </c>
      <c r="I826" s="81">
        <f>ROUND((100-$L$4)/100*H826,1)</f>
        <v>198.4</v>
      </c>
      <c r="J826" s="88"/>
      <c r="K826" s="105">
        <v>15</v>
      </c>
      <c r="L826" s="110"/>
      <c r="M826" s="119">
        <f>L826*I826</f>
        <v>0</v>
      </c>
      <c r="N826" s="64">
        <f t="shared" si="172"/>
        <v>0</v>
      </c>
      <c r="O826" s="64">
        <v>4903000000</v>
      </c>
    </row>
    <row r="827" spans="1:16" s="122" customFormat="1" ht="111.75" customHeight="1" x14ac:dyDescent="0.3">
      <c r="A827" s="8">
        <f>A826+1</f>
        <v>2</v>
      </c>
      <c r="B827" s="14" t="s">
        <v>23</v>
      </c>
      <c r="C827" s="31"/>
      <c r="D827" s="43" t="s">
        <v>521</v>
      </c>
      <c r="E827" s="49" t="s">
        <v>598</v>
      </c>
      <c r="F827" s="54" t="s">
        <v>645</v>
      </c>
      <c r="G827" s="186">
        <v>9785912828461</v>
      </c>
      <c r="H827" s="76">
        <v>320</v>
      </c>
      <c r="I827" s="81">
        <f>ROUND((100-$L$4)/100*H827,1)</f>
        <v>198.4</v>
      </c>
      <c r="J827" s="88"/>
      <c r="K827" s="105">
        <v>15</v>
      </c>
      <c r="L827" s="110"/>
      <c r="M827" s="119">
        <f t="shared" ref="M827:M838" si="174">L827*I827</f>
        <v>0</v>
      </c>
      <c r="N827" s="64">
        <f t="shared" si="172"/>
        <v>0</v>
      </c>
      <c r="O827" s="64">
        <v>4903000000</v>
      </c>
    </row>
    <row r="828" spans="1:16" s="122" customFormat="1" ht="111.75" customHeight="1" x14ac:dyDescent="0.3">
      <c r="A828" s="8">
        <f t="shared" ref="A828:A838" si="175">A827+1</f>
        <v>3</v>
      </c>
      <c r="B828" s="14" t="s">
        <v>23</v>
      </c>
      <c r="C828" s="31"/>
      <c r="D828" s="43" t="s">
        <v>522</v>
      </c>
      <c r="E828" s="49" t="s">
        <v>598</v>
      </c>
      <c r="F828" s="54" t="s">
        <v>646</v>
      </c>
      <c r="G828" s="186">
        <v>9785912824814</v>
      </c>
      <c r="H828" s="76">
        <v>320</v>
      </c>
      <c r="I828" s="81">
        <f>ROUND((100-$L$4)/100*H828,1)</f>
        <v>198.4</v>
      </c>
      <c r="J828" s="88"/>
      <c r="K828" s="105">
        <v>15</v>
      </c>
      <c r="L828" s="110"/>
      <c r="M828" s="119">
        <f t="shared" si="174"/>
        <v>0</v>
      </c>
      <c r="N828" s="64">
        <f t="shared" si="172"/>
        <v>0</v>
      </c>
      <c r="O828" s="64">
        <v>4903000000</v>
      </c>
    </row>
    <row r="829" spans="1:16" s="2" customFormat="1" ht="111.75" customHeight="1" x14ac:dyDescent="0.3">
      <c r="A829" s="8">
        <f t="shared" si="175"/>
        <v>4</v>
      </c>
      <c r="B829" s="14" t="s">
        <v>23</v>
      </c>
      <c r="C829" s="31"/>
      <c r="D829" s="43" t="s">
        <v>523</v>
      </c>
      <c r="E829" s="51"/>
      <c r="F829" s="54" t="s">
        <v>646</v>
      </c>
      <c r="G829" s="186">
        <v>9785912826375</v>
      </c>
      <c r="H829" s="76">
        <v>320</v>
      </c>
      <c r="I829" s="81">
        <f t="shared" ref="I829:I838" si="176">ROUND((100-$L$4)/100*H829,1)</f>
        <v>198.4</v>
      </c>
      <c r="J829" s="88"/>
      <c r="K829" s="105">
        <v>15</v>
      </c>
      <c r="L829" s="110"/>
      <c r="M829" s="119">
        <f t="shared" si="174"/>
        <v>0</v>
      </c>
      <c r="N829" s="64">
        <f t="shared" si="172"/>
        <v>0</v>
      </c>
      <c r="O829" s="64">
        <v>4903000000</v>
      </c>
    </row>
    <row r="830" spans="1:16" s="122" customFormat="1" ht="111.75" customHeight="1" x14ac:dyDescent="0.3">
      <c r="A830" s="8">
        <f t="shared" si="175"/>
        <v>5</v>
      </c>
      <c r="B830" s="14" t="s">
        <v>23</v>
      </c>
      <c r="C830" s="31"/>
      <c r="D830" s="43" t="s">
        <v>524</v>
      </c>
      <c r="E830" s="49" t="s">
        <v>598</v>
      </c>
      <c r="F830" s="54" t="s">
        <v>654</v>
      </c>
      <c r="G830" s="186">
        <v>9785912823831</v>
      </c>
      <c r="H830" s="76">
        <v>320</v>
      </c>
      <c r="I830" s="81">
        <f t="shared" si="176"/>
        <v>198.4</v>
      </c>
      <c r="J830" s="88"/>
      <c r="K830" s="105">
        <v>15</v>
      </c>
      <c r="L830" s="110"/>
      <c r="M830" s="119">
        <f t="shared" si="174"/>
        <v>0</v>
      </c>
      <c r="N830" s="64">
        <f t="shared" si="172"/>
        <v>0</v>
      </c>
      <c r="O830" s="64">
        <v>4903000000</v>
      </c>
    </row>
    <row r="831" spans="1:16" s="122" customFormat="1" ht="111.75" customHeight="1" x14ac:dyDescent="0.3">
      <c r="A831" s="8">
        <f t="shared" si="175"/>
        <v>6</v>
      </c>
      <c r="B831" s="14" t="s">
        <v>23</v>
      </c>
      <c r="C831" s="31"/>
      <c r="D831" s="43" t="s">
        <v>525</v>
      </c>
      <c r="E831" s="51"/>
      <c r="F831" s="54" t="s">
        <v>647</v>
      </c>
      <c r="G831" s="186">
        <v>9785912828027</v>
      </c>
      <c r="H831" s="76">
        <v>320</v>
      </c>
      <c r="I831" s="81">
        <f t="shared" si="176"/>
        <v>198.4</v>
      </c>
      <c r="J831" s="88"/>
      <c r="K831" s="105">
        <v>15</v>
      </c>
      <c r="L831" s="110"/>
      <c r="M831" s="119">
        <f t="shared" si="174"/>
        <v>0</v>
      </c>
      <c r="N831" s="64">
        <f t="shared" si="172"/>
        <v>0</v>
      </c>
      <c r="O831" s="64">
        <v>4903000000</v>
      </c>
      <c r="P831" s="123" t="s">
        <v>791</v>
      </c>
    </row>
    <row r="832" spans="1:16" s="122" customFormat="1" ht="111.75" customHeight="1" x14ac:dyDescent="0.3">
      <c r="A832" s="8">
        <f t="shared" si="175"/>
        <v>7</v>
      </c>
      <c r="B832" s="14" t="s">
        <v>23</v>
      </c>
      <c r="C832" s="31"/>
      <c r="D832" s="43" t="s">
        <v>180</v>
      </c>
      <c r="E832" s="25"/>
      <c r="F832" s="54" t="s">
        <v>655</v>
      </c>
      <c r="G832" s="188">
        <v>9785912820403</v>
      </c>
      <c r="H832" s="76">
        <v>320</v>
      </c>
      <c r="I832" s="81">
        <f>ROUND((100-$L$4)/100*H832,1)</f>
        <v>198.4</v>
      </c>
      <c r="J832" s="88"/>
      <c r="K832" s="102">
        <v>15</v>
      </c>
      <c r="L832" s="110"/>
      <c r="M832" s="119">
        <f t="shared" si="174"/>
        <v>0</v>
      </c>
      <c r="N832" s="64">
        <f t="shared" si="172"/>
        <v>0</v>
      </c>
      <c r="O832" s="64">
        <v>4903000000</v>
      </c>
    </row>
    <row r="833" spans="1:15" s="122" customFormat="1" ht="111.75" customHeight="1" x14ac:dyDescent="0.3">
      <c r="A833" s="8">
        <f t="shared" si="175"/>
        <v>8</v>
      </c>
      <c r="B833" s="14" t="s">
        <v>23</v>
      </c>
      <c r="C833" s="31"/>
      <c r="D833" s="43" t="s">
        <v>526</v>
      </c>
      <c r="E833" s="49" t="s">
        <v>598</v>
      </c>
      <c r="F833" s="54" t="s">
        <v>656</v>
      </c>
      <c r="G833" s="186">
        <v>9785912821028</v>
      </c>
      <c r="H833" s="76">
        <v>320</v>
      </c>
      <c r="I833" s="81">
        <f t="shared" si="176"/>
        <v>198.4</v>
      </c>
      <c r="J833" s="94"/>
      <c r="K833" s="105">
        <v>15</v>
      </c>
      <c r="L833" s="110"/>
      <c r="M833" s="119">
        <f t="shared" si="174"/>
        <v>0</v>
      </c>
      <c r="N833" s="64">
        <f t="shared" si="172"/>
        <v>0</v>
      </c>
      <c r="O833" s="64">
        <v>4903000000</v>
      </c>
    </row>
    <row r="834" spans="1:15" s="122" customFormat="1" ht="111.75" customHeight="1" x14ac:dyDescent="0.3">
      <c r="A834" s="8">
        <f t="shared" si="175"/>
        <v>9</v>
      </c>
      <c r="B834" s="14" t="s">
        <v>23</v>
      </c>
      <c r="C834" s="31"/>
      <c r="D834" s="43" t="s">
        <v>527</v>
      </c>
      <c r="E834" s="51"/>
      <c r="F834" s="54" t="s">
        <v>650</v>
      </c>
      <c r="G834" s="186">
        <v>9785912828010</v>
      </c>
      <c r="H834" s="76">
        <v>320</v>
      </c>
      <c r="I834" s="81">
        <f t="shared" si="176"/>
        <v>198.4</v>
      </c>
      <c r="J834" s="88"/>
      <c r="K834" s="105">
        <v>15</v>
      </c>
      <c r="L834" s="110"/>
      <c r="M834" s="119">
        <f t="shared" si="174"/>
        <v>0</v>
      </c>
      <c r="N834" s="64">
        <f t="shared" si="172"/>
        <v>0</v>
      </c>
      <c r="O834" s="64">
        <v>4903000000</v>
      </c>
    </row>
    <row r="835" spans="1:15" s="122" customFormat="1" ht="111.75" customHeight="1" x14ac:dyDescent="0.3">
      <c r="A835" s="8">
        <f t="shared" si="175"/>
        <v>10</v>
      </c>
      <c r="B835" s="14" t="s">
        <v>23</v>
      </c>
      <c r="C835" s="31"/>
      <c r="D835" s="43" t="s">
        <v>528</v>
      </c>
      <c r="E835" s="30"/>
      <c r="F835" s="54" t="s">
        <v>657</v>
      </c>
      <c r="G835" s="188">
        <v>9785000336847</v>
      </c>
      <c r="H835" s="76">
        <v>320</v>
      </c>
      <c r="I835" s="81">
        <f t="shared" si="176"/>
        <v>198.4</v>
      </c>
      <c r="J835" s="88" t="s">
        <v>693</v>
      </c>
      <c r="K835" s="105">
        <v>15</v>
      </c>
      <c r="L835" s="110"/>
      <c r="M835" s="119">
        <f t="shared" si="174"/>
        <v>0</v>
      </c>
      <c r="N835" s="64">
        <f t="shared" si="172"/>
        <v>0</v>
      </c>
      <c r="O835" s="64">
        <v>4903000000</v>
      </c>
    </row>
    <row r="836" spans="1:15" s="122" customFormat="1" ht="111.75" customHeight="1" x14ac:dyDescent="0.3">
      <c r="A836" s="8">
        <f t="shared" si="175"/>
        <v>11</v>
      </c>
      <c r="B836" s="14" t="s">
        <v>23</v>
      </c>
      <c r="C836" s="26"/>
      <c r="D836" s="43" t="s">
        <v>529</v>
      </c>
      <c r="E836" s="49" t="s">
        <v>598</v>
      </c>
      <c r="F836" s="54" t="s">
        <v>652</v>
      </c>
      <c r="G836" s="186">
        <v>9785912828898</v>
      </c>
      <c r="H836" s="76">
        <v>320</v>
      </c>
      <c r="I836" s="81">
        <f t="shared" si="176"/>
        <v>198.4</v>
      </c>
      <c r="J836" s="88" t="s">
        <v>695</v>
      </c>
      <c r="K836" s="105">
        <v>15</v>
      </c>
      <c r="L836" s="110"/>
      <c r="M836" s="119">
        <f t="shared" si="174"/>
        <v>0</v>
      </c>
      <c r="N836" s="64">
        <f t="shared" si="172"/>
        <v>0</v>
      </c>
      <c r="O836" s="64">
        <v>4903000000</v>
      </c>
    </row>
    <row r="837" spans="1:15" s="122" customFormat="1" ht="111.75" customHeight="1" x14ac:dyDescent="0.3">
      <c r="A837" s="8">
        <f t="shared" si="175"/>
        <v>12</v>
      </c>
      <c r="B837" s="14" t="s">
        <v>23</v>
      </c>
      <c r="C837" s="26"/>
      <c r="D837" s="43" t="s">
        <v>530</v>
      </c>
      <c r="E837" s="49" t="s">
        <v>598</v>
      </c>
      <c r="F837" s="54" t="s">
        <v>653</v>
      </c>
      <c r="G837" s="186">
        <v>9785912828904</v>
      </c>
      <c r="H837" s="76">
        <v>320</v>
      </c>
      <c r="I837" s="81">
        <f t="shared" si="176"/>
        <v>198.4</v>
      </c>
      <c r="J837" s="88" t="s">
        <v>695</v>
      </c>
      <c r="K837" s="105">
        <v>15</v>
      </c>
      <c r="L837" s="110"/>
      <c r="M837" s="119">
        <f t="shared" si="174"/>
        <v>0</v>
      </c>
      <c r="N837" s="64">
        <f t="shared" si="172"/>
        <v>0</v>
      </c>
      <c r="O837" s="64">
        <v>4903000000</v>
      </c>
    </row>
    <row r="838" spans="1:15" s="10" customFormat="1" ht="111.75" customHeight="1" x14ac:dyDescent="0.3">
      <c r="A838" s="8">
        <f t="shared" si="175"/>
        <v>13</v>
      </c>
      <c r="B838" s="14" t="s">
        <v>23</v>
      </c>
      <c r="C838" s="26"/>
      <c r="D838" s="43" t="s">
        <v>531</v>
      </c>
      <c r="E838" s="49" t="s">
        <v>598</v>
      </c>
      <c r="F838" s="54" t="s">
        <v>658</v>
      </c>
      <c r="G838" s="186">
        <v>9785912827976</v>
      </c>
      <c r="H838" s="76">
        <v>320</v>
      </c>
      <c r="I838" s="81">
        <f t="shared" si="176"/>
        <v>198.4</v>
      </c>
      <c r="J838" s="88" t="s">
        <v>693</v>
      </c>
      <c r="K838" s="105">
        <v>18</v>
      </c>
      <c r="L838" s="110"/>
      <c r="M838" s="119">
        <f t="shared" si="174"/>
        <v>0</v>
      </c>
      <c r="N838" s="64">
        <f>L838*4.05/15</f>
        <v>0</v>
      </c>
      <c r="O838" s="64">
        <v>4903000000</v>
      </c>
    </row>
    <row r="839" spans="1:15" s="2" customFormat="1" ht="47.4" customHeight="1" x14ac:dyDescent="0.3">
      <c r="A839" s="220" t="s">
        <v>792</v>
      </c>
      <c r="B839" s="221"/>
      <c r="C839" s="221"/>
      <c r="D839" s="221"/>
      <c r="E839" s="131" t="s">
        <v>870</v>
      </c>
      <c r="F839" s="224" t="s">
        <v>793</v>
      </c>
      <c r="G839" s="224"/>
      <c r="H839" s="224"/>
      <c r="I839" s="224"/>
      <c r="J839" s="224"/>
      <c r="K839" s="225"/>
      <c r="L839" s="115"/>
      <c r="M839" s="119"/>
      <c r="N839" s="64"/>
      <c r="O839" s="64"/>
    </row>
    <row r="840" spans="1:15" s="2" customFormat="1" ht="111.75" customHeight="1" x14ac:dyDescent="0.3">
      <c r="A840" s="8">
        <v>1</v>
      </c>
      <c r="B840" s="14" t="s">
        <v>24</v>
      </c>
      <c r="C840" s="24"/>
      <c r="D840" s="43" t="s">
        <v>69</v>
      </c>
      <c r="E840" s="30"/>
      <c r="F840" s="54" t="s">
        <v>659</v>
      </c>
      <c r="G840" s="126">
        <v>9785912820687</v>
      </c>
      <c r="H840" s="76">
        <v>165</v>
      </c>
      <c r="I840" s="81">
        <f t="shared" ref="I840:I857" si="177">ROUND((100-$L$4)/100*H840,1)</f>
        <v>102.3</v>
      </c>
      <c r="J840" s="88" t="s">
        <v>695</v>
      </c>
      <c r="K840" s="102">
        <v>30</v>
      </c>
      <c r="L840" s="110"/>
      <c r="M840" s="119">
        <f>L840*I840</f>
        <v>0</v>
      </c>
      <c r="N840" s="64">
        <f t="shared" ref="N840:N857" si="178">L840*5.2/30</f>
        <v>0</v>
      </c>
      <c r="O840" s="64">
        <v>4903000000</v>
      </c>
    </row>
    <row r="841" spans="1:15" s="2" customFormat="1" ht="111.75" customHeight="1" x14ac:dyDescent="0.3">
      <c r="A841" s="8">
        <f>A840+1</f>
        <v>2</v>
      </c>
      <c r="B841" s="14" t="s">
        <v>24</v>
      </c>
      <c r="C841" s="24"/>
      <c r="D841" s="43" t="s">
        <v>532</v>
      </c>
      <c r="E841" s="49" t="s">
        <v>598</v>
      </c>
      <c r="F841" s="54" t="s">
        <v>660</v>
      </c>
      <c r="G841" s="186">
        <v>9785912826870</v>
      </c>
      <c r="H841" s="76">
        <v>165</v>
      </c>
      <c r="I841" s="81">
        <f t="shared" si="177"/>
        <v>102.3</v>
      </c>
      <c r="J841" s="88"/>
      <c r="K841" s="102">
        <v>30</v>
      </c>
      <c r="L841" s="134"/>
      <c r="M841" s="119">
        <f t="shared" ref="M841:M858" si="179">L841*I841</f>
        <v>0</v>
      </c>
      <c r="N841" s="64">
        <f t="shared" si="178"/>
        <v>0</v>
      </c>
      <c r="O841" s="64">
        <v>4903000000</v>
      </c>
    </row>
    <row r="842" spans="1:15" s="2" customFormat="1" ht="111.75" customHeight="1" x14ac:dyDescent="0.3">
      <c r="A842" s="8">
        <f>A841+1</f>
        <v>3</v>
      </c>
      <c r="B842" s="14" t="s">
        <v>24</v>
      </c>
      <c r="C842" s="24"/>
      <c r="D842" s="43" t="s">
        <v>533</v>
      </c>
      <c r="E842" s="25"/>
      <c r="F842" s="54" t="s">
        <v>661</v>
      </c>
      <c r="G842" s="126">
        <v>9785912823244</v>
      </c>
      <c r="H842" s="76">
        <v>165</v>
      </c>
      <c r="I842" s="81">
        <f t="shared" si="177"/>
        <v>102.3</v>
      </c>
      <c r="J842" s="88" t="s">
        <v>695</v>
      </c>
      <c r="K842" s="102">
        <v>30</v>
      </c>
      <c r="L842" s="110"/>
      <c r="M842" s="119">
        <f t="shared" si="179"/>
        <v>0</v>
      </c>
      <c r="N842" s="64">
        <f t="shared" si="178"/>
        <v>0</v>
      </c>
      <c r="O842" s="64">
        <v>4903000000</v>
      </c>
    </row>
    <row r="843" spans="1:15" s="2" customFormat="1" ht="111.75" customHeight="1" x14ac:dyDescent="0.3">
      <c r="A843" s="8">
        <f t="shared" ref="A843:A858" si="180">A842+1</f>
        <v>4</v>
      </c>
      <c r="B843" s="14" t="s">
        <v>24</v>
      </c>
      <c r="C843" s="24"/>
      <c r="D843" s="43" t="s">
        <v>534</v>
      </c>
      <c r="E843" s="25"/>
      <c r="F843" s="54" t="s">
        <v>662</v>
      </c>
      <c r="G843" s="186">
        <v>9785912823350</v>
      </c>
      <c r="H843" s="76">
        <v>165</v>
      </c>
      <c r="I843" s="81">
        <f t="shared" si="177"/>
        <v>102.3</v>
      </c>
      <c r="J843" s="88"/>
      <c r="K843" s="102">
        <v>30</v>
      </c>
      <c r="L843" s="110"/>
      <c r="M843" s="119">
        <f t="shared" si="179"/>
        <v>0</v>
      </c>
      <c r="N843" s="64">
        <f t="shared" si="178"/>
        <v>0</v>
      </c>
      <c r="O843" s="64">
        <v>4903000000</v>
      </c>
    </row>
    <row r="844" spans="1:15" s="2" customFormat="1" ht="111.75" customHeight="1" x14ac:dyDescent="0.3">
      <c r="A844" s="8">
        <f t="shared" si="180"/>
        <v>5</v>
      </c>
      <c r="B844" s="14" t="s">
        <v>24</v>
      </c>
      <c r="C844" s="24"/>
      <c r="D844" s="43" t="s">
        <v>535</v>
      </c>
      <c r="E844" s="30"/>
      <c r="F844" s="54" t="s">
        <v>663</v>
      </c>
      <c r="G844" s="126">
        <v>9785912822698</v>
      </c>
      <c r="H844" s="76">
        <v>165</v>
      </c>
      <c r="I844" s="81">
        <f>ROUND((100-$L$4)/100*H844,1)</f>
        <v>102.3</v>
      </c>
      <c r="J844" s="88" t="s">
        <v>692</v>
      </c>
      <c r="K844" s="102">
        <v>30</v>
      </c>
      <c r="L844" s="110"/>
      <c r="M844" s="119">
        <f t="shared" si="179"/>
        <v>0</v>
      </c>
      <c r="N844" s="64">
        <f t="shared" si="178"/>
        <v>0</v>
      </c>
      <c r="O844" s="64">
        <v>4903000000</v>
      </c>
    </row>
    <row r="845" spans="1:15" s="2" customFormat="1" ht="111.75" customHeight="1" x14ac:dyDescent="0.3">
      <c r="A845" s="8">
        <f>A844+1</f>
        <v>6</v>
      </c>
      <c r="B845" s="14" t="s">
        <v>24</v>
      </c>
      <c r="C845" s="24"/>
      <c r="D845" s="43" t="s">
        <v>536</v>
      </c>
      <c r="E845" s="30"/>
      <c r="F845" s="54" t="s">
        <v>664</v>
      </c>
      <c r="G845" s="186">
        <v>9785912828003</v>
      </c>
      <c r="H845" s="76">
        <v>165</v>
      </c>
      <c r="I845" s="81">
        <f t="shared" si="177"/>
        <v>102.3</v>
      </c>
      <c r="J845" s="88"/>
      <c r="K845" s="102">
        <v>30</v>
      </c>
      <c r="L845" s="110"/>
      <c r="M845" s="119">
        <f t="shared" si="179"/>
        <v>0</v>
      </c>
      <c r="N845" s="64">
        <f t="shared" si="178"/>
        <v>0</v>
      </c>
      <c r="O845" s="64">
        <v>4903000000</v>
      </c>
    </row>
    <row r="846" spans="1:15" s="2" customFormat="1" ht="111.75" customHeight="1" x14ac:dyDescent="0.3">
      <c r="A846" s="8">
        <f t="shared" si="180"/>
        <v>7</v>
      </c>
      <c r="B846" s="14" t="s">
        <v>24</v>
      </c>
      <c r="C846" s="24"/>
      <c r="D846" s="43" t="s">
        <v>537</v>
      </c>
      <c r="E846" s="25"/>
      <c r="F846" s="54" t="s">
        <v>665</v>
      </c>
      <c r="G846" s="126">
        <v>9785912821899</v>
      </c>
      <c r="H846" s="76">
        <v>165</v>
      </c>
      <c r="I846" s="81">
        <f t="shared" si="177"/>
        <v>102.3</v>
      </c>
      <c r="J846" s="88" t="s">
        <v>695</v>
      </c>
      <c r="K846" s="102">
        <v>30</v>
      </c>
      <c r="L846" s="110"/>
      <c r="M846" s="119">
        <f t="shared" si="179"/>
        <v>0</v>
      </c>
      <c r="N846" s="64">
        <f t="shared" si="178"/>
        <v>0</v>
      </c>
      <c r="O846" s="64">
        <v>4903000000</v>
      </c>
    </row>
    <row r="847" spans="1:15" s="2" customFormat="1" ht="111.75" customHeight="1" x14ac:dyDescent="0.3">
      <c r="A847" s="8">
        <f t="shared" si="180"/>
        <v>8</v>
      </c>
      <c r="B847" s="14" t="s">
        <v>24</v>
      </c>
      <c r="C847" s="24"/>
      <c r="D847" s="43" t="s">
        <v>538</v>
      </c>
      <c r="E847" s="59"/>
      <c r="F847" s="54" t="s">
        <v>666</v>
      </c>
      <c r="G847" s="186">
        <v>9785912827709</v>
      </c>
      <c r="H847" s="76">
        <v>165</v>
      </c>
      <c r="I847" s="81">
        <f>ROUND((100-$L$4)/100*H847,1)</f>
        <v>102.3</v>
      </c>
      <c r="J847" s="88"/>
      <c r="K847" s="102">
        <v>30</v>
      </c>
      <c r="L847" s="110"/>
      <c r="M847" s="119">
        <f t="shared" si="179"/>
        <v>0</v>
      </c>
      <c r="N847" s="64">
        <f t="shared" si="178"/>
        <v>0</v>
      </c>
      <c r="O847" s="64">
        <v>4903000000</v>
      </c>
    </row>
    <row r="848" spans="1:15" s="2" customFormat="1" ht="111.75" customHeight="1" x14ac:dyDescent="0.3">
      <c r="A848" s="8">
        <f t="shared" si="180"/>
        <v>9</v>
      </c>
      <c r="B848" s="14" t="s">
        <v>24</v>
      </c>
      <c r="C848" s="24"/>
      <c r="D848" s="43" t="s">
        <v>539</v>
      </c>
      <c r="E848" s="49" t="s">
        <v>598</v>
      </c>
      <c r="F848" s="54" t="s">
        <v>667</v>
      </c>
      <c r="G848" s="186">
        <v>9785912825491</v>
      </c>
      <c r="H848" s="76">
        <v>165</v>
      </c>
      <c r="I848" s="81">
        <f t="shared" si="177"/>
        <v>102.3</v>
      </c>
      <c r="J848" s="88"/>
      <c r="K848" s="102">
        <v>30</v>
      </c>
      <c r="L848" s="134"/>
      <c r="M848" s="119">
        <f t="shared" si="179"/>
        <v>0</v>
      </c>
      <c r="N848" s="64">
        <f t="shared" si="178"/>
        <v>0</v>
      </c>
      <c r="O848" s="64">
        <v>4903000000</v>
      </c>
    </row>
    <row r="849" spans="1:16" s="2" customFormat="1" ht="111.75" customHeight="1" x14ac:dyDescent="0.3">
      <c r="A849" s="8">
        <f t="shared" si="180"/>
        <v>10</v>
      </c>
      <c r="B849" s="14" t="s">
        <v>24</v>
      </c>
      <c r="C849" s="24"/>
      <c r="D849" s="43" t="s">
        <v>540</v>
      </c>
      <c r="E849" s="49" t="s">
        <v>598</v>
      </c>
      <c r="F849" s="54" t="s">
        <v>668</v>
      </c>
      <c r="G849" s="186">
        <v>9785912827532</v>
      </c>
      <c r="H849" s="76">
        <v>165</v>
      </c>
      <c r="I849" s="81">
        <f>ROUND((100-$L$4)/100*H849,1)</f>
        <v>102.3</v>
      </c>
      <c r="J849" s="88"/>
      <c r="K849" s="102">
        <v>30</v>
      </c>
      <c r="L849" s="134"/>
      <c r="M849" s="119">
        <f t="shared" si="179"/>
        <v>0</v>
      </c>
      <c r="N849" s="64">
        <f t="shared" si="178"/>
        <v>0</v>
      </c>
      <c r="O849" s="64">
        <v>4903000000</v>
      </c>
    </row>
    <row r="850" spans="1:16" s="2" customFormat="1" ht="111.75" customHeight="1" x14ac:dyDescent="0.3">
      <c r="A850" s="8">
        <f t="shared" si="180"/>
        <v>11</v>
      </c>
      <c r="B850" s="14" t="s">
        <v>24</v>
      </c>
      <c r="C850" s="24"/>
      <c r="D850" s="43" t="s">
        <v>541</v>
      </c>
      <c r="E850" s="49" t="s">
        <v>598</v>
      </c>
      <c r="F850" s="54" t="s">
        <v>669</v>
      </c>
      <c r="G850" s="186">
        <v>9785912823435</v>
      </c>
      <c r="H850" s="76">
        <v>165</v>
      </c>
      <c r="I850" s="81">
        <f>ROUND((100-$L$4)/100*H850,1)</f>
        <v>102.3</v>
      </c>
      <c r="J850" s="88"/>
      <c r="K850" s="102">
        <v>30</v>
      </c>
      <c r="L850" s="134"/>
      <c r="M850" s="119">
        <f t="shared" si="179"/>
        <v>0</v>
      </c>
      <c r="N850" s="64">
        <f t="shared" si="178"/>
        <v>0</v>
      </c>
      <c r="O850" s="64">
        <v>4903000000</v>
      </c>
    </row>
    <row r="851" spans="1:16" s="2" customFormat="1" ht="111.75" customHeight="1" x14ac:dyDescent="0.3">
      <c r="A851" s="8">
        <f t="shared" si="180"/>
        <v>12</v>
      </c>
      <c r="B851" s="14" t="s">
        <v>24</v>
      </c>
      <c r="C851" s="24"/>
      <c r="D851" s="43" t="s">
        <v>542</v>
      </c>
      <c r="E851" s="30"/>
      <c r="F851" s="54" t="s">
        <v>670</v>
      </c>
      <c r="G851" s="186">
        <v>9785912824937</v>
      </c>
      <c r="H851" s="76">
        <v>165</v>
      </c>
      <c r="I851" s="81">
        <f>ROUND((100-$L$4)/100*H851,1)</f>
        <v>102.3</v>
      </c>
      <c r="J851" s="88" t="s">
        <v>692</v>
      </c>
      <c r="K851" s="102">
        <v>30</v>
      </c>
      <c r="L851" s="134"/>
      <c r="M851" s="119">
        <f t="shared" si="179"/>
        <v>0</v>
      </c>
      <c r="N851" s="64">
        <f t="shared" si="178"/>
        <v>0</v>
      </c>
      <c r="O851" s="64">
        <v>4903000000</v>
      </c>
    </row>
    <row r="852" spans="1:16" s="2" customFormat="1" ht="111.75" customHeight="1" x14ac:dyDescent="0.3">
      <c r="A852" s="8">
        <f t="shared" si="180"/>
        <v>13</v>
      </c>
      <c r="B852" s="14" t="s">
        <v>24</v>
      </c>
      <c r="C852" s="24"/>
      <c r="D852" s="43" t="s">
        <v>1219</v>
      </c>
      <c r="E852" s="30"/>
      <c r="F852" s="54" t="s">
        <v>671</v>
      </c>
      <c r="G852" s="186">
        <v>9785912828942</v>
      </c>
      <c r="H852" s="76">
        <v>165</v>
      </c>
      <c r="I852" s="81">
        <f>ROUND((100-$L$4)/100*H852,1)</f>
        <v>102.3</v>
      </c>
      <c r="J852" s="90" t="s">
        <v>694</v>
      </c>
      <c r="K852" s="102">
        <v>30</v>
      </c>
      <c r="L852" s="110"/>
      <c r="M852" s="119">
        <f t="shared" si="179"/>
        <v>0</v>
      </c>
      <c r="N852" s="64">
        <f t="shared" si="178"/>
        <v>0</v>
      </c>
      <c r="O852" s="64">
        <v>4903000000</v>
      </c>
      <c r="P852" s="124"/>
    </row>
    <row r="853" spans="1:16" s="2" customFormat="1" ht="111.75" customHeight="1" x14ac:dyDescent="0.3">
      <c r="A853" s="8">
        <f t="shared" si="180"/>
        <v>14</v>
      </c>
      <c r="B853" s="14" t="s">
        <v>24</v>
      </c>
      <c r="C853" s="24"/>
      <c r="D853" s="43" t="s">
        <v>543</v>
      </c>
      <c r="E853" s="25"/>
      <c r="F853" s="54" t="s">
        <v>672</v>
      </c>
      <c r="G853" s="126">
        <v>9785912823442</v>
      </c>
      <c r="H853" s="76">
        <v>165</v>
      </c>
      <c r="I853" s="81">
        <f t="shared" si="177"/>
        <v>102.3</v>
      </c>
      <c r="J853" s="88" t="s">
        <v>695</v>
      </c>
      <c r="K853" s="102">
        <v>30</v>
      </c>
      <c r="L853" s="110"/>
      <c r="M853" s="119">
        <f t="shared" si="179"/>
        <v>0</v>
      </c>
      <c r="N853" s="64">
        <f t="shared" si="178"/>
        <v>0</v>
      </c>
      <c r="O853" s="64">
        <v>4903000000</v>
      </c>
    </row>
    <row r="854" spans="1:16" s="2" customFormat="1" ht="111.75" customHeight="1" x14ac:dyDescent="0.3">
      <c r="A854" s="8">
        <f t="shared" si="180"/>
        <v>15</v>
      </c>
      <c r="B854" s="14" t="s">
        <v>24</v>
      </c>
      <c r="C854" s="27" t="s">
        <v>30</v>
      </c>
      <c r="D854" s="43" t="s">
        <v>1214</v>
      </c>
      <c r="E854" s="49" t="s">
        <v>598</v>
      </c>
      <c r="F854" s="54" t="s">
        <v>651</v>
      </c>
      <c r="G854" s="186">
        <v>9785912823428</v>
      </c>
      <c r="H854" s="76">
        <v>165</v>
      </c>
      <c r="I854" s="81">
        <f t="shared" si="177"/>
        <v>102.3</v>
      </c>
      <c r="J854" s="90" t="s">
        <v>1215</v>
      </c>
      <c r="K854" s="102">
        <v>30</v>
      </c>
      <c r="L854" s="134"/>
      <c r="M854" s="119">
        <f>L854*I854</f>
        <v>0</v>
      </c>
      <c r="N854" s="64">
        <f>L854*5.2/30</f>
        <v>0</v>
      </c>
      <c r="O854" s="64">
        <v>4903000000</v>
      </c>
    </row>
    <row r="855" spans="1:16" s="2" customFormat="1" ht="111.75" customHeight="1" x14ac:dyDescent="0.3">
      <c r="A855" s="8">
        <f t="shared" si="180"/>
        <v>16</v>
      </c>
      <c r="B855" s="14" t="s">
        <v>24</v>
      </c>
      <c r="C855" s="24"/>
      <c r="D855" s="43" t="s">
        <v>498</v>
      </c>
      <c r="E855" s="30"/>
      <c r="F855" s="54" t="s">
        <v>673</v>
      </c>
      <c r="G855" s="186">
        <v>9785000335949</v>
      </c>
      <c r="H855" s="76">
        <v>165</v>
      </c>
      <c r="I855" s="81">
        <f>ROUND((100-$L$4)/100*H855,1)</f>
        <v>102.3</v>
      </c>
      <c r="J855" s="90" t="s">
        <v>694</v>
      </c>
      <c r="K855" s="102">
        <v>30</v>
      </c>
      <c r="L855" s="134"/>
      <c r="M855" s="119">
        <f t="shared" si="179"/>
        <v>0</v>
      </c>
      <c r="N855" s="64">
        <f t="shared" si="178"/>
        <v>0</v>
      </c>
      <c r="O855" s="64">
        <v>4903000000</v>
      </c>
    </row>
    <row r="856" spans="1:16" s="2" customFormat="1" ht="111.75" customHeight="1" x14ac:dyDescent="0.3">
      <c r="A856" s="8">
        <f t="shared" si="180"/>
        <v>17</v>
      </c>
      <c r="B856" s="14" t="s">
        <v>24</v>
      </c>
      <c r="C856" s="27" t="s">
        <v>30</v>
      </c>
      <c r="D856" s="43" t="s">
        <v>544</v>
      </c>
      <c r="E856" s="49" t="s">
        <v>598</v>
      </c>
      <c r="F856" s="54" t="s">
        <v>674</v>
      </c>
      <c r="G856" s="186">
        <v>9785000334973</v>
      </c>
      <c r="H856" s="76">
        <v>165</v>
      </c>
      <c r="I856" s="81">
        <f>ROUND((100-$L$4)/100*H856,1)</f>
        <v>102.3</v>
      </c>
      <c r="J856" s="90" t="s">
        <v>1215</v>
      </c>
      <c r="K856" s="102">
        <v>30</v>
      </c>
      <c r="L856" s="134"/>
      <c r="M856" s="119">
        <f t="shared" si="179"/>
        <v>0</v>
      </c>
      <c r="N856" s="64">
        <f t="shared" si="178"/>
        <v>0</v>
      </c>
      <c r="O856" s="64">
        <v>4903000000</v>
      </c>
    </row>
    <row r="857" spans="1:16" s="2" customFormat="1" ht="111.75" customHeight="1" x14ac:dyDescent="0.3">
      <c r="A857" s="8">
        <f t="shared" si="180"/>
        <v>18</v>
      </c>
      <c r="B857" s="14" t="s">
        <v>24</v>
      </c>
      <c r="C857" s="24"/>
      <c r="D857" s="43" t="s">
        <v>545</v>
      </c>
      <c r="E857" s="49" t="s">
        <v>598</v>
      </c>
      <c r="F857" s="54" t="s">
        <v>675</v>
      </c>
      <c r="G857" s="186">
        <v>9785912823640</v>
      </c>
      <c r="H857" s="76">
        <v>165</v>
      </c>
      <c r="I857" s="81">
        <f t="shared" si="177"/>
        <v>102.3</v>
      </c>
      <c r="J857" s="90"/>
      <c r="K857" s="102">
        <v>30</v>
      </c>
      <c r="L857" s="134"/>
      <c r="M857" s="119">
        <f t="shared" si="179"/>
        <v>0</v>
      </c>
      <c r="N857" s="64">
        <f t="shared" si="178"/>
        <v>0</v>
      </c>
      <c r="O857" s="64">
        <v>4903000000</v>
      </c>
    </row>
    <row r="858" spans="1:16" s="10" customFormat="1" ht="111.75" customHeight="1" x14ac:dyDescent="0.3">
      <c r="A858" s="8">
        <f t="shared" si="180"/>
        <v>19</v>
      </c>
      <c r="B858" s="14" t="s">
        <v>24</v>
      </c>
      <c r="C858" s="24"/>
      <c r="D858" s="43" t="s">
        <v>546</v>
      </c>
      <c r="E858" s="30"/>
      <c r="F858" s="54" t="s">
        <v>676</v>
      </c>
      <c r="G858" s="186">
        <v>9785912828959</v>
      </c>
      <c r="H858" s="76">
        <v>165</v>
      </c>
      <c r="I858" s="81">
        <f>ROUND((100-$L$4)/100*H858,1)</f>
        <v>102.3</v>
      </c>
      <c r="J858" s="90" t="s">
        <v>694</v>
      </c>
      <c r="K858" s="102">
        <v>30</v>
      </c>
      <c r="L858" s="134"/>
      <c r="M858" s="119">
        <f t="shared" si="179"/>
        <v>0</v>
      </c>
      <c r="N858" s="64">
        <f>L858*5.2/30</f>
        <v>0</v>
      </c>
      <c r="O858" s="64">
        <v>4903000000</v>
      </c>
    </row>
    <row r="859" spans="1:16" s="2" customFormat="1" ht="51" customHeight="1" x14ac:dyDescent="0.3">
      <c r="A859" s="220" t="s">
        <v>875</v>
      </c>
      <c r="B859" s="221"/>
      <c r="C859" s="221"/>
      <c r="D859" s="221"/>
      <c r="E859" s="16"/>
      <c r="F859" s="224" t="s">
        <v>876</v>
      </c>
      <c r="G859" s="224"/>
      <c r="H859" s="224"/>
      <c r="I859" s="224"/>
      <c r="J859" s="224"/>
      <c r="K859" s="225"/>
      <c r="L859" s="110"/>
      <c r="M859" s="119"/>
      <c r="N859" s="64"/>
      <c r="O859" s="64"/>
    </row>
    <row r="860" spans="1:16" s="2" customFormat="1" ht="111.75" customHeight="1" x14ac:dyDescent="0.3">
      <c r="A860" s="8">
        <v>1</v>
      </c>
      <c r="B860" s="14" t="s">
        <v>877</v>
      </c>
      <c r="C860" s="24"/>
      <c r="D860" s="43" t="s">
        <v>180</v>
      </c>
      <c r="E860" s="25"/>
      <c r="F860" s="54" t="s">
        <v>878</v>
      </c>
      <c r="G860" s="186">
        <v>9785912822612</v>
      </c>
      <c r="H860" s="76">
        <v>100</v>
      </c>
      <c r="I860" s="81">
        <f>ROUND((100-$L$4)/100*H860,1)</f>
        <v>62</v>
      </c>
      <c r="J860" s="88"/>
      <c r="K860" s="102">
        <v>64</v>
      </c>
      <c r="L860" s="110"/>
      <c r="M860" s="119">
        <f>L860*I860</f>
        <v>0</v>
      </c>
      <c r="N860" s="64">
        <f>L860*6.4/64</f>
        <v>0</v>
      </c>
      <c r="O860" s="64">
        <v>4903000000</v>
      </c>
    </row>
    <row r="861" spans="1:16" s="2" customFormat="1" ht="45.6" customHeight="1" x14ac:dyDescent="0.3">
      <c r="A861" s="220" t="s">
        <v>807</v>
      </c>
      <c r="B861" s="221"/>
      <c r="C861" s="221"/>
      <c r="D861" s="221"/>
      <c r="E861" s="131" t="s">
        <v>926</v>
      </c>
      <c r="F861" s="224" t="s">
        <v>808</v>
      </c>
      <c r="G861" s="224"/>
      <c r="H861" s="224"/>
      <c r="I861" s="224"/>
      <c r="J861" s="224"/>
      <c r="K861" s="225"/>
      <c r="L861" s="140"/>
      <c r="M861" s="119"/>
      <c r="N861" s="121"/>
      <c r="O861" s="121"/>
    </row>
    <row r="862" spans="1:16" s="2" customFormat="1" ht="111.75" customHeight="1" x14ac:dyDescent="0.3">
      <c r="A862" s="4">
        <v>1</v>
      </c>
      <c r="B862" s="14"/>
      <c r="C862" s="180"/>
      <c r="D862" s="39" t="s">
        <v>801</v>
      </c>
      <c r="E862" s="131" t="s">
        <v>927</v>
      </c>
      <c r="F862" s="54" t="s">
        <v>809</v>
      </c>
      <c r="G862" s="126">
        <v>4673738097923</v>
      </c>
      <c r="H862" s="75">
        <v>94</v>
      </c>
      <c r="I862" s="81">
        <f t="shared" ref="I862:I881" si="181">ROUND((100-$L$4)/100*H862,1)</f>
        <v>58.3</v>
      </c>
      <c r="J862" s="171" t="s">
        <v>1154</v>
      </c>
      <c r="K862" s="102">
        <v>40</v>
      </c>
      <c r="L862" s="133"/>
      <c r="M862" s="119">
        <f>L862*I862</f>
        <v>0</v>
      </c>
      <c r="N862" s="121">
        <f>L862*0.095</f>
        <v>0</v>
      </c>
      <c r="O862" s="64">
        <v>4903000000</v>
      </c>
    </row>
    <row r="863" spans="1:16" s="2" customFormat="1" ht="111.75" customHeight="1" x14ac:dyDescent="0.3">
      <c r="A863" s="4">
        <f>A862+1</f>
        <v>2</v>
      </c>
      <c r="B863" s="14"/>
      <c r="C863" s="180"/>
      <c r="D863" s="39" t="s">
        <v>969</v>
      </c>
      <c r="E863" s="131"/>
      <c r="F863" s="54" t="s">
        <v>968</v>
      </c>
      <c r="G863" s="126">
        <v>4673738097916</v>
      </c>
      <c r="H863" s="75">
        <v>94</v>
      </c>
      <c r="I863" s="81">
        <f t="shared" si="181"/>
        <v>58.3</v>
      </c>
      <c r="J863" s="171" t="s">
        <v>1154</v>
      </c>
      <c r="K863" s="102">
        <v>40</v>
      </c>
      <c r="L863" s="133"/>
      <c r="M863" s="119">
        <f t="shared" ref="M863:M881" si="182">L863*I863</f>
        <v>0</v>
      </c>
      <c r="N863" s="121">
        <f t="shared" ref="N863:N881" si="183">L863*0.095</f>
        <v>0</v>
      </c>
      <c r="O863" s="64">
        <v>4903000000</v>
      </c>
    </row>
    <row r="864" spans="1:16" s="2" customFormat="1" ht="111.75" customHeight="1" x14ac:dyDescent="0.3">
      <c r="A864" s="4">
        <f t="shared" ref="A864:A881" si="184">A863+1</f>
        <v>3</v>
      </c>
      <c r="B864" s="14"/>
      <c r="C864" s="180"/>
      <c r="D864" s="39" t="s">
        <v>802</v>
      </c>
      <c r="E864" s="30"/>
      <c r="F864" s="54" t="s">
        <v>809</v>
      </c>
      <c r="G864" s="126">
        <v>4673738097978</v>
      </c>
      <c r="H864" s="75">
        <v>94</v>
      </c>
      <c r="I864" s="81">
        <f t="shared" si="181"/>
        <v>58.3</v>
      </c>
      <c r="J864" s="171" t="s">
        <v>1154</v>
      </c>
      <c r="K864" s="102">
        <v>40</v>
      </c>
      <c r="L864" s="133"/>
      <c r="M864" s="119">
        <f t="shared" si="182"/>
        <v>0</v>
      </c>
      <c r="N864" s="121">
        <f t="shared" si="183"/>
        <v>0</v>
      </c>
      <c r="O864" s="64">
        <v>4903000000</v>
      </c>
    </row>
    <row r="865" spans="1:15" s="2" customFormat="1" ht="111.75" customHeight="1" x14ac:dyDescent="0.3">
      <c r="A865" s="4">
        <f t="shared" si="184"/>
        <v>4</v>
      </c>
      <c r="B865" s="14"/>
      <c r="C865" s="180"/>
      <c r="D865" s="39" t="s">
        <v>803</v>
      </c>
      <c r="E865" s="30"/>
      <c r="F865" s="54" t="s">
        <v>809</v>
      </c>
      <c r="G865" s="126">
        <v>4673738097992</v>
      </c>
      <c r="H865" s="75">
        <v>94</v>
      </c>
      <c r="I865" s="81">
        <f t="shared" si="181"/>
        <v>58.3</v>
      </c>
      <c r="J865" s="171" t="s">
        <v>1154</v>
      </c>
      <c r="K865" s="102">
        <v>40</v>
      </c>
      <c r="L865" s="133"/>
      <c r="M865" s="119">
        <f t="shared" si="182"/>
        <v>0</v>
      </c>
      <c r="N865" s="121">
        <f t="shared" si="183"/>
        <v>0</v>
      </c>
      <c r="O865" s="64">
        <v>4903000000</v>
      </c>
    </row>
    <row r="866" spans="1:15" s="2" customFormat="1" ht="111.75" customHeight="1" x14ac:dyDescent="0.3">
      <c r="A866" s="4">
        <f t="shared" si="184"/>
        <v>5</v>
      </c>
      <c r="B866" s="14"/>
      <c r="C866" s="180"/>
      <c r="D866" s="39" t="s">
        <v>804</v>
      </c>
      <c r="E866" s="30"/>
      <c r="F866" s="54" t="s">
        <v>809</v>
      </c>
      <c r="G866" s="126">
        <v>4673738097961</v>
      </c>
      <c r="H866" s="75">
        <v>94</v>
      </c>
      <c r="I866" s="81">
        <f t="shared" si="181"/>
        <v>58.3</v>
      </c>
      <c r="J866" s="171" t="s">
        <v>1154</v>
      </c>
      <c r="K866" s="102">
        <v>40</v>
      </c>
      <c r="L866" s="133"/>
      <c r="M866" s="119">
        <f t="shared" si="182"/>
        <v>0</v>
      </c>
      <c r="N866" s="121">
        <f t="shared" si="183"/>
        <v>0</v>
      </c>
      <c r="O866" s="64">
        <v>4903000000</v>
      </c>
    </row>
    <row r="867" spans="1:15" s="2" customFormat="1" ht="111.75" customHeight="1" x14ac:dyDescent="0.3">
      <c r="A867" s="4">
        <f t="shared" si="184"/>
        <v>6</v>
      </c>
      <c r="B867" s="14"/>
      <c r="C867" s="23" t="s">
        <v>29</v>
      </c>
      <c r="D867" s="39" t="s">
        <v>1064</v>
      </c>
      <c r="E867" s="30"/>
      <c r="F867" s="54" t="s">
        <v>968</v>
      </c>
      <c r="G867" s="126">
        <v>4673738097800</v>
      </c>
      <c r="H867" s="75">
        <v>94</v>
      </c>
      <c r="I867" s="81">
        <f t="shared" si="181"/>
        <v>58.3</v>
      </c>
      <c r="J867" s="171" t="s">
        <v>1153</v>
      </c>
      <c r="K867" s="102">
        <v>40</v>
      </c>
      <c r="L867" s="133"/>
      <c r="M867" s="119">
        <f t="shared" si="182"/>
        <v>0</v>
      </c>
      <c r="N867" s="121">
        <f t="shared" si="183"/>
        <v>0</v>
      </c>
      <c r="O867" s="64">
        <v>4903000000</v>
      </c>
    </row>
    <row r="868" spans="1:15" s="2" customFormat="1" ht="111.75" customHeight="1" x14ac:dyDescent="0.3">
      <c r="A868" s="4">
        <f t="shared" si="184"/>
        <v>7</v>
      </c>
      <c r="B868" s="14"/>
      <c r="C868" s="180"/>
      <c r="D868" s="39" t="s">
        <v>447</v>
      </c>
      <c r="E868" s="30"/>
      <c r="F868" s="54" t="s">
        <v>809</v>
      </c>
      <c r="G868" s="126">
        <v>4673738097954</v>
      </c>
      <c r="H868" s="75">
        <v>94</v>
      </c>
      <c r="I868" s="81">
        <f t="shared" si="181"/>
        <v>58.3</v>
      </c>
      <c r="J868" s="171" t="s">
        <v>1154</v>
      </c>
      <c r="K868" s="102">
        <v>40</v>
      </c>
      <c r="L868" s="133"/>
      <c r="M868" s="119">
        <f t="shared" si="182"/>
        <v>0</v>
      </c>
      <c r="N868" s="121">
        <f t="shared" si="183"/>
        <v>0</v>
      </c>
      <c r="O868" s="64">
        <v>4903000000</v>
      </c>
    </row>
    <row r="869" spans="1:15" s="2" customFormat="1" ht="111.75" customHeight="1" x14ac:dyDescent="0.3">
      <c r="A869" s="4">
        <f t="shared" si="184"/>
        <v>8</v>
      </c>
      <c r="B869" s="14"/>
      <c r="C869" s="180"/>
      <c r="D869" s="39" t="s">
        <v>805</v>
      </c>
      <c r="E869" s="30"/>
      <c r="F869" s="54" t="s">
        <v>809</v>
      </c>
      <c r="G869" s="126">
        <v>4673738097930</v>
      </c>
      <c r="H869" s="75">
        <v>94</v>
      </c>
      <c r="I869" s="81">
        <f t="shared" si="181"/>
        <v>58.3</v>
      </c>
      <c r="J869" s="171" t="s">
        <v>1154</v>
      </c>
      <c r="K869" s="102">
        <v>40</v>
      </c>
      <c r="L869" s="133"/>
      <c r="M869" s="119">
        <f t="shared" si="182"/>
        <v>0</v>
      </c>
      <c r="N869" s="121">
        <f t="shared" si="183"/>
        <v>0</v>
      </c>
      <c r="O869" s="64">
        <v>4903000000</v>
      </c>
    </row>
    <row r="870" spans="1:15" s="2" customFormat="1" ht="111.75" customHeight="1" x14ac:dyDescent="0.3">
      <c r="A870" s="4">
        <f t="shared" si="184"/>
        <v>9</v>
      </c>
      <c r="B870" s="14"/>
      <c r="C870" s="180"/>
      <c r="D870" s="39" t="s">
        <v>978</v>
      </c>
      <c r="E870" s="30"/>
      <c r="F870" s="54" t="s">
        <v>809</v>
      </c>
      <c r="G870" s="126">
        <v>4673738097848</v>
      </c>
      <c r="H870" s="75">
        <v>94</v>
      </c>
      <c r="I870" s="81">
        <f t="shared" si="181"/>
        <v>58.3</v>
      </c>
      <c r="J870" s="171" t="s">
        <v>1154</v>
      </c>
      <c r="K870" s="102">
        <v>40</v>
      </c>
      <c r="L870" s="133"/>
      <c r="M870" s="119">
        <f t="shared" si="182"/>
        <v>0</v>
      </c>
      <c r="N870" s="121">
        <f t="shared" si="183"/>
        <v>0</v>
      </c>
      <c r="O870" s="64">
        <v>4903000000</v>
      </c>
    </row>
    <row r="871" spans="1:15" s="2" customFormat="1" ht="111.75" customHeight="1" x14ac:dyDescent="0.3">
      <c r="A871" s="4">
        <f t="shared" si="184"/>
        <v>10</v>
      </c>
      <c r="B871" s="14"/>
      <c r="C871" s="23" t="s">
        <v>29</v>
      </c>
      <c r="D871" s="39" t="s">
        <v>1065</v>
      </c>
      <c r="E871" s="30"/>
      <c r="F871" s="54" t="s">
        <v>968</v>
      </c>
      <c r="G871" s="126">
        <v>4673738097817</v>
      </c>
      <c r="H871" s="75">
        <v>94</v>
      </c>
      <c r="I871" s="81">
        <f t="shared" si="181"/>
        <v>58.3</v>
      </c>
      <c r="J871" s="171" t="s">
        <v>1153</v>
      </c>
      <c r="K871" s="102">
        <v>40</v>
      </c>
      <c r="L871" s="133"/>
      <c r="M871" s="119">
        <f t="shared" si="182"/>
        <v>0</v>
      </c>
      <c r="N871" s="121">
        <f t="shared" si="183"/>
        <v>0</v>
      </c>
      <c r="O871" s="64">
        <v>4903000000</v>
      </c>
    </row>
    <row r="872" spans="1:15" s="2" customFormat="1" ht="111.75" customHeight="1" x14ac:dyDescent="0.3">
      <c r="A872" s="4">
        <f t="shared" si="184"/>
        <v>11</v>
      </c>
      <c r="B872" s="14"/>
      <c r="C872" s="180"/>
      <c r="D872" s="39" t="s">
        <v>970</v>
      </c>
      <c r="E872" s="30"/>
      <c r="F872" s="54" t="s">
        <v>968</v>
      </c>
      <c r="G872" s="126">
        <v>4673738097909</v>
      </c>
      <c r="H872" s="75">
        <v>94</v>
      </c>
      <c r="I872" s="81">
        <f t="shared" si="181"/>
        <v>58.3</v>
      </c>
      <c r="J872" s="171" t="s">
        <v>1154</v>
      </c>
      <c r="K872" s="102">
        <v>40</v>
      </c>
      <c r="L872" s="133"/>
      <c r="M872" s="119">
        <f t="shared" si="182"/>
        <v>0</v>
      </c>
      <c r="N872" s="121">
        <f t="shared" si="183"/>
        <v>0</v>
      </c>
      <c r="O872" s="64">
        <v>4903000000</v>
      </c>
    </row>
    <row r="873" spans="1:15" s="2" customFormat="1" ht="111.75" customHeight="1" x14ac:dyDescent="0.3">
      <c r="A873" s="4">
        <f t="shared" si="184"/>
        <v>12</v>
      </c>
      <c r="B873" s="14"/>
      <c r="C873" s="180"/>
      <c r="D873" s="39" t="s">
        <v>980</v>
      </c>
      <c r="E873" s="30"/>
      <c r="F873" s="54" t="s">
        <v>809</v>
      </c>
      <c r="G873" s="126">
        <v>4673738097855</v>
      </c>
      <c r="H873" s="75">
        <v>94</v>
      </c>
      <c r="I873" s="81">
        <f t="shared" si="181"/>
        <v>58.3</v>
      </c>
      <c r="J873" s="171" t="s">
        <v>1154</v>
      </c>
      <c r="K873" s="102">
        <v>40</v>
      </c>
      <c r="L873" s="133"/>
      <c r="M873" s="119">
        <f t="shared" si="182"/>
        <v>0</v>
      </c>
      <c r="N873" s="121">
        <f t="shared" si="183"/>
        <v>0</v>
      </c>
      <c r="O873" s="64">
        <v>4903000000</v>
      </c>
    </row>
    <row r="874" spans="1:15" s="2" customFormat="1" ht="111.75" customHeight="1" x14ac:dyDescent="0.3">
      <c r="A874" s="4">
        <f t="shared" si="184"/>
        <v>13</v>
      </c>
      <c r="B874" s="14"/>
      <c r="C874" s="23" t="s">
        <v>29</v>
      </c>
      <c r="D874" s="39" t="s">
        <v>1066</v>
      </c>
      <c r="E874" s="30"/>
      <c r="F874" s="54" t="s">
        <v>968</v>
      </c>
      <c r="G874" s="126">
        <v>4673738097831</v>
      </c>
      <c r="H874" s="75">
        <v>94</v>
      </c>
      <c r="I874" s="81">
        <f t="shared" si="181"/>
        <v>58.3</v>
      </c>
      <c r="J874" s="171" t="s">
        <v>1153</v>
      </c>
      <c r="K874" s="102">
        <v>40</v>
      </c>
      <c r="L874" s="133"/>
      <c r="M874" s="119">
        <f t="shared" si="182"/>
        <v>0</v>
      </c>
      <c r="N874" s="121">
        <f t="shared" si="183"/>
        <v>0</v>
      </c>
      <c r="O874" s="64">
        <v>4903000000</v>
      </c>
    </row>
    <row r="875" spans="1:15" s="2" customFormat="1" ht="111.75" customHeight="1" x14ac:dyDescent="0.3">
      <c r="A875" s="4">
        <f t="shared" si="184"/>
        <v>14</v>
      </c>
      <c r="B875" s="14"/>
      <c r="C875" s="180"/>
      <c r="D875" s="39" t="s">
        <v>981</v>
      </c>
      <c r="E875" s="30"/>
      <c r="F875" s="54" t="s">
        <v>809</v>
      </c>
      <c r="G875" s="126">
        <v>4673738097862</v>
      </c>
      <c r="H875" s="75">
        <v>94</v>
      </c>
      <c r="I875" s="81">
        <f t="shared" si="181"/>
        <v>58.3</v>
      </c>
      <c r="J875" s="171" t="s">
        <v>1154</v>
      </c>
      <c r="K875" s="102">
        <v>40</v>
      </c>
      <c r="L875" s="133"/>
      <c r="M875" s="119">
        <f t="shared" si="182"/>
        <v>0</v>
      </c>
      <c r="N875" s="121">
        <f t="shared" si="183"/>
        <v>0</v>
      </c>
      <c r="O875" s="64">
        <v>4903000000</v>
      </c>
    </row>
    <row r="876" spans="1:15" s="2" customFormat="1" ht="111.75" customHeight="1" x14ac:dyDescent="0.3">
      <c r="A876" s="4">
        <f t="shared" si="184"/>
        <v>15</v>
      </c>
      <c r="B876" s="14"/>
      <c r="C876" s="180"/>
      <c r="D876" s="39" t="s">
        <v>806</v>
      </c>
      <c r="E876" s="30"/>
      <c r="F876" s="54" t="s">
        <v>809</v>
      </c>
      <c r="G876" s="126">
        <v>4673738097947</v>
      </c>
      <c r="H876" s="75">
        <v>94</v>
      </c>
      <c r="I876" s="81">
        <f t="shared" si="181"/>
        <v>58.3</v>
      </c>
      <c r="J876" s="171" t="s">
        <v>1154</v>
      </c>
      <c r="K876" s="102">
        <v>40</v>
      </c>
      <c r="L876" s="133"/>
      <c r="M876" s="119">
        <f t="shared" si="182"/>
        <v>0</v>
      </c>
      <c r="N876" s="121">
        <f t="shared" si="183"/>
        <v>0</v>
      </c>
      <c r="O876" s="64">
        <v>4903000000</v>
      </c>
    </row>
    <row r="877" spans="1:15" s="2" customFormat="1" ht="111.75" customHeight="1" x14ac:dyDescent="0.3">
      <c r="A877" s="4">
        <f t="shared" si="184"/>
        <v>16</v>
      </c>
      <c r="B877" s="14"/>
      <c r="C877" s="180"/>
      <c r="D877" s="39" t="s">
        <v>982</v>
      </c>
      <c r="E877" s="30"/>
      <c r="F877" s="54" t="s">
        <v>809</v>
      </c>
      <c r="G877" s="126">
        <v>4673738097879</v>
      </c>
      <c r="H877" s="75">
        <v>94</v>
      </c>
      <c r="I877" s="81">
        <f t="shared" si="181"/>
        <v>58.3</v>
      </c>
      <c r="J877" s="171" t="s">
        <v>1154</v>
      </c>
      <c r="K877" s="102">
        <v>40</v>
      </c>
      <c r="L877" s="133"/>
      <c r="M877" s="119">
        <f t="shared" si="182"/>
        <v>0</v>
      </c>
      <c r="N877" s="121">
        <f t="shared" si="183"/>
        <v>0</v>
      </c>
      <c r="O877" s="64">
        <v>4903000000</v>
      </c>
    </row>
    <row r="878" spans="1:15" s="2" customFormat="1" ht="111.75" customHeight="1" x14ac:dyDescent="0.3">
      <c r="A878" s="4">
        <f t="shared" si="184"/>
        <v>17</v>
      </c>
      <c r="B878" s="14"/>
      <c r="C878" s="23" t="s">
        <v>29</v>
      </c>
      <c r="D878" s="39" t="s">
        <v>1067</v>
      </c>
      <c r="E878" s="30"/>
      <c r="F878" s="54" t="s">
        <v>968</v>
      </c>
      <c r="G878" s="126">
        <v>4673738097824</v>
      </c>
      <c r="H878" s="75">
        <v>94</v>
      </c>
      <c r="I878" s="81">
        <f t="shared" si="181"/>
        <v>58.3</v>
      </c>
      <c r="J878" s="171" t="s">
        <v>1153</v>
      </c>
      <c r="K878" s="102">
        <v>40</v>
      </c>
      <c r="L878" s="133"/>
      <c r="M878" s="119">
        <f t="shared" si="182"/>
        <v>0</v>
      </c>
      <c r="N878" s="121">
        <f t="shared" si="183"/>
        <v>0</v>
      </c>
      <c r="O878" s="64">
        <v>4903000000</v>
      </c>
    </row>
    <row r="879" spans="1:15" s="2" customFormat="1" ht="111.75" customHeight="1" x14ac:dyDescent="0.3">
      <c r="A879" s="4">
        <f t="shared" si="184"/>
        <v>18</v>
      </c>
      <c r="B879" s="14"/>
      <c r="C879" s="180"/>
      <c r="D879" s="39" t="s">
        <v>971</v>
      </c>
      <c r="E879" s="30"/>
      <c r="F879" s="54" t="s">
        <v>968</v>
      </c>
      <c r="G879" s="126">
        <v>4673738097893</v>
      </c>
      <c r="H879" s="75">
        <v>94</v>
      </c>
      <c r="I879" s="81">
        <f t="shared" si="181"/>
        <v>58.3</v>
      </c>
      <c r="J879" s="171" t="s">
        <v>1154</v>
      </c>
      <c r="K879" s="102">
        <v>40</v>
      </c>
      <c r="L879" s="133"/>
      <c r="M879" s="119">
        <f t="shared" si="182"/>
        <v>0</v>
      </c>
      <c r="N879" s="121">
        <f t="shared" si="183"/>
        <v>0</v>
      </c>
      <c r="O879" s="64">
        <v>4903000000</v>
      </c>
    </row>
    <row r="880" spans="1:15" s="2" customFormat="1" ht="111.75" customHeight="1" x14ac:dyDescent="0.3">
      <c r="A880" s="4">
        <f t="shared" si="184"/>
        <v>19</v>
      </c>
      <c r="B880" s="14"/>
      <c r="C880" s="180"/>
      <c r="D880" s="39" t="s">
        <v>972</v>
      </c>
      <c r="E880" s="30"/>
      <c r="F880" s="54" t="s">
        <v>968</v>
      </c>
      <c r="G880" s="126">
        <v>4673738097886</v>
      </c>
      <c r="H880" s="75">
        <v>94</v>
      </c>
      <c r="I880" s="81">
        <f t="shared" si="181"/>
        <v>58.3</v>
      </c>
      <c r="J880" s="171" t="s">
        <v>1154</v>
      </c>
      <c r="K880" s="102">
        <v>40</v>
      </c>
      <c r="L880" s="133"/>
      <c r="M880" s="119">
        <f t="shared" si="182"/>
        <v>0</v>
      </c>
      <c r="N880" s="121">
        <f t="shared" si="183"/>
        <v>0</v>
      </c>
      <c r="O880" s="64">
        <v>4903000000</v>
      </c>
    </row>
    <row r="881" spans="1:15" s="2" customFormat="1" ht="111.75" customHeight="1" x14ac:dyDescent="0.3">
      <c r="A881" s="4">
        <f t="shared" si="184"/>
        <v>20</v>
      </c>
      <c r="B881" s="14"/>
      <c r="C881" s="180"/>
      <c r="D881" s="39" t="s">
        <v>460</v>
      </c>
      <c r="E881" s="30"/>
      <c r="F881" s="54" t="s">
        <v>809</v>
      </c>
      <c r="G881" s="126">
        <v>4673738097985</v>
      </c>
      <c r="H881" s="75">
        <v>94</v>
      </c>
      <c r="I881" s="81">
        <f t="shared" si="181"/>
        <v>58.3</v>
      </c>
      <c r="J881" s="171" t="s">
        <v>1154</v>
      </c>
      <c r="K881" s="102">
        <v>40</v>
      </c>
      <c r="L881" s="133"/>
      <c r="M881" s="119">
        <f t="shared" si="182"/>
        <v>0</v>
      </c>
      <c r="N881" s="121">
        <f t="shared" si="183"/>
        <v>0</v>
      </c>
      <c r="O881" s="64">
        <v>4903000000</v>
      </c>
    </row>
    <row r="882" spans="1:15" s="2" customFormat="1" ht="50.25" customHeight="1" x14ac:dyDescent="0.3">
      <c r="A882" s="229" t="s">
        <v>794</v>
      </c>
      <c r="B882" s="230"/>
      <c r="C882" s="230"/>
      <c r="D882" s="230"/>
      <c r="E882" s="230"/>
      <c r="F882" s="230"/>
      <c r="G882" s="230"/>
      <c r="H882" s="230"/>
      <c r="I882" s="230"/>
      <c r="J882" s="230"/>
      <c r="K882" s="231"/>
      <c r="L882" s="115"/>
      <c r="M882" s="119"/>
      <c r="N882" s="64"/>
      <c r="O882" s="64"/>
    </row>
    <row r="883" spans="1:15" s="2" customFormat="1" ht="41.4" customHeight="1" x14ac:dyDescent="0.3">
      <c r="A883" s="220" t="s">
        <v>795</v>
      </c>
      <c r="B883" s="221"/>
      <c r="C883" s="221"/>
      <c r="D883" s="221"/>
      <c r="E883" s="131" t="s">
        <v>871</v>
      </c>
      <c r="F883" s="224" t="s">
        <v>872</v>
      </c>
      <c r="G883" s="224"/>
      <c r="H883" s="224"/>
      <c r="I883" s="224"/>
      <c r="J883" s="224"/>
      <c r="K883" s="225"/>
      <c r="L883" s="115"/>
      <c r="M883" s="119"/>
      <c r="N883" s="64"/>
      <c r="O883" s="64"/>
    </row>
    <row r="884" spans="1:15" s="2" customFormat="1" ht="111.75" customHeight="1" x14ac:dyDescent="0.3">
      <c r="A884" s="5">
        <v>1</v>
      </c>
      <c r="B884" s="14" t="s">
        <v>25</v>
      </c>
      <c r="C884" s="32"/>
      <c r="D884" s="41" t="s">
        <v>547</v>
      </c>
      <c r="E884" s="50"/>
      <c r="F884" s="54" t="s">
        <v>670</v>
      </c>
      <c r="G884" s="126">
        <v>9785000336113</v>
      </c>
      <c r="H884" s="75">
        <v>75.5</v>
      </c>
      <c r="I884" s="81">
        <f t="shared" ref="I884:I916" si="185">ROUND((100-$L$4)/100*H884,1)</f>
        <v>46.8</v>
      </c>
      <c r="J884" s="88" t="s">
        <v>694</v>
      </c>
      <c r="K884" s="103" t="s">
        <v>705</v>
      </c>
      <c r="L884" s="134"/>
      <c r="M884" s="119">
        <f t="shared" ref="M884:M916" si="186">L884*I884</f>
        <v>0</v>
      </c>
      <c r="N884" s="64">
        <f t="shared" ref="N884:N915" si="187">L884*4.6/100</f>
        <v>0</v>
      </c>
      <c r="O884" s="64">
        <v>4903000000</v>
      </c>
    </row>
    <row r="885" spans="1:15" s="2" customFormat="1" ht="111.75" customHeight="1" x14ac:dyDescent="0.3">
      <c r="A885" s="5">
        <f>A884+1</f>
        <v>2</v>
      </c>
      <c r="B885" s="14" t="s">
        <v>25</v>
      </c>
      <c r="C885" s="27" t="s">
        <v>30</v>
      </c>
      <c r="D885" s="41" t="s">
        <v>548</v>
      </c>
      <c r="E885" s="25"/>
      <c r="F885" s="54" t="s">
        <v>677</v>
      </c>
      <c r="G885" s="126">
        <v>9785000335482</v>
      </c>
      <c r="H885" s="75">
        <v>75.5</v>
      </c>
      <c r="I885" s="81">
        <f t="shared" si="185"/>
        <v>46.8</v>
      </c>
      <c r="J885" s="88" t="s">
        <v>1215</v>
      </c>
      <c r="K885" s="103">
        <v>120</v>
      </c>
      <c r="L885" s="110"/>
      <c r="M885" s="119">
        <f t="shared" si="186"/>
        <v>0</v>
      </c>
      <c r="N885" s="64">
        <f t="shared" si="187"/>
        <v>0</v>
      </c>
      <c r="O885" s="64">
        <v>4903000000</v>
      </c>
    </row>
    <row r="886" spans="1:15" s="2" customFormat="1" ht="111.75" customHeight="1" x14ac:dyDescent="0.3">
      <c r="A886" s="5">
        <f t="shared" ref="A886:A916" si="188">A885+1</f>
        <v>3</v>
      </c>
      <c r="B886" s="14" t="s">
        <v>25</v>
      </c>
      <c r="C886" s="27" t="s">
        <v>30</v>
      </c>
      <c r="D886" s="41" t="s">
        <v>103</v>
      </c>
      <c r="E886" s="49" t="s">
        <v>598</v>
      </c>
      <c r="F886" s="54" t="s">
        <v>643</v>
      </c>
      <c r="G886" s="126">
        <v>9785912825378</v>
      </c>
      <c r="H886" s="75">
        <v>75.5</v>
      </c>
      <c r="I886" s="81">
        <f t="shared" si="185"/>
        <v>46.8</v>
      </c>
      <c r="J886" s="88" t="s">
        <v>1215</v>
      </c>
      <c r="K886" s="103" t="s">
        <v>706</v>
      </c>
      <c r="L886" s="134"/>
      <c r="M886" s="119">
        <f t="shared" si="186"/>
        <v>0</v>
      </c>
      <c r="N886" s="64">
        <f t="shared" si="187"/>
        <v>0</v>
      </c>
      <c r="O886" s="64">
        <v>4901990000</v>
      </c>
    </row>
    <row r="887" spans="1:15" s="2" customFormat="1" ht="111.75" customHeight="1" x14ac:dyDescent="0.3">
      <c r="A887" s="5">
        <f t="shared" si="188"/>
        <v>4</v>
      </c>
      <c r="B887" s="14" t="s">
        <v>25</v>
      </c>
      <c r="C887" s="27" t="s">
        <v>30</v>
      </c>
      <c r="D887" s="41" t="s">
        <v>549</v>
      </c>
      <c r="E887" s="49" t="s">
        <v>598</v>
      </c>
      <c r="F887" s="54" t="s">
        <v>643</v>
      </c>
      <c r="G887" s="126">
        <v>9785912825385</v>
      </c>
      <c r="H887" s="75">
        <v>75.5</v>
      </c>
      <c r="I887" s="81">
        <f>ROUND((100-$L$4)/100*H887,1)</f>
        <v>46.8</v>
      </c>
      <c r="J887" s="88" t="s">
        <v>1215</v>
      </c>
      <c r="K887" s="103" t="s">
        <v>706</v>
      </c>
      <c r="L887" s="134"/>
      <c r="M887" s="119">
        <f t="shared" si="186"/>
        <v>0</v>
      </c>
      <c r="N887" s="64">
        <f t="shared" si="187"/>
        <v>0</v>
      </c>
      <c r="O887" s="64">
        <v>4903000000</v>
      </c>
    </row>
    <row r="888" spans="1:15" s="2" customFormat="1" ht="111.75" customHeight="1" x14ac:dyDescent="0.3">
      <c r="A888" s="5">
        <f t="shared" si="188"/>
        <v>5</v>
      </c>
      <c r="B888" s="14" t="s">
        <v>25</v>
      </c>
      <c r="C888" s="32"/>
      <c r="D888" s="41" t="s">
        <v>189</v>
      </c>
      <c r="E888" s="49" t="s">
        <v>598</v>
      </c>
      <c r="F888" s="54" t="s">
        <v>670</v>
      </c>
      <c r="G888" s="126">
        <v>9785912828362</v>
      </c>
      <c r="H888" s="75">
        <v>75.5</v>
      </c>
      <c r="I888" s="81">
        <f t="shared" si="185"/>
        <v>46.8</v>
      </c>
      <c r="J888" s="88" t="s">
        <v>695</v>
      </c>
      <c r="K888" s="103" t="s">
        <v>706</v>
      </c>
      <c r="L888" s="134"/>
      <c r="M888" s="119">
        <f t="shared" si="186"/>
        <v>0</v>
      </c>
      <c r="N888" s="64">
        <f t="shared" si="187"/>
        <v>0</v>
      </c>
      <c r="O888" s="64">
        <v>4903000000</v>
      </c>
    </row>
    <row r="889" spans="1:15" s="2" customFormat="1" ht="111.75" customHeight="1" x14ac:dyDescent="0.3">
      <c r="A889" s="5">
        <f t="shared" si="188"/>
        <v>6</v>
      </c>
      <c r="B889" s="14" t="s">
        <v>25</v>
      </c>
      <c r="C889" s="32"/>
      <c r="D889" s="41" t="s">
        <v>550</v>
      </c>
      <c r="E889" s="49" t="s">
        <v>598</v>
      </c>
      <c r="F889" s="54" t="s">
        <v>678</v>
      </c>
      <c r="G889" s="126">
        <v>9785912824647</v>
      </c>
      <c r="H889" s="75">
        <v>75.5</v>
      </c>
      <c r="I889" s="81">
        <f t="shared" si="185"/>
        <v>46.8</v>
      </c>
      <c r="J889" s="88" t="s">
        <v>695</v>
      </c>
      <c r="K889" s="103" t="s">
        <v>706</v>
      </c>
      <c r="L889" s="134"/>
      <c r="M889" s="119">
        <f t="shared" si="186"/>
        <v>0</v>
      </c>
      <c r="N889" s="64">
        <f t="shared" si="187"/>
        <v>0</v>
      </c>
      <c r="O889" s="64">
        <v>4903000000</v>
      </c>
    </row>
    <row r="890" spans="1:15" s="2" customFormat="1" ht="111.75" customHeight="1" x14ac:dyDescent="0.3">
      <c r="A890" s="5">
        <f t="shared" si="188"/>
        <v>7</v>
      </c>
      <c r="B890" s="14" t="s">
        <v>25</v>
      </c>
      <c r="C890" s="27" t="s">
        <v>30</v>
      </c>
      <c r="D890" s="41" t="s">
        <v>551</v>
      </c>
      <c r="E890" s="49" t="s">
        <v>598</v>
      </c>
      <c r="F890" s="54" t="s">
        <v>633</v>
      </c>
      <c r="G890" s="126">
        <v>9785912828379</v>
      </c>
      <c r="H890" s="75">
        <v>75.5</v>
      </c>
      <c r="I890" s="81">
        <f t="shared" si="185"/>
        <v>46.8</v>
      </c>
      <c r="J890" s="88" t="s">
        <v>690</v>
      </c>
      <c r="K890" s="103">
        <v>120</v>
      </c>
      <c r="L890" s="134"/>
      <c r="M890" s="119">
        <f t="shared" si="186"/>
        <v>0</v>
      </c>
      <c r="N890" s="64">
        <f t="shared" si="187"/>
        <v>0</v>
      </c>
      <c r="O890" s="64">
        <v>4903000000</v>
      </c>
    </row>
    <row r="891" spans="1:15" s="2" customFormat="1" ht="111.75" customHeight="1" x14ac:dyDescent="0.3">
      <c r="A891" s="5">
        <f t="shared" si="188"/>
        <v>8</v>
      </c>
      <c r="B891" s="14" t="s">
        <v>25</v>
      </c>
      <c r="C891" s="32"/>
      <c r="D891" s="41" t="s">
        <v>263</v>
      </c>
      <c r="E891" s="49" t="s">
        <v>598</v>
      </c>
      <c r="F891" s="54" t="s">
        <v>643</v>
      </c>
      <c r="G891" s="126">
        <v>9785912826696</v>
      </c>
      <c r="H891" s="75">
        <v>75.5</v>
      </c>
      <c r="I891" s="81">
        <f t="shared" si="185"/>
        <v>46.8</v>
      </c>
      <c r="J891" s="88" t="s">
        <v>695</v>
      </c>
      <c r="K891" s="103" t="s">
        <v>706</v>
      </c>
      <c r="L891" s="134"/>
      <c r="M891" s="119">
        <f t="shared" si="186"/>
        <v>0</v>
      </c>
      <c r="N891" s="64">
        <f t="shared" si="187"/>
        <v>0</v>
      </c>
      <c r="O891" s="64">
        <v>4903000000</v>
      </c>
    </row>
    <row r="892" spans="1:15" s="2" customFormat="1" ht="111.75" customHeight="1" x14ac:dyDescent="0.3">
      <c r="A892" s="5">
        <f t="shared" si="188"/>
        <v>9</v>
      </c>
      <c r="B892" s="14" t="s">
        <v>25</v>
      </c>
      <c r="C892" s="27" t="s">
        <v>30</v>
      </c>
      <c r="D892" s="41" t="s">
        <v>1216</v>
      </c>
      <c r="E892" s="49" t="s">
        <v>598</v>
      </c>
      <c r="F892" s="54" t="s">
        <v>670</v>
      </c>
      <c r="G892" s="126">
        <v>9785000336120</v>
      </c>
      <c r="H892" s="75">
        <v>75.5</v>
      </c>
      <c r="I892" s="82">
        <f>ROUND((100-$L$4)/100*H892,1)</f>
        <v>46.8</v>
      </c>
      <c r="J892" s="88" t="s">
        <v>1215</v>
      </c>
      <c r="K892" s="103">
        <v>120</v>
      </c>
      <c r="L892" s="134"/>
      <c r="M892" s="119">
        <f>L892*I892</f>
        <v>0</v>
      </c>
      <c r="N892" s="64">
        <f>L892*4.6/100</f>
        <v>0</v>
      </c>
      <c r="O892" s="64">
        <v>4903000000</v>
      </c>
    </row>
    <row r="893" spans="1:15" s="2" customFormat="1" ht="111.75" customHeight="1" x14ac:dyDescent="0.3">
      <c r="A893" s="5">
        <f t="shared" si="188"/>
        <v>10</v>
      </c>
      <c r="B893" s="14"/>
      <c r="C893" s="27" t="s">
        <v>30</v>
      </c>
      <c r="D893" s="41" t="s">
        <v>450</v>
      </c>
      <c r="E893" s="52"/>
      <c r="F893" s="54"/>
      <c r="G893" s="126">
        <v>9785912825415</v>
      </c>
      <c r="H893" s="75">
        <v>75.5</v>
      </c>
      <c r="I893" s="81">
        <f t="shared" si="185"/>
        <v>46.8</v>
      </c>
      <c r="J893" s="88" t="s">
        <v>690</v>
      </c>
      <c r="K893" s="103">
        <v>120</v>
      </c>
      <c r="L893" s="134"/>
      <c r="M893" s="119">
        <f t="shared" si="186"/>
        <v>0</v>
      </c>
      <c r="N893" s="64">
        <f t="shared" si="187"/>
        <v>0</v>
      </c>
      <c r="O893" s="64">
        <v>4903000000</v>
      </c>
    </row>
    <row r="894" spans="1:15" s="2" customFormat="1" ht="111.75" customHeight="1" x14ac:dyDescent="0.3">
      <c r="A894" s="5">
        <f t="shared" si="188"/>
        <v>11</v>
      </c>
      <c r="B894" s="14" t="s">
        <v>25</v>
      </c>
      <c r="C894" s="32"/>
      <c r="D894" s="41" t="s">
        <v>552</v>
      </c>
      <c r="E894" s="49" t="s">
        <v>598</v>
      </c>
      <c r="F894" s="54" t="s">
        <v>643</v>
      </c>
      <c r="G894" s="126">
        <v>9785912824463</v>
      </c>
      <c r="H894" s="75">
        <v>75.5</v>
      </c>
      <c r="I894" s="81">
        <f>ROUND((100-$L$4)/100*H894,1)</f>
        <v>46.8</v>
      </c>
      <c r="J894" s="88"/>
      <c r="K894" s="103" t="s">
        <v>705</v>
      </c>
      <c r="L894" s="134"/>
      <c r="M894" s="119">
        <f t="shared" si="186"/>
        <v>0</v>
      </c>
      <c r="N894" s="64">
        <f t="shared" si="187"/>
        <v>0</v>
      </c>
      <c r="O894" s="64">
        <v>4903000000</v>
      </c>
    </row>
    <row r="895" spans="1:15" s="2" customFormat="1" ht="111.75" customHeight="1" x14ac:dyDescent="0.3">
      <c r="A895" s="5">
        <f t="shared" si="188"/>
        <v>12</v>
      </c>
      <c r="B895" s="14" t="s">
        <v>25</v>
      </c>
      <c r="C895" s="27" t="s">
        <v>30</v>
      </c>
      <c r="D895" s="41" t="s">
        <v>553</v>
      </c>
      <c r="E895" s="52"/>
      <c r="F895" s="54" t="s">
        <v>643</v>
      </c>
      <c r="G895" s="126">
        <v>9785912824654</v>
      </c>
      <c r="H895" s="75">
        <v>75.5</v>
      </c>
      <c r="I895" s="82">
        <f>ROUND((100-$L$4)/100*H895,1)</f>
        <v>46.8</v>
      </c>
      <c r="J895" s="88" t="s">
        <v>690</v>
      </c>
      <c r="K895" s="103">
        <v>120</v>
      </c>
      <c r="L895" s="110"/>
      <c r="M895" s="119">
        <f t="shared" si="186"/>
        <v>0</v>
      </c>
      <c r="N895" s="64">
        <f t="shared" si="187"/>
        <v>0</v>
      </c>
      <c r="O895" s="64">
        <v>4903000000</v>
      </c>
    </row>
    <row r="896" spans="1:15" s="2" customFormat="1" ht="111.75" customHeight="1" x14ac:dyDescent="0.3">
      <c r="A896" s="5">
        <f t="shared" si="188"/>
        <v>13</v>
      </c>
      <c r="B896" s="14"/>
      <c r="C896" s="27" t="s">
        <v>30</v>
      </c>
      <c r="D896" s="41" t="s">
        <v>810</v>
      </c>
      <c r="E896" s="52"/>
      <c r="F896" s="54"/>
      <c r="G896" s="126">
        <v>9785912824470</v>
      </c>
      <c r="H896" s="75">
        <v>75.5</v>
      </c>
      <c r="I896" s="82">
        <f>ROUND((100-$L$4)/100*H896,1)</f>
        <v>46.8</v>
      </c>
      <c r="J896" s="88" t="s">
        <v>690</v>
      </c>
      <c r="K896" s="103">
        <v>120</v>
      </c>
      <c r="L896" s="134"/>
      <c r="M896" s="119">
        <f t="shared" si="186"/>
        <v>0</v>
      </c>
      <c r="N896" s="64">
        <f t="shared" si="187"/>
        <v>0</v>
      </c>
      <c r="O896" s="64">
        <v>4903000000</v>
      </c>
    </row>
    <row r="897" spans="1:15" s="2" customFormat="1" ht="111.75" customHeight="1" x14ac:dyDescent="0.3">
      <c r="A897" s="5">
        <f t="shared" si="188"/>
        <v>14</v>
      </c>
      <c r="B897" s="14" t="s">
        <v>25</v>
      </c>
      <c r="C897" s="32"/>
      <c r="D897" s="41" t="s">
        <v>554</v>
      </c>
      <c r="E897" s="49" t="s">
        <v>598</v>
      </c>
      <c r="F897" s="54" t="s">
        <v>670</v>
      </c>
      <c r="G897" s="126">
        <v>9785000336144</v>
      </c>
      <c r="H897" s="75">
        <v>75.5</v>
      </c>
      <c r="I897" s="81">
        <f t="shared" si="185"/>
        <v>46.8</v>
      </c>
      <c r="J897" s="88" t="s">
        <v>694</v>
      </c>
      <c r="K897" s="103" t="s">
        <v>705</v>
      </c>
      <c r="L897" s="134"/>
      <c r="M897" s="119">
        <f t="shared" si="186"/>
        <v>0</v>
      </c>
      <c r="N897" s="64">
        <f t="shared" si="187"/>
        <v>0</v>
      </c>
      <c r="O897" s="64">
        <v>4903000000</v>
      </c>
    </row>
    <row r="898" spans="1:15" s="2" customFormat="1" ht="111.75" customHeight="1" x14ac:dyDescent="0.3">
      <c r="A898" s="5">
        <f t="shared" si="188"/>
        <v>15</v>
      </c>
      <c r="B898" s="14" t="s">
        <v>25</v>
      </c>
      <c r="C898" s="27" t="s">
        <v>30</v>
      </c>
      <c r="D898" s="41" t="s">
        <v>555</v>
      </c>
      <c r="E898" s="49" t="s">
        <v>598</v>
      </c>
      <c r="F898" s="54" t="s">
        <v>670</v>
      </c>
      <c r="G898" s="126">
        <v>9785912826405</v>
      </c>
      <c r="H898" s="75">
        <v>75.5</v>
      </c>
      <c r="I898" s="81">
        <f t="shared" si="185"/>
        <v>46.8</v>
      </c>
      <c r="J898" s="88" t="s">
        <v>690</v>
      </c>
      <c r="K898" s="103">
        <v>120</v>
      </c>
      <c r="L898" s="134"/>
      <c r="M898" s="119">
        <f t="shared" si="186"/>
        <v>0</v>
      </c>
      <c r="N898" s="64">
        <f t="shared" si="187"/>
        <v>0</v>
      </c>
      <c r="O898" s="64">
        <v>4903000000</v>
      </c>
    </row>
    <row r="899" spans="1:15" s="2" customFormat="1" ht="111.75" customHeight="1" x14ac:dyDescent="0.3">
      <c r="A899" s="5">
        <f t="shared" si="188"/>
        <v>16</v>
      </c>
      <c r="B899" s="14" t="s">
        <v>25</v>
      </c>
      <c r="C899" s="32"/>
      <c r="D899" s="41" t="s">
        <v>133</v>
      </c>
      <c r="E899" s="49" t="s">
        <v>598</v>
      </c>
      <c r="F899" s="54" t="s">
        <v>643</v>
      </c>
      <c r="G899" s="126">
        <v>9785912826436</v>
      </c>
      <c r="H899" s="75">
        <v>75.5</v>
      </c>
      <c r="I899" s="81">
        <f t="shared" si="185"/>
        <v>46.8</v>
      </c>
      <c r="J899" s="88" t="s">
        <v>695</v>
      </c>
      <c r="K899" s="103" t="s">
        <v>706</v>
      </c>
      <c r="L899" s="134"/>
      <c r="M899" s="119">
        <f t="shared" si="186"/>
        <v>0</v>
      </c>
      <c r="N899" s="64">
        <f t="shared" si="187"/>
        <v>0</v>
      </c>
      <c r="O899" s="64">
        <v>4903000000</v>
      </c>
    </row>
    <row r="900" spans="1:15" s="2" customFormat="1" ht="111.75" customHeight="1" x14ac:dyDescent="0.3">
      <c r="A900" s="5">
        <f t="shared" si="188"/>
        <v>17</v>
      </c>
      <c r="B900" s="14" t="s">
        <v>25</v>
      </c>
      <c r="C900" s="32"/>
      <c r="D900" s="41" t="s">
        <v>556</v>
      </c>
      <c r="E900" s="32"/>
      <c r="F900" s="54" t="s">
        <v>670</v>
      </c>
      <c r="G900" s="126">
        <v>9785912824661</v>
      </c>
      <c r="H900" s="75">
        <v>75.5</v>
      </c>
      <c r="I900" s="81">
        <f t="shared" si="185"/>
        <v>46.8</v>
      </c>
      <c r="J900" s="88" t="s">
        <v>694</v>
      </c>
      <c r="K900" s="103" t="s">
        <v>705</v>
      </c>
      <c r="L900" s="110"/>
      <c r="M900" s="119">
        <f t="shared" si="186"/>
        <v>0</v>
      </c>
      <c r="N900" s="64">
        <f t="shared" si="187"/>
        <v>0</v>
      </c>
      <c r="O900" s="64">
        <v>4903000000</v>
      </c>
    </row>
    <row r="901" spans="1:15" s="2" customFormat="1" ht="111.75" customHeight="1" x14ac:dyDescent="0.3">
      <c r="A901" s="5">
        <f t="shared" si="188"/>
        <v>18</v>
      </c>
      <c r="B901" s="14" t="s">
        <v>25</v>
      </c>
      <c r="C901" s="27" t="s">
        <v>30</v>
      </c>
      <c r="D901" s="41" t="s">
        <v>1217</v>
      </c>
      <c r="E901" s="49" t="s">
        <v>598</v>
      </c>
      <c r="F901" s="54" t="s">
        <v>633</v>
      </c>
      <c r="G901" s="126">
        <v>9785000336168</v>
      </c>
      <c r="H901" s="75">
        <v>75.5</v>
      </c>
      <c r="I901" s="81">
        <f t="shared" si="185"/>
        <v>46.8</v>
      </c>
      <c r="J901" s="88" t="s">
        <v>1215</v>
      </c>
      <c r="K901" s="103">
        <v>120</v>
      </c>
      <c r="L901" s="134"/>
      <c r="M901" s="119">
        <f t="shared" si="186"/>
        <v>0</v>
      </c>
      <c r="N901" s="64">
        <f t="shared" si="187"/>
        <v>0</v>
      </c>
      <c r="O901" s="64">
        <v>4903000000</v>
      </c>
    </row>
    <row r="902" spans="1:15" s="2" customFormat="1" ht="111.75" customHeight="1" x14ac:dyDescent="0.3">
      <c r="A902" s="5">
        <f t="shared" si="188"/>
        <v>19</v>
      </c>
      <c r="B902" s="14"/>
      <c r="C902" s="27" t="s">
        <v>30</v>
      </c>
      <c r="D902" s="41" t="s">
        <v>811</v>
      </c>
      <c r="E902" s="30"/>
      <c r="F902" s="54"/>
      <c r="G902" s="126">
        <v>9785912824456</v>
      </c>
      <c r="H902" s="75">
        <v>75.5</v>
      </c>
      <c r="I902" s="81">
        <f t="shared" si="185"/>
        <v>46.8</v>
      </c>
      <c r="J902" s="88" t="s">
        <v>690</v>
      </c>
      <c r="K902" s="103">
        <v>120</v>
      </c>
      <c r="L902" s="110"/>
      <c r="M902" s="119">
        <f t="shared" si="186"/>
        <v>0</v>
      </c>
      <c r="N902" s="64">
        <f t="shared" si="187"/>
        <v>0</v>
      </c>
      <c r="O902" s="64">
        <v>4903000000</v>
      </c>
    </row>
    <row r="903" spans="1:15" s="2" customFormat="1" ht="111.75" customHeight="1" x14ac:dyDescent="0.3">
      <c r="A903" s="5">
        <f t="shared" si="188"/>
        <v>20</v>
      </c>
      <c r="B903" s="14" t="s">
        <v>25</v>
      </c>
      <c r="C903" s="32"/>
      <c r="D903" s="41" t="s">
        <v>558</v>
      </c>
      <c r="E903" s="49" t="s">
        <v>598</v>
      </c>
      <c r="F903" s="54" t="s">
        <v>643</v>
      </c>
      <c r="G903" s="126">
        <v>9785912828386</v>
      </c>
      <c r="H903" s="75">
        <v>75.5</v>
      </c>
      <c r="I903" s="81">
        <f t="shared" si="185"/>
        <v>46.8</v>
      </c>
      <c r="J903" s="88" t="s">
        <v>694</v>
      </c>
      <c r="K903" s="103" t="s">
        <v>705</v>
      </c>
      <c r="L903" s="134"/>
      <c r="M903" s="119">
        <f t="shared" si="186"/>
        <v>0</v>
      </c>
      <c r="N903" s="64">
        <f t="shared" si="187"/>
        <v>0</v>
      </c>
      <c r="O903" s="64">
        <v>4903000000</v>
      </c>
    </row>
    <row r="904" spans="1:15" s="2" customFormat="1" ht="111.75" customHeight="1" x14ac:dyDescent="0.3">
      <c r="A904" s="5">
        <f t="shared" si="188"/>
        <v>21</v>
      </c>
      <c r="B904" s="14"/>
      <c r="C904" s="27" t="s">
        <v>30</v>
      </c>
      <c r="D904" s="41" t="s">
        <v>578</v>
      </c>
      <c r="E904" s="30"/>
      <c r="F904" s="54"/>
      <c r="G904" s="126">
        <v>9785912825446</v>
      </c>
      <c r="H904" s="75">
        <v>75.5</v>
      </c>
      <c r="I904" s="81">
        <f t="shared" si="185"/>
        <v>46.8</v>
      </c>
      <c r="J904" s="88" t="s">
        <v>690</v>
      </c>
      <c r="K904" s="103">
        <v>120</v>
      </c>
      <c r="L904" s="110"/>
      <c r="M904" s="119">
        <f t="shared" si="186"/>
        <v>0</v>
      </c>
      <c r="N904" s="64">
        <f t="shared" si="187"/>
        <v>0</v>
      </c>
      <c r="O904" s="64">
        <v>4903000000</v>
      </c>
    </row>
    <row r="905" spans="1:15" s="2" customFormat="1" ht="111.75" customHeight="1" x14ac:dyDescent="0.3">
      <c r="A905" s="5">
        <f t="shared" si="188"/>
        <v>22</v>
      </c>
      <c r="B905" s="14" t="s">
        <v>25</v>
      </c>
      <c r="C905" s="32"/>
      <c r="D905" s="41" t="s">
        <v>559</v>
      </c>
      <c r="E905" s="49" t="s">
        <v>598</v>
      </c>
      <c r="F905" s="54" t="s">
        <v>677</v>
      </c>
      <c r="G905" s="126">
        <v>9785912823381</v>
      </c>
      <c r="H905" s="75">
        <v>75.5</v>
      </c>
      <c r="I905" s="81">
        <f t="shared" si="185"/>
        <v>46.8</v>
      </c>
      <c r="J905" s="88" t="s">
        <v>695</v>
      </c>
      <c r="K905" s="103" t="s">
        <v>706</v>
      </c>
      <c r="L905" s="134"/>
      <c r="M905" s="119">
        <f t="shared" si="186"/>
        <v>0</v>
      </c>
      <c r="N905" s="64">
        <f t="shared" si="187"/>
        <v>0</v>
      </c>
      <c r="O905" s="64">
        <v>4903000000</v>
      </c>
    </row>
    <row r="906" spans="1:15" s="2" customFormat="1" ht="111.75" customHeight="1" x14ac:dyDescent="0.3">
      <c r="A906" s="5">
        <f t="shared" si="188"/>
        <v>23</v>
      </c>
      <c r="B906" s="14" t="s">
        <v>25</v>
      </c>
      <c r="C906" s="32"/>
      <c r="D906" s="41" t="s">
        <v>560</v>
      </c>
      <c r="E906" s="49" t="s">
        <v>598</v>
      </c>
      <c r="F906" s="54" t="s">
        <v>670</v>
      </c>
      <c r="G906" s="126">
        <v>9785912825453</v>
      </c>
      <c r="H906" s="75">
        <v>75.5</v>
      </c>
      <c r="I906" s="81">
        <f t="shared" si="185"/>
        <v>46.8</v>
      </c>
      <c r="J906" s="88" t="s">
        <v>694</v>
      </c>
      <c r="K906" s="103" t="s">
        <v>706</v>
      </c>
      <c r="L906" s="134"/>
      <c r="M906" s="119">
        <f t="shared" si="186"/>
        <v>0</v>
      </c>
      <c r="N906" s="64">
        <f t="shared" si="187"/>
        <v>0</v>
      </c>
      <c r="O906" s="64">
        <v>4903000000</v>
      </c>
    </row>
    <row r="907" spans="1:15" s="2" customFormat="1" ht="111.75" customHeight="1" x14ac:dyDescent="0.3">
      <c r="A907" s="5">
        <f t="shared" si="188"/>
        <v>24</v>
      </c>
      <c r="B907" s="14" t="s">
        <v>25</v>
      </c>
      <c r="C907" s="32"/>
      <c r="D907" s="41" t="s">
        <v>561</v>
      </c>
      <c r="E907" s="49" t="s">
        <v>598</v>
      </c>
      <c r="F907" s="54" t="s">
        <v>633</v>
      </c>
      <c r="G907" s="126">
        <v>9785912824678</v>
      </c>
      <c r="H907" s="75">
        <v>75.5</v>
      </c>
      <c r="I907" s="81">
        <f t="shared" si="185"/>
        <v>46.8</v>
      </c>
      <c r="J907" s="88" t="s">
        <v>695</v>
      </c>
      <c r="K907" s="103" t="s">
        <v>706</v>
      </c>
      <c r="L907" s="134"/>
      <c r="M907" s="119">
        <f t="shared" si="186"/>
        <v>0</v>
      </c>
      <c r="N907" s="64">
        <f t="shared" si="187"/>
        <v>0</v>
      </c>
      <c r="O907" s="64">
        <v>4903000000</v>
      </c>
    </row>
    <row r="908" spans="1:15" s="2" customFormat="1" ht="111.75" customHeight="1" x14ac:dyDescent="0.3">
      <c r="A908" s="5">
        <f t="shared" si="188"/>
        <v>25</v>
      </c>
      <c r="B908" s="14"/>
      <c r="C908" s="27" t="s">
        <v>30</v>
      </c>
      <c r="D908" s="41" t="s">
        <v>812</v>
      </c>
      <c r="E908" s="30"/>
      <c r="F908" s="54"/>
      <c r="G908" s="126">
        <v>9785912824487</v>
      </c>
      <c r="H908" s="75">
        <v>75.5</v>
      </c>
      <c r="I908" s="81">
        <f t="shared" si="185"/>
        <v>46.8</v>
      </c>
      <c r="J908" s="88" t="s">
        <v>690</v>
      </c>
      <c r="K908" s="103">
        <v>120</v>
      </c>
      <c r="L908" s="110"/>
      <c r="M908" s="119">
        <f t="shared" si="186"/>
        <v>0</v>
      </c>
      <c r="N908" s="64">
        <f t="shared" si="187"/>
        <v>0</v>
      </c>
      <c r="O908" s="64">
        <v>4903000000</v>
      </c>
    </row>
    <row r="909" spans="1:15" s="2" customFormat="1" ht="111.75" customHeight="1" x14ac:dyDescent="0.3">
      <c r="A909" s="5">
        <f t="shared" si="188"/>
        <v>26</v>
      </c>
      <c r="B909" s="14"/>
      <c r="C909" s="27" t="s">
        <v>30</v>
      </c>
      <c r="D909" s="41" t="s">
        <v>813</v>
      </c>
      <c r="E909" s="30"/>
      <c r="F909" s="54"/>
      <c r="G909" s="126">
        <v>9785912826702</v>
      </c>
      <c r="H909" s="75">
        <v>75.5</v>
      </c>
      <c r="I909" s="81">
        <f t="shared" si="185"/>
        <v>46.8</v>
      </c>
      <c r="J909" s="88" t="s">
        <v>690</v>
      </c>
      <c r="K909" s="103">
        <v>120</v>
      </c>
      <c r="L909" s="110"/>
      <c r="M909" s="119">
        <f t="shared" si="186"/>
        <v>0</v>
      </c>
      <c r="N909" s="64">
        <f t="shared" si="187"/>
        <v>0</v>
      </c>
      <c r="O909" s="64">
        <v>4903000000</v>
      </c>
    </row>
    <row r="910" spans="1:15" s="2" customFormat="1" ht="111.75" customHeight="1" x14ac:dyDescent="0.3">
      <c r="A910" s="5">
        <f t="shared" si="188"/>
        <v>27</v>
      </c>
      <c r="B910" s="14" t="s">
        <v>25</v>
      </c>
      <c r="C910" s="27" t="s">
        <v>30</v>
      </c>
      <c r="D910" s="41" t="s">
        <v>562</v>
      </c>
      <c r="E910" s="30"/>
      <c r="F910" s="54" t="s">
        <v>670</v>
      </c>
      <c r="G910" s="126">
        <v>9785000336151</v>
      </c>
      <c r="H910" s="75">
        <v>75.5</v>
      </c>
      <c r="I910" s="81">
        <f t="shared" si="185"/>
        <v>46.8</v>
      </c>
      <c r="J910" s="88" t="s">
        <v>1215</v>
      </c>
      <c r="K910" s="103">
        <v>120</v>
      </c>
      <c r="L910" s="110"/>
      <c r="M910" s="119">
        <f t="shared" si="186"/>
        <v>0</v>
      </c>
      <c r="N910" s="64">
        <f t="shared" si="187"/>
        <v>0</v>
      </c>
      <c r="O910" s="64">
        <v>4903000000</v>
      </c>
    </row>
    <row r="911" spans="1:15" s="2" customFormat="1" ht="111.75" customHeight="1" x14ac:dyDescent="0.3">
      <c r="A911" s="5">
        <f t="shared" si="188"/>
        <v>28</v>
      </c>
      <c r="B911" s="14" t="s">
        <v>25</v>
      </c>
      <c r="C911" s="32"/>
      <c r="D911" s="41" t="s">
        <v>563</v>
      </c>
      <c r="E911" s="50"/>
      <c r="F911" s="54" t="s">
        <v>677</v>
      </c>
      <c r="G911" s="126">
        <v>9785912822544</v>
      </c>
      <c r="H911" s="75">
        <v>75.5</v>
      </c>
      <c r="I911" s="81">
        <f t="shared" si="185"/>
        <v>46.8</v>
      </c>
      <c r="J911" s="88" t="s">
        <v>694</v>
      </c>
      <c r="K911" s="103" t="s">
        <v>705</v>
      </c>
      <c r="L911" s="110"/>
      <c r="M911" s="119">
        <f t="shared" si="186"/>
        <v>0</v>
      </c>
      <c r="N911" s="64">
        <f t="shared" si="187"/>
        <v>0</v>
      </c>
      <c r="O911" s="64">
        <v>4903000000</v>
      </c>
    </row>
    <row r="912" spans="1:15" s="2" customFormat="1" ht="111.75" customHeight="1" x14ac:dyDescent="0.3">
      <c r="A912" s="5">
        <f t="shared" si="188"/>
        <v>29</v>
      </c>
      <c r="B912" s="14" t="s">
        <v>25</v>
      </c>
      <c r="C912" s="32"/>
      <c r="D912" s="41" t="s">
        <v>564</v>
      </c>
      <c r="E912" s="50"/>
      <c r="F912" s="54" t="s">
        <v>638</v>
      </c>
      <c r="G912" s="126">
        <v>9785000336175</v>
      </c>
      <c r="H912" s="75">
        <v>75.5</v>
      </c>
      <c r="I912" s="81">
        <f t="shared" si="185"/>
        <v>46.8</v>
      </c>
      <c r="J912" s="88" t="s">
        <v>694</v>
      </c>
      <c r="K912" s="103" t="s">
        <v>705</v>
      </c>
      <c r="L912" s="110"/>
      <c r="M912" s="119">
        <f t="shared" si="186"/>
        <v>0</v>
      </c>
      <c r="N912" s="64">
        <f t="shared" si="187"/>
        <v>0</v>
      </c>
      <c r="O912" s="64">
        <v>4903000000</v>
      </c>
    </row>
    <row r="913" spans="1:15" s="2" customFormat="1" ht="111.75" customHeight="1" x14ac:dyDescent="0.3">
      <c r="A913" s="5">
        <f t="shared" si="188"/>
        <v>30</v>
      </c>
      <c r="B913" s="14" t="s">
        <v>25</v>
      </c>
      <c r="C913" s="27" t="s">
        <v>30</v>
      </c>
      <c r="D913" s="41" t="s">
        <v>565</v>
      </c>
      <c r="E913" s="50"/>
      <c r="F913" s="54" t="s">
        <v>643</v>
      </c>
      <c r="G913" s="126" t="s">
        <v>686</v>
      </c>
      <c r="H913" s="75">
        <v>75.5</v>
      </c>
      <c r="I913" s="81">
        <f>ROUND((100-$L$4)/100*H913,1)</f>
        <v>46.8</v>
      </c>
      <c r="J913" s="88" t="s">
        <v>690</v>
      </c>
      <c r="K913" s="103">
        <v>120</v>
      </c>
      <c r="L913" s="110"/>
      <c r="M913" s="119">
        <f t="shared" si="186"/>
        <v>0</v>
      </c>
      <c r="N913" s="64">
        <f t="shared" si="187"/>
        <v>0</v>
      </c>
      <c r="O913" s="64">
        <v>4903000000</v>
      </c>
    </row>
    <row r="914" spans="1:15" s="2" customFormat="1" ht="111.75" customHeight="1" x14ac:dyDescent="0.3">
      <c r="A914" s="5">
        <f t="shared" si="188"/>
        <v>31</v>
      </c>
      <c r="B914" s="14"/>
      <c r="C914" s="27" t="s">
        <v>30</v>
      </c>
      <c r="D914" s="41" t="s">
        <v>814</v>
      </c>
      <c r="E914" s="50"/>
      <c r="F914" s="54"/>
      <c r="G914" s="126">
        <v>9785912825477</v>
      </c>
      <c r="H914" s="75">
        <v>75.5</v>
      </c>
      <c r="I914" s="81">
        <f>ROUND((100-$L$4)/100*H914,1)</f>
        <v>46.8</v>
      </c>
      <c r="J914" s="88" t="s">
        <v>690</v>
      </c>
      <c r="K914" s="103">
        <v>120</v>
      </c>
      <c r="L914" s="110"/>
      <c r="M914" s="119">
        <f t="shared" si="186"/>
        <v>0</v>
      </c>
      <c r="N914" s="64">
        <f t="shared" si="187"/>
        <v>0</v>
      </c>
      <c r="O914" s="64">
        <v>4903000000</v>
      </c>
    </row>
    <row r="915" spans="1:15" s="2" customFormat="1" ht="111.75" customHeight="1" x14ac:dyDescent="0.3">
      <c r="A915" s="5">
        <f t="shared" si="188"/>
        <v>32</v>
      </c>
      <c r="B915" s="14"/>
      <c r="C915" s="27" t="s">
        <v>30</v>
      </c>
      <c r="D915" s="41" t="s">
        <v>459</v>
      </c>
      <c r="E915" s="50"/>
      <c r="F915" s="54"/>
      <c r="G915" s="126">
        <v>9785912825484</v>
      </c>
      <c r="H915" s="75">
        <v>75.5</v>
      </c>
      <c r="I915" s="81">
        <f t="shared" si="185"/>
        <v>46.8</v>
      </c>
      <c r="J915" s="88" t="s">
        <v>690</v>
      </c>
      <c r="K915" s="103">
        <v>120</v>
      </c>
      <c r="L915" s="110"/>
      <c r="M915" s="119">
        <f t="shared" si="186"/>
        <v>0</v>
      </c>
      <c r="N915" s="64">
        <f t="shared" si="187"/>
        <v>0</v>
      </c>
      <c r="O915" s="64">
        <v>4903000000</v>
      </c>
    </row>
    <row r="916" spans="1:15" s="2" customFormat="1" ht="111.75" customHeight="1" x14ac:dyDescent="0.3">
      <c r="A916" s="5">
        <f t="shared" si="188"/>
        <v>33</v>
      </c>
      <c r="B916" s="14" t="s">
        <v>25</v>
      </c>
      <c r="C916" s="32"/>
      <c r="D916" s="41" t="s">
        <v>566</v>
      </c>
      <c r="E916" s="49" t="s">
        <v>598</v>
      </c>
      <c r="F916" s="54" t="s">
        <v>677</v>
      </c>
      <c r="G916" s="126">
        <v>9785912824494</v>
      </c>
      <c r="H916" s="75">
        <v>75.5</v>
      </c>
      <c r="I916" s="81">
        <f t="shared" si="185"/>
        <v>46.8</v>
      </c>
      <c r="J916" s="88" t="s">
        <v>695</v>
      </c>
      <c r="K916" s="103" t="s">
        <v>706</v>
      </c>
      <c r="L916" s="110"/>
      <c r="M916" s="119">
        <f t="shared" si="186"/>
        <v>0</v>
      </c>
      <c r="N916" s="64">
        <f>L916*4.6/100</f>
        <v>0</v>
      </c>
      <c r="O916" s="64">
        <v>4903000000</v>
      </c>
    </row>
    <row r="917" spans="1:15" s="2" customFormat="1" ht="43.95" customHeight="1" x14ac:dyDescent="0.3">
      <c r="A917" s="220" t="s">
        <v>879</v>
      </c>
      <c r="B917" s="221"/>
      <c r="C917" s="221"/>
      <c r="D917" s="221"/>
      <c r="E917" s="16"/>
      <c r="F917" s="224" t="s">
        <v>880</v>
      </c>
      <c r="G917" s="224"/>
      <c r="H917" s="224"/>
      <c r="I917" s="224"/>
      <c r="J917" s="224"/>
      <c r="K917" s="225"/>
      <c r="L917" s="115"/>
      <c r="M917" s="119"/>
      <c r="N917" s="64"/>
      <c r="O917" s="64"/>
    </row>
    <row r="918" spans="1:15" s="2" customFormat="1" ht="111.75" customHeight="1" x14ac:dyDescent="0.3">
      <c r="A918" s="5">
        <v>1</v>
      </c>
      <c r="B918" s="14" t="s">
        <v>881</v>
      </c>
      <c r="C918" s="24"/>
      <c r="D918" s="41" t="s">
        <v>882</v>
      </c>
      <c r="E918" s="52"/>
      <c r="F918" s="54" t="s">
        <v>883</v>
      </c>
      <c r="G918" s="188">
        <v>9785912825958</v>
      </c>
      <c r="H918" s="77">
        <v>66</v>
      </c>
      <c r="I918" s="81">
        <f>ROUND((100-$L$4)/100*H918,1)</f>
        <v>40.9</v>
      </c>
      <c r="J918" s="88"/>
      <c r="K918" s="103" t="s">
        <v>707</v>
      </c>
      <c r="L918" s="110"/>
      <c r="M918" s="119">
        <f>L918*I918</f>
        <v>0</v>
      </c>
      <c r="N918" s="64">
        <f>L918*4.6/80</f>
        <v>0</v>
      </c>
      <c r="O918" s="64">
        <v>4903000000</v>
      </c>
    </row>
    <row r="919" spans="1:15" s="2" customFormat="1" ht="111.75" customHeight="1" x14ac:dyDescent="0.3">
      <c r="A919" s="5">
        <f>A918+1</f>
        <v>2</v>
      </c>
      <c r="B919" s="14" t="s">
        <v>881</v>
      </c>
      <c r="C919" s="24"/>
      <c r="D919" s="41" t="s">
        <v>550</v>
      </c>
      <c r="E919" s="52"/>
      <c r="F919" s="54" t="s">
        <v>883</v>
      </c>
      <c r="G919" s="188">
        <v>9785912825897</v>
      </c>
      <c r="H919" s="77">
        <v>66</v>
      </c>
      <c r="I919" s="81">
        <f>ROUND((100-$L$4)/100*H919,1)</f>
        <v>40.9</v>
      </c>
      <c r="J919" s="88"/>
      <c r="K919" s="103" t="s">
        <v>707</v>
      </c>
      <c r="L919" s="110"/>
      <c r="M919" s="119">
        <f>L919*I919</f>
        <v>0</v>
      </c>
      <c r="N919" s="64">
        <f>L919*4.6/80</f>
        <v>0</v>
      </c>
      <c r="O919" s="64">
        <v>4903000000</v>
      </c>
    </row>
    <row r="920" spans="1:15" s="2" customFormat="1" ht="111.75" customHeight="1" x14ac:dyDescent="0.3">
      <c r="A920" s="5">
        <f>A919+1</f>
        <v>3</v>
      </c>
      <c r="B920" s="14" t="s">
        <v>881</v>
      </c>
      <c r="C920" s="24"/>
      <c r="D920" s="41" t="s">
        <v>884</v>
      </c>
      <c r="E920" s="30"/>
      <c r="F920" s="54" t="s">
        <v>883</v>
      </c>
      <c r="G920" s="188">
        <v>9785912825941</v>
      </c>
      <c r="H920" s="77">
        <v>66</v>
      </c>
      <c r="I920" s="81">
        <f>ROUND((100-$L$4)/100*H920,1)</f>
        <v>40.9</v>
      </c>
      <c r="J920" s="88"/>
      <c r="K920" s="103" t="s">
        <v>707</v>
      </c>
      <c r="L920" s="110"/>
      <c r="M920" s="119">
        <f>L920*I920</f>
        <v>0</v>
      </c>
      <c r="N920" s="64">
        <f>L920*4.6/80</f>
        <v>0</v>
      </c>
      <c r="O920" s="64">
        <v>4903000000</v>
      </c>
    </row>
    <row r="921" spans="1:15" s="2" customFormat="1" ht="111.75" customHeight="1" x14ac:dyDescent="0.3">
      <c r="A921" s="5">
        <f>A920+1</f>
        <v>4</v>
      </c>
      <c r="B921" s="14" t="s">
        <v>881</v>
      </c>
      <c r="C921" s="24"/>
      <c r="D921" s="41" t="s">
        <v>885</v>
      </c>
      <c r="E921" s="52"/>
      <c r="F921" s="54" t="s">
        <v>883</v>
      </c>
      <c r="G921" s="188">
        <v>9785912825927</v>
      </c>
      <c r="H921" s="77">
        <v>66</v>
      </c>
      <c r="I921" s="81">
        <f>ROUND((100-$L$4)/100*H921,1)</f>
        <v>40.9</v>
      </c>
      <c r="J921" s="88"/>
      <c r="K921" s="103" t="s">
        <v>707</v>
      </c>
      <c r="L921" s="110"/>
      <c r="M921" s="119">
        <f>L921*I921</f>
        <v>0</v>
      </c>
      <c r="N921" s="64">
        <f>L921*4.6/80</f>
        <v>0</v>
      </c>
      <c r="O921" s="64">
        <v>4903000000</v>
      </c>
    </row>
    <row r="922" spans="1:15" s="2" customFormat="1" ht="111.75" customHeight="1" x14ac:dyDescent="0.3">
      <c r="A922" s="5">
        <f>A921+1</f>
        <v>5</v>
      </c>
      <c r="B922" s="14" t="s">
        <v>881</v>
      </c>
      <c r="C922" s="24"/>
      <c r="D922" s="41" t="s">
        <v>886</v>
      </c>
      <c r="E922" s="25"/>
      <c r="F922" s="54" t="s">
        <v>883</v>
      </c>
      <c r="G922" s="188">
        <v>9785912826764</v>
      </c>
      <c r="H922" s="77">
        <v>66</v>
      </c>
      <c r="I922" s="81">
        <f>ROUND((100-$L$4)/100*H922,1)</f>
        <v>40.9</v>
      </c>
      <c r="J922" s="88"/>
      <c r="K922" s="103" t="s">
        <v>707</v>
      </c>
      <c r="L922" s="110"/>
      <c r="M922" s="119">
        <f>L922*I922</f>
        <v>0</v>
      </c>
      <c r="N922" s="64">
        <f>L922*4.6/80</f>
        <v>0</v>
      </c>
      <c r="O922" s="64">
        <v>4903000000</v>
      </c>
    </row>
    <row r="923" spans="1:15" s="2" customFormat="1" ht="55.95" customHeight="1" x14ac:dyDescent="0.3">
      <c r="A923" s="220" t="s">
        <v>796</v>
      </c>
      <c r="B923" s="221"/>
      <c r="C923" s="221"/>
      <c r="D923" s="221"/>
      <c r="E923" s="131" t="s">
        <v>873</v>
      </c>
      <c r="F923" s="224" t="s">
        <v>797</v>
      </c>
      <c r="G923" s="224"/>
      <c r="H923" s="224"/>
      <c r="I923" s="224"/>
      <c r="J923" s="224"/>
      <c r="K923" s="225"/>
      <c r="L923" s="115"/>
      <c r="M923" s="119"/>
      <c r="N923" s="64"/>
      <c r="O923" s="64"/>
    </row>
    <row r="924" spans="1:15" s="2" customFormat="1" ht="111.75" customHeight="1" x14ac:dyDescent="0.3">
      <c r="A924" s="5">
        <v>1</v>
      </c>
      <c r="B924" s="14" t="s">
        <v>26</v>
      </c>
      <c r="C924" s="26"/>
      <c r="D924" s="40" t="s">
        <v>522</v>
      </c>
      <c r="E924" s="30"/>
      <c r="F924" s="56"/>
      <c r="G924" s="188">
        <v>9785912827051</v>
      </c>
      <c r="H924" s="77">
        <v>73.599999999999994</v>
      </c>
      <c r="I924" s="81">
        <f t="shared" ref="I924:I939" si="189">ROUND((100-$L$4)/100*H924,1)</f>
        <v>45.6</v>
      </c>
      <c r="J924" s="88" t="s">
        <v>695</v>
      </c>
      <c r="K924" s="108" t="s">
        <v>707</v>
      </c>
      <c r="L924" s="134"/>
      <c r="M924" s="119">
        <f>I924*L924</f>
        <v>0</v>
      </c>
      <c r="N924" s="64">
        <f t="shared" ref="N924:N938" si="190">L924*3.92/80</f>
        <v>0</v>
      </c>
      <c r="O924" s="64">
        <v>4903000000</v>
      </c>
    </row>
    <row r="925" spans="1:15" s="2" customFormat="1" ht="111.75" customHeight="1" x14ac:dyDescent="0.3">
      <c r="A925" s="5">
        <f t="shared" ref="A925:A939" si="191">A924+1</f>
        <v>2</v>
      </c>
      <c r="B925" s="14" t="s">
        <v>26</v>
      </c>
      <c r="C925" s="26"/>
      <c r="D925" s="40" t="s">
        <v>567</v>
      </c>
      <c r="E925" s="51"/>
      <c r="F925" s="66"/>
      <c r="G925" s="188">
        <v>9785000334881</v>
      </c>
      <c r="H925" s="77">
        <v>73.599999999999994</v>
      </c>
      <c r="I925" s="81">
        <f t="shared" si="189"/>
        <v>45.6</v>
      </c>
      <c r="J925" s="88"/>
      <c r="K925" s="108" t="s">
        <v>705</v>
      </c>
      <c r="L925" s="110"/>
      <c r="M925" s="119">
        <f t="shared" ref="M925:M939" si="192">I925*L925</f>
        <v>0</v>
      </c>
      <c r="N925" s="64">
        <f t="shared" si="190"/>
        <v>0</v>
      </c>
      <c r="O925" s="64">
        <v>4903000000</v>
      </c>
    </row>
    <row r="926" spans="1:15" s="2" customFormat="1" ht="111.75" customHeight="1" x14ac:dyDescent="0.3">
      <c r="A926" s="5">
        <f t="shared" si="191"/>
        <v>3</v>
      </c>
      <c r="B926" s="14" t="s">
        <v>26</v>
      </c>
      <c r="C926" s="26"/>
      <c r="D926" s="40" t="s">
        <v>535</v>
      </c>
      <c r="E926" s="50"/>
      <c r="F926" s="56"/>
      <c r="G926" s="188">
        <v>9785912828614</v>
      </c>
      <c r="H926" s="77">
        <v>73.599999999999994</v>
      </c>
      <c r="I926" s="81">
        <f t="shared" si="189"/>
        <v>45.6</v>
      </c>
      <c r="J926" s="88" t="s">
        <v>695</v>
      </c>
      <c r="K926" s="108" t="s">
        <v>707</v>
      </c>
      <c r="L926" s="110"/>
      <c r="M926" s="119">
        <f t="shared" si="192"/>
        <v>0</v>
      </c>
      <c r="N926" s="64">
        <f t="shared" si="190"/>
        <v>0</v>
      </c>
      <c r="O926" s="64">
        <v>4903000000</v>
      </c>
    </row>
    <row r="927" spans="1:15" s="2" customFormat="1" ht="111.75" customHeight="1" x14ac:dyDescent="0.3">
      <c r="A927" s="5">
        <f t="shared" si="191"/>
        <v>4</v>
      </c>
      <c r="B927" s="14" t="s">
        <v>26</v>
      </c>
      <c r="C927" s="26"/>
      <c r="D927" s="40" t="s">
        <v>568</v>
      </c>
      <c r="E927" s="51"/>
      <c r="F927" s="56"/>
      <c r="G927" s="188">
        <v>9785912828539</v>
      </c>
      <c r="H927" s="77">
        <v>73.599999999999994</v>
      </c>
      <c r="I927" s="81">
        <f t="shared" si="189"/>
        <v>45.6</v>
      </c>
      <c r="J927" s="88" t="s">
        <v>695</v>
      </c>
      <c r="K927" s="108" t="s">
        <v>708</v>
      </c>
      <c r="L927" s="110"/>
      <c r="M927" s="119">
        <f t="shared" si="192"/>
        <v>0</v>
      </c>
      <c r="N927" s="64">
        <f t="shared" si="190"/>
        <v>0</v>
      </c>
      <c r="O927" s="64">
        <v>4903000000</v>
      </c>
    </row>
    <row r="928" spans="1:15" s="2" customFormat="1" ht="111.75" customHeight="1" x14ac:dyDescent="0.3">
      <c r="A928" s="5">
        <f t="shared" si="191"/>
        <v>5</v>
      </c>
      <c r="B928" s="14" t="s">
        <v>26</v>
      </c>
      <c r="C928" s="26"/>
      <c r="D928" s="40" t="s">
        <v>569</v>
      </c>
      <c r="E928" s="49" t="s">
        <v>598</v>
      </c>
      <c r="F928" s="56"/>
      <c r="G928" s="188">
        <v>9785000334614</v>
      </c>
      <c r="H928" s="77">
        <v>73.599999999999994</v>
      </c>
      <c r="I928" s="81">
        <f t="shared" si="189"/>
        <v>45.6</v>
      </c>
      <c r="J928" s="88" t="s">
        <v>695</v>
      </c>
      <c r="K928" s="108" t="s">
        <v>708</v>
      </c>
      <c r="L928" s="134"/>
      <c r="M928" s="119">
        <f t="shared" si="192"/>
        <v>0</v>
      </c>
      <c r="N928" s="64">
        <f t="shared" si="190"/>
        <v>0</v>
      </c>
      <c r="O928" s="64">
        <v>4903000000</v>
      </c>
    </row>
    <row r="929" spans="1:15" s="2" customFormat="1" ht="111.75" customHeight="1" x14ac:dyDescent="0.3">
      <c r="A929" s="5">
        <f t="shared" si="191"/>
        <v>6</v>
      </c>
      <c r="B929" s="14" t="s">
        <v>26</v>
      </c>
      <c r="C929" s="26"/>
      <c r="D929" s="40" t="s">
        <v>289</v>
      </c>
      <c r="E929" s="50"/>
      <c r="F929" s="56"/>
      <c r="G929" s="188">
        <v>9785912828522</v>
      </c>
      <c r="H929" s="77">
        <v>73.599999999999994</v>
      </c>
      <c r="I929" s="81">
        <f t="shared" si="189"/>
        <v>45.6</v>
      </c>
      <c r="J929" s="88" t="s">
        <v>695</v>
      </c>
      <c r="K929" s="108" t="s">
        <v>708</v>
      </c>
      <c r="L929" s="134"/>
      <c r="M929" s="119">
        <f t="shared" si="192"/>
        <v>0</v>
      </c>
      <c r="N929" s="64">
        <f t="shared" si="190"/>
        <v>0</v>
      </c>
      <c r="O929" s="64">
        <v>4903000000</v>
      </c>
    </row>
    <row r="930" spans="1:15" s="2" customFormat="1" ht="111.75" customHeight="1" x14ac:dyDescent="0.3">
      <c r="A930" s="5">
        <f t="shared" si="191"/>
        <v>7</v>
      </c>
      <c r="B930" s="14" t="s">
        <v>26</v>
      </c>
      <c r="C930" s="26"/>
      <c r="D930" s="40" t="s">
        <v>570</v>
      </c>
      <c r="E930" s="51"/>
      <c r="F930" s="56"/>
      <c r="G930" s="188">
        <v>9785912827105</v>
      </c>
      <c r="H930" s="77">
        <v>73.599999999999994</v>
      </c>
      <c r="I930" s="81">
        <f t="shared" si="189"/>
        <v>45.6</v>
      </c>
      <c r="J930" s="88" t="s">
        <v>695</v>
      </c>
      <c r="K930" s="108" t="s">
        <v>707</v>
      </c>
      <c r="L930" s="134"/>
      <c r="M930" s="119">
        <f t="shared" si="192"/>
        <v>0</v>
      </c>
      <c r="N930" s="64">
        <f t="shared" si="190"/>
        <v>0</v>
      </c>
      <c r="O930" s="64">
        <v>4903000000</v>
      </c>
    </row>
    <row r="931" spans="1:15" s="2" customFormat="1" ht="111.75" customHeight="1" x14ac:dyDescent="0.3">
      <c r="A931" s="5">
        <f t="shared" si="191"/>
        <v>8</v>
      </c>
      <c r="B931" s="14" t="s">
        <v>26</v>
      </c>
      <c r="C931" s="26"/>
      <c r="D931" s="40" t="s">
        <v>308</v>
      </c>
      <c r="E931" s="30"/>
      <c r="F931" s="56"/>
      <c r="G931" s="188">
        <v>9785912827013</v>
      </c>
      <c r="H931" s="77">
        <v>73.599999999999994</v>
      </c>
      <c r="I931" s="81">
        <f t="shared" si="189"/>
        <v>45.6</v>
      </c>
      <c r="J931" s="88" t="s">
        <v>695</v>
      </c>
      <c r="K931" s="108" t="s">
        <v>707</v>
      </c>
      <c r="L931" s="134"/>
      <c r="M931" s="119">
        <f t="shared" si="192"/>
        <v>0</v>
      </c>
      <c r="N931" s="64">
        <f t="shared" si="190"/>
        <v>0</v>
      </c>
      <c r="O931" s="64">
        <v>4903000000</v>
      </c>
    </row>
    <row r="932" spans="1:15" s="2" customFormat="1" ht="111.75" customHeight="1" x14ac:dyDescent="0.3">
      <c r="A932" s="5">
        <f t="shared" si="191"/>
        <v>9</v>
      </c>
      <c r="B932" s="14" t="s">
        <v>26</v>
      </c>
      <c r="C932" s="26"/>
      <c r="D932" s="40" t="s">
        <v>571</v>
      </c>
      <c r="E932" s="30"/>
      <c r="F932" s="56"/>
      <c r="G932" s="188">
        <v>9785912828607</v>
      </c>
      <c r="H932" s="77">
        <v>73.599999999999994</v>
      </c>
      <c r="I932" s="81">
        <f t="shared" si="189"/>
        <v>45.6</v>
      </c>
      <c r="J932" s="88"/>
      <c r="K932" s="108" t="s">
        <v>705</v>
      </c>
      <c r="L932" s="134"/>
      <c r="M932" s="119">
        <f t="shared" si="192"/>
        <v>0</v>
      </c>
      <c r="N932" s="64">
        <f t="shared" si="190"/>
        <v>0</v>
      </c>
      <c r="O932" s="64">
        <v>4903000000</v>
      </c>
    </row>
    <row r="933" spans="1:15" s="2" customFormat="1" ht="111.75" customHeight="1" x14ac:dyDescent="0.3">
      <c r="A933" s="5">
        <f t="shared" si="191"/>
        <v>10</v>
      </c>
      <c r="B933" s="14" t="s">
        <v>26</v>
      </c>
      <c r="C933" s="26"/>
      <c r="D933" s="40" t="s">
        <v>572</v>
      </c>
      <c r="E933" s="52"/>
      <c r="F933" s="56"/>
      <c r="G933" s="188">
        <v>9785912828621</v>
      </c>
      <c r="H933" s="77">
        <v>73.599999999999994</v>
      </c>
      <c r="I933" s="81">
        <f t="shared" si="189"/>
        <v>45.6</v>
      </c>
      <c r="J933" s="88" t="s">
        <v>695</v>
      </c>
      <c r="K933" s="108" t="s">
        <v>708</v>
      </c>
      <c r="L933" s="134"/>
      <c r="M933" s="119">
        <f t="shared" si="192"/>
        <v>0</v>
      </c>
      <c r="N933" s="64">
        <f t="shared" si="190"/>
        <v>0</v>
      </c>
      <c r="O933" s="64">
        <v>4903000000</v>
      </c>
    </row>
    <row r="934" spans="1:15" s="2" customFormat="1" ht="111.75" customHeight="1" x14ac:dyDescent="0.3">
      <c r="A934" s="5">
        <f t="shared" si="191"/>
        <v>11</v>
      </c>
      <c r="B934" s="14" t="s">
        <v>26</v>
      </c>
      <c r="C934" s="26"/>
      <c r="D934" s="40" t="s">
        <v>573</v>
      </c>
      <c r="E934" s="52"/>
      <c r="F934" s="66"/>
      <c r="G934" s="188">
        <v>9785912828546</v>
      </c>
      <c r="H934" s="77">
        <v>73.599999999999994</v>
      </c>
      <c r="I934" s="81">
        <f t="shared" si="189"/>
        <v>45.6</v>
      </c>
      <c r="J934" s="88" t="s">
        <v>695</v>
      </c>
      <c r="K934" s="108" t="s">
        <v>707</v>
      </c>
      <c r="L934" s="134"/>
      <c r="M934" s="119">
        <f t="shared" si="192"/>
        <v>0</v>
      </c>
      <c r="N934" s="64">
        <f t="shared" si="190"/>
        <v>0</v>
      </c>
      <c r="O934" s="64">
        <v>4903000000</v>
      </c>
    </row>
    <row r="935" spans="1:15" s="2" customFormat="1" ht="111.75" customHeight="1" x14ac:dyDescent="0.3">
      <c r="A935" s="5">
        <f t="shared" si="191"/>
        <v>12</v>
      </c>
      <c r="B935" s="14" t="s">
        <v>26</v>
      </c>
      <c r="C935" s="26"/>
      <c r="D935" s="40" t="s">
        <v>574</v>
      </c>
      <c r="E935" s="50"/>
      <c r="F935" s="56"/>
      <c r="G935" s="188">
        <v>9785912828515</v>
      </c>
      <c r="H935" s="77">
        <v>73.599999999999994</v>
      </c>
      <c r="I935" s="81">
        <f t="shared" si="189"/>
        <v>45.6</v>
      </c>
      <c r="J935" s="88"/>
      <c r="K935" s="108" t="s">
        <v>705</v>
      </c>
      <c r="L935" s="134"/>
      <c r="M935" s="119">
        <f t="shared" si="192"/>
        <v>0</v>
      </c>
      <c r="N935" s="64">
        <f t="shared" si="190"/>
        <v>0</v>
      </c>
      <c r="O935" s="64">
        <v>4903000000</v>
      </c>
    </row>
    <row r="936" spans="1:15" s="2" customFormat="1" ht="111.75" customHeight="1" x14ac:dyDescent="0.3">
      <c r="A936" s="5">
        <f t="shared" si="191"/>
        <v>13</v>
      </c>
      <c r="B936" s="14" t="s">
        <v>26</v>
      </c>
      <c r="C936" s="26"/>
      <c r="D936" s="40" t="s">
        <v>575</v>
      </c>
      <c r="E936" s="30"/>
      <c r="F936" s="56"/>
      <c r="G936" s="188">
        <v>9785912827044</v>
      </c>
      <c r="H936" s="77">
        <v>73.599999999999994</v>
      </c>
      <c r="I936" s="81">
        <f t="shared" si="189"/>
        <v>45.6</v>
      </c>
      <c r="J936" s="88" t="s">
        <v>695</v>
      </c>
      <c r="K936" s="108" t="s">
        <v>707</v>
      </c>
      <c r="L936" s="134"/>
      <c r="M936" s="119">
        <f t="shared" si="192"/>
        <v>0</v>
      </c>
      <c r="N936" s="64">
        <f t="shared" si="190"/>
        <v>0</v>
      </c>
      <c r="O936" s="64">
        <v>4903000000</v>
      </c>
    </row>
    <row r="937" spans="1:15" s="2" customFormat="1" ht="111.75" customHeight="1" x14ac:dyDescent="0.3">
      <c r="A937" s="5">
        <f t="shared" si="191"/>
        <v>14</v>
      </c>
      <c r="B937" s="14" t="s">
        <v>26</v>
      </c>
      <c r="C937" s="26"/>
      <c r="D937" s="40" t="s">
        <v>576</v>
      </c>
      <c r="E937" s="30"/>
      <c r="F937" s="56"/>
      <c r="G937" s="188">
        <v>9785912827037</v>
      </c>
      <c r="H937" s="77">
        <v>73.599999999999994</v>
      </c>
      <c r="I937" s="81">
        <f t="shared" si="189"/>
        <v>45.6</v>
      </c>
      <c r="J937" s="88" t="s">
        <v>695</v>
      </c>
      <c r="K937" s="108" t="s">
        <v>707</v>
      </c>
      <c r="L937" s="134"/>
      <c r="M937" s="119">
        <f t="shared" si="192"/>
        <v>0</v>
      </c>
      <c r="N937" s="64">
        <f t="shared" si="190"/>
        <v>0</v>
      </c>
      <c r="O937" s="64">
        <v>4903000000</v>
      </c>
    </row>
    <row r="938" spans="1:15" s="2" customFormat="1" ht="111.75" customHeight="1" x14ac:dyDescent="0.3">
      <c r="A938" s="5">
        <f t="shared" si="191"/>
        <v>15</v>
      </c>
      <c r="B938" s="14" t="s">
        <v>26</v>
      </c>
      <c r="C938" s="26"/>
      <c r="D938" s="40" t="s">
        <v>577</v>
      </c>
      <c r="E938" s="30"/>
      <c r="F938" s="56"/>
      <c r="G938" s="188">
        <v>9785912827068</v>
      </c>
      <c r="H938" s="77">
        <v>73.599999999999994</v>
      </c>
      <c r="I938" s="81">
        <f t="shared" si="189"/>
        <v>45.6</v>
      </c>
      <c r="J938" s="88" t="s">
        <v>695</v>
      </c>
      <c r="K938" s="108" t="s">
        <v>707</v>
      </c>
      <c r="L938" s="134"/>
      <c r="M938" s="119">
        <f t="shared" si="192"/>
        <v>0</v>
      </c>
      <c r="N938" s="64">
        <f t="shared" si="190"/>
        <v>0</v>
      </c>
      <c r="O938" s="64">
        <v>4903000000</v>
      </c>
    </row>
    <row r="939" spans="1:15" s="2" customFormat="1" ht="111.75" customHeight="1" x14ac:dyDescent="0.3">
      <c r="A939" s="5">
        <f t="shared" si="191"/>
        <v>16</v>
      </c>
      <c r="B939" s="14" t="s">
        <v>26</v>
      </c>
      <c r="C939" s="26"/>
      <c r="D939" s="40" t="s">
        <v>398</v>
      </c>
      <c r="E939" s="30"/>
      <c r="F939" s="56"/>
      <c r="G939" s="188">
        <v>9785912826993</v>
      </c>
      <c r="H939" s="77">
        <v>73.599999999999994</v>
      </c>
      <c r="I939" s="81">
        <f t="shared" si="189"/>
        <v>45.6</v>
      </c>
      <c r="J939" s="88" t="s">
        <v>695</v>
      </c>
      <c r="K939" s="108" t="s">
        <v>707</v>
      </c>
      <c r="L939" s="134"/>
      <c r="M939" s="119">
        <f t="shared" si="192"/>
        <v>0</v>
      </c>
      <c r="N939" s="64">
        <f>L939*3.92/80</f>
        <v>0</v>
      </c>
      <c r="O939" s="64">
        <v>4903000000</v>
      </c>
    </row>
    <row r="940" spans="1:15" s="2" customFormat="1" ht="45" customHeight="1" x14ac:dyDescent="0.3">
      <c r="A940" s="220" t="s">
        <v>887</v>
      </c>
      <c r="B940" s="221"/>
      <c r="C940" s="221"/>
      <c r="D940" s="221"/>
      <c r="E940" s="16"/>
      <c r="F940" s="224" t="s">
        <v>888</v>
      </c>
      <c r="G940" s="224"/>
      <c r="H940" s="224"/>
      <c r="I940" s="224"/>
      <c r="J940" s="224"/>
      <c r="K940" s="225"/>
      <c r="L940" s="115"/>
      <c r="M940" s="119"/>
      <c r="N940" s="64"/>
      <c r="O940" s="64"/>
    </row>
    <row r="941" spans="1:15" s="2" customFormat="1" ht="111.75" customHeight="1" x14ac:dyDescent="0.3">
      <c r="A941" s="5">
        <v>1</v>
      </c>
      <c r="B941" s="14" t="s">
        <v>889</v>
      </c>
      <c r="C941" s="26"/>
      <c r="D941" s="41" t="s">
        <v>890</v>
      </c>
      <c r="E941" s="51"/>
      <c r="F941" s="66"/>
      <c r="G941" s="188">
        <v>9785912827907</v>
      </c>
      <c r="H941" s="77">
        <v>40.6</v>
      </c>
      <c r="I941" s="81">
        <f>ROUND((100-$L$4)/100*H941,1)</f>
        <v>25.2</v>
      </c>
      <c r="J941" s="88"/>
      <c r="K941" s="102">
        <v>120</v>
      </c>
      <c r="L941" s="110"/>
      <c r="M941" s="119">
        <f>I941*L941</f>
        <v>0</v>
      </c>
      <c r="N941" s="64">
        <f>L941*4.32/120</f>
        <v>0</v>
      </c>
      <c r="O941" s="64">
        <v>4903000000</v>
      </c>
    </row>
    <row r="942" spans="1:15" s="2" customFormat="1" ht="111.75" customHeight="1" x14ac:dyDescent="0.3">
      <c r="A942" s="5">
        <f>A941+1</f>
        <v>2</v>
      </c>
      <c r="B942" s="14" t="s">
        <v>889</v>
      </c>
      <c r="C942" s="26"/>
      <c r="D942" s="41" t="s">
        <v>891</v>
      </c>
      <c r="E942" s="51"/>
      <c r="F942" s="66"/>
      <c r="G942" s="188">
        <v>9785912827969</v>
      </c>
      <c r="H942" s="77">
        <v>40.6</v>
      </c>
      <c r="I942" s="81">
        <f>ROUND((100-$L$4)/100*H942,1)</f>
        <v>25.2</v>
      </c>
      <c r="J942" s="88"/>
      <c r="K942" s="102">
        <v>120</v>
      </c>
      <c r="L942" s="110"/>
      <c r="M942" s="119">
        <f>I942*L942</f>
        <v>0</v>
      </c>
      <c r="N942" s="64">
        <f>L942*4.32/120</f>
        <v>0</v>
      </c>
      <c r="O942" s="64">
        <v>4903000000</v>
      </c>
    </row>
    <row r="943" spans="1:15" s="2" customFormat="1" ht="111.75" customHeight="1" x14ac:dyDescent="0.3">
      <c r="A943" s="5">
        <f>A942+1</f>
        <v>3</v>
      </c>
      <c r="B943" s="14" t="s">
        <v>889</v>
      </c>
      <c r="C943" s="26"/>
      <c r="D943" s="41" t="s">
        <v>892</v>
      </c>
      <c r="E943" s="51"/>
      <c r="F943" s="66"/>
      <c r="G943" s="188">
        <v>9785912827853</v>
      </c>
      <c r="H943" s="77">
        <v>40.6</v>
      </c>
      <c r="I943" s="81">
        <f>ROUND((100-$L$4)/100*H943,1)</f>
        <v>25.2</v>
      </c>
      <c r="J943" s="88"/>
      <c r="K943" s="102">
        <v>120</v>
      </c>
      <c r="L943" s="110"/>
      <c r="M943" s="119">
        <f>I943*L943</f>
        <v>0</v>
      </c>
      <c r="N943" s="64">
        <f>L943*4.32/120</f>
        <v>0</v>
      </c>
      <c r="O943" s="64">
        <v>4903000000</v>
      </c>
    </row>
    <row r="944" spans="1:15" s="2" customFormat="1" ht="40.200000000000003" customHeight="1" x14ac:dyDescent="0.3">
      <c r="A944" s="220" t="s">
        <v>893</v>
      </c>
      <c r="B944" s="221"/>
      <c r="C944" s="221"/>
      <c r="D944" s="221"/>
      <c r="E944" s="16"/>
      <c r="F944" s="224" t="s">
        <v>894</v>
      </c>
      <c r="G944" s="224"/>
      <c r="H944" s="224"/>
      <c r="I944" s="224"/>
      <c r="J944" s="224"/>
      <c r="K944" s="225"/>
      <c r="L944" s="110"/>
      <c r="M944" s="119"/>
      <c r="N944" s="64"/>
      <c r="O944" s="64"/>
    </row>
    <row r="945" spans="1:15" s="2" customFormat="1" ht="111.75" customHeight="1" x14ac:dyDescent="0.3">
      <c r="A945" s="146">
        <v>1</v>
      </c>
      <c r="B945" s="17" t="s">
        <v>895</v>
      </c>
      <c r="C945" s="26"/>
      <c r="D945" s="41" t="s">
        <v>69</v>
      </c>
      <c r="E945" s="49" t="s">
        <v>598</v>
      </c>
      <c r="F945" s="54" t="s">
        <v>896</v>
      </c>
      <c r="G945" s="186">
        <v>9785912825286</v>
      </c>
      <c r="H945" s="75">
        <v>51.8</v>
      </c>
      <c r="I945" s="81">
        <f t="shared" ref="I945:I970" si="193">ROUND((100-$L$4)/100*H945,1)</f>
        <v>32.1</v>
      </c>
      <c r="J945" s="88" t="s">
        <v>695</v>
      </c>
      <c r="K945" s="108" t="s">
        <v>706</v>
      </c>
      <c r="L945" s="110"/>
      <c r="M945" s="119">
        <f>I945*L945</f>
        <v>0</v>
      </c>
      <c r="N945" s="64">
        <f t="shared" ref="N945:N970" si="194">L945*4.2/100</f>
        <v>0</v>
      </c>
      <c r="O945" s="64">
        <v>4903000000</v>
      </c>
    </row>
    <row r="946" spans="1:15" s="2" customFormat="1" ht="111.75" customHeight="1" x14ac:dyDescent="0.3">
      <c r="A946" s="146">
        <f>A945+1</f>
        <v>2</v>
      </c>
      <c r="B946" s="17" t="s">
        <v>895</v>
      </c>
      <c r="C946" s="26"/>
      <c r="D946" s="41" t="s">
        <v>897</v>
      </c>
      <c r="E946" s="49" t="s">
        <v>598</v>
      </c>
      <c r="F946" s="54" t="s">
        <v>898</v>
      </c>
      <c r="G946" s="126">
        <v>9785912821950</v>
      </c>
      <c r="H946" s="75">
        <v>51.8</v>
      </c>
      <c r="I946" s="81">
        <f t="shared" si="193"/>
        <v>32.1</v>
      </c>
      <c r="J946" s="88" t="s">
        <v>695</v>
      </c>
      <c r="K946" s="108" t="s">
        <v>706</v>
      </c>
      <c r="L946" s="110"/>
      <c r="M946" s="119">
        <f t="shared" ref="M946:M970" si="195">I946*L946</f>
        <v>0</v>
      </c>
      <c r="N946" s="64">
        <f t="shared" si="194"/>
        <v>0</v>
      </c>
      <c r="O946" s="64">
        <v>4903000000</v>
      </c>
    </row>
    <row r="947" spans="1:15" s="2" customFormat="1" ht="111.75" customHeight="1" x14ac:dyDescent="0.3">
      <c r="A947" s="146">
        <f t="shared" ref="A947:A970" si="196">A946+1</f>
        <v>3</v>
      </c>
      <c r="B947" s="17" t="s">
        <v>895</v>
      </c>
      <c r="C947" s="26"/>
      <c r="D947" s="41" t="s">
        <v>548</v>
      </c>
      <c r="E947" s="49" t="s">
        <v>598</v>
      </c>
      <c r="F947" s="54" t="s">
        <v>677</v>
      </c>
      <c r="G947" s="186">
        <v>9785912825699</v>
      </c>
      <c r="H947" s="75">
        <v>51.8</v>
      </c>
      <c r="I947" s="81">
        <f t="shared" si="193"/>
        <v>32.1</v>
      </c>
      <c r="J947" s="88" t="s">
        <v>695</v>
      </c>
      <c r="K947" s="108" t="s">
        <v>707</v>
      </c>
      <c r="L947" s="110"/>
      <c r="M947" s="119">
        <f t="shared" si="195"/>
        <v>0</v>
      </c>
      <c r="N947" s="64">
        <f t="shared" si="194"/>
        <v>0</v>
      </c>
      <c r="O947" s="64">
        <v>4903000000</v>
      </c>
    </row>
    <row r="948" spans="1:15" s="2" customFormat="1" ht="111.75" customHeight="1" x14ac:dyDescent="0.3">
      <c r="A948" s="146">
        <f t="shared" si="196"/>
        <v>4</v>
      </c>
      <c r="B948" s="17" t="s">
        <v>895</v>
      </c>
      <c r="C948" s="26"/>
      <c r="D948" s="41" t="s">
        <v>899</v>
      </c>
      <c r="E948" s="49" t="s">
        <v>598</v>
      </c>
      <c r="F948" s="54" t="s">
        <v>643</v>
      </c>
      <c r="G948" s="186">
        <v>9785912825675</v>
      </c>
      <c r="H948" s="75">
        <v>51.8</v>
      </c>
      <c r="I948" s="81">
        <f t="shared" si="193"/>
        <v>32.1</v>
      </c>
      <c r="J948" s="88" t="s">
        <v>695</v>
      </c>
      <c r="K948" s="108" t="s">
        <v>707</v>
      </c>
      <c r="L948" s="110"/>
      <c r="M948" s="119">
        <f t="shared" si="195"/>
        <v>0</v>
      </c>
      <c r="N948" s="64">
        <f t="shared" si="194"/>
        <v>0</v>
      </c>
      <c r="O948" s="64">
        <v>4903000000</v>
      </c>
    </row>
    <row r="949" spans="1:15" s="2" customFormat="1" ht="111.75" customHeight="1" x14ac:dyDescent="0.3">
      <c r="A949" s="146">
        <f t="shared" si="196"/>
        <v>5</v>
      </c>
      <c r="B949" s="17" t="s">
        <v>895</v>
      </c>
      <c r="C949" s="26"/>
      <c r="D949" s="41" t="s">
        <v>900</v>
      </c>
      <c r="E949" s="147"/>
      <c r="F949" s="54" t="s">
        <v>670</v>
      </c>
      <c r="G949" s="186">
        <v>9785912827273</v>
      </c>
      <c r="H949" s="75">
        <v>51.8</v>
      </c>
      <c r="I949" s="81">
        <f t="shared" si="193"/>
        <v>32.1</v>
      </c>
      <c r="J949" s="88" t="s">
        <v>695</v>
      </c>
      <c r="K949" s="108" t="s">
        <v>706</v>
      </c>
      <c r="L949" s="110"/>
      <c r="M949" s="119">
        <f t="shared" si="195"/>
        <v>0</v>
      </c>
      <c r="N949" s="64">
        <f t="shared" si="194"/>
        <v>0</v>
      </c>
      <c r="O949" s="64">
        <v>4903000000</v>
      </c>
    </row>
    <row r="950" spans="1:15" s="2" customFormat="1" ht="111.75" customHeight="1" x14ac:dyDescent="0.3">
      <c r="A950" s="146">
        <f t="shared" si="196"/>
        <v>6</v>
      </c>
      <c r="B950" s="14" t="s">
        <v>895</v>
      </c>
      <c r="C950" s="26"/>
      <c r="D950" s="41" t="s">
        <v>901</v>
      </c>
      <c r="E950" s="147"/>
      <c r="F950" s="54" t="s">
        <v>634</v>
      </c>
      <c r="G950" s="186">
        <v>9785912825293</v>
      </c>
      <c r="H950" s="75">
        <v>51.8</v>
      </c>
      <c r="I950" s="81">
        <f t="shared" si="193"/>
        <v>32.1</v>
      </c>
      <c r="J950" s="88"/>
      <c r="K950" s="108" t="s">
        <v>706</v>
      </c>
      <c r="L950" s="110"/>
      <c r="M950" s="119">
        <f t="shared" si="195"/>
        <v>0</v>
      </c>
      <c r="N950" s="64">
        <f t="shared" si="194"/>
        <v>0</v>
      </c>
      <c r="O950" s="64">
        <v>4903000000</v>
      </c>
    </row>
    <row r="951" spans="1:15" s="2" customFormat="1" ht="111.75" customHeight="1" x14ac:dyDescent="0.3">
      <c r="A951" s="146">
        <f t="shared" si="196"/>
        <v>7</v>
      </c>
      <c r="B951" s="17" t="s">
        <v>895</v>
      </c>
      <c r="C951" s="26"/>
      <c r="D951" s="41" t="s">
        <v>902</v>
      </c>
      <c r="E951" s="148"/>
      <c r="F951" s="54" t="s">
        <v>643</v>
      </c>
      <c r="G951" s="186">
        <v>9785912823725</v>
      </c>
      <c r="H951" s="75">
        <v>51.8</v>
      </c>
      <c r="I951" s="81">
        <f t="shared" si="193"/>
        <v>32.1</v>
      </c>
      <c r="J951" s="88" t="s">
        <v>695</v>
      </c>
      <c r="K951" s="108" t="s">
        <v>706</v>
      </c>
      <c r="L951" s="110"/>
      <c r="M951" s="119">
        <f t="shared" si="195"/>
        <v>0</v>
      </c>
      <c r="N951" s="64">
        <f t="shared" si="194"/>
        <v>0</v>
      </c>
      <c r="O951" s="64">
        <v>4903000000</v>
      </c>
    </row>
    <row r="952" spans="1:15" s="2" customFormat="1" ht="111.75" customHeight="1" x14ac:dyDescent="0.3">
      <c r="A952" s="146">
        <f t="shared" si="196"/>
        <v>8</v>
      </c>
      <c r="B952" s="17" t="s">
        <v>895</v>
      </c>
      <c r="C952" s="26"/>
      <c r="D952" s="41" t="s">
        <v>189</v>
      </c>
      <c r="E952" s="149"/>
      <c r="F952" s="54" t="s">
        <v>643</v>
      </c>
      <c r="G952" s="186">
        <v>9785912825682</v>
      </c>
      <c r="H952" s="75">
        <v>51.8</v>
      </c>
      <c r="I952" s="81">
        <f t="shared" si="193"/>
        <v>32.1</v>
      </c>
      <c r="J952" s="88" t="s">
        <v>695</v>
      </c>
      <c r="K952" s="108" t="s">
        <v>707</v>
      </c>
      <c r="L952" s="110"/>
      <c r="M952" s="119">
        <f t="shared" si="195"/>
        <v>0</v>
      </c>
      <c r="N952" s="64">
        <f t="shared" si="194"/>
        <v>0</v>
      </c>
      <c r="O952" s="64">
        <v>4903000000</v>
      </c>
    </row>
    <row r="953" spans="1:15" s="2" customFormat="1" ht="111.75" customHeight="1" x14ac:dyDescent="0.3">
      <c r="A953" s="146">
        <f t="shared" si="196"/>
        <v>9</v>
      </c>
      <c r="B953" s="17" t="s">
        <v>895</v>
      </c>
      <c r="C953" s="26"/>
      <c r="D953" s="41" t="s">
        <v>903</v>
      </c>
      <c r="E953" s="147"/>
      <c r="F953" s="54" t="s">
        <v>643</v>
      </c>
      <c r="G953" s="186">
        <v>9785912827242</v>
      </c>
      <c r="H953" s="75">
        <v>51.8</v>
      </c>
      <c r="I953" s="81">
        <f t="shared" si="193"/>
        <v>32.1</v>
      </c>
      <c r="J953" s="88" t="s">
        <v>695</v>
      </c>
      <c r="K953" s="108" t="s">
        <v>707</v>
      </c>
      <c r="L953" s="110"/>
      <c r="M953" s="119">
        <f t="shared" si="195"/>
        <v>0</v>
      </c>
      <c r="N953" s="64">
        <f t="shared" si="194"/>
        <v>0</v>
      </c>
      <c r="O953" s="64">
        <v>4903000000</v>
      </c>
    </row>
    <row r="954" spans="1:15" s="2" customFormat="1" ht="111.75" customHeight="1" x14ac:dyDescent="0.3">
      <c r="A954" s="146">
        <f t="shared" si="196"/>
        <v>10</v>
      </c>
      <c r="B954" s="14" t="s">
        <v>895</v>
      </c>
      <c r="C954" s="26"/>
      <c r="D954" s="41" t="s">
        <v>550</v>
      </c>
      <c r="E954" s="147"/>
      <c r="F954" s="54" t="s">
        <v>643</v>
      </c>
      <c r="G954" s="186">
        <v>9785912827259</v>
      </c>
      <c r="H954" s="75">
        <v>51.8</v>
      </c>
      <c r="I954" s="81">
        <f t="shared" si="193"/>
        <v>32.1</v>
      </c>
      <c r="J954" s="88" t="s">
        <v>695</v>
      </c>
      <c r="K954" s="108" t="s">
        <v>706</v>
      </c>
      <c r="L954" s="110"/>
      <c r="M954" s="119">
        <f t="shared" si="195"/>
        <v>0</v>
      </c>
      <c r="N954" s="64">
        <f t="shared" si="194"/>
        <v>0</v>
      </c>
      <c r="O954" s="64">
        <v>4903000000</v>
      </c>
    </row>
    <row r="955" spans="1:15" s="2" customFormat="1" ht="111.75" customHeight="1" x14ac:dyDescent="0.3">
      <c r="A955" s="146">
        <f t="shared" si="196"/>
        <v>11</v>
      </c>
      <c r="B955" s="17" t="s">
        <v>895</v>
      </c>
      <c r="C955" s="26"/>
      <c r="D955" s="41" t="s">
        <v>263</v>
      </c>
      <c r="E955" s="30"/>
      <c r="F955" s="54" t="s">
        <v>670</v>
      </c>
      <c r="G955" s="186">
        <v>9785912827235</v>
      </c>
      <c r="H955" s="75">
        <v>51.8</v>
      </c>
      <c r="I955" s="81">
        <f t="shared" si="193"/>
        <v>32.1</v>
      </c>
      <c r="J955" s="88" t="s">
        <v>695</v>
      </c>
      <c r="K955" s="108" t="s">
        <v>706</v>
      </c>
      <c r="L955" s="110"/>
      <c r="M955" s="119">
        <f t="shared" si="195"/>
        <v>0</v>
      </c>
      <c r="N955" s="64">
        <f t="shared" si="194"/>
        <v>0</v>
      </c>
      <c r="O955" s="64">
        <v>4903000000</v>
      </c>
    </row>
    <row r="956" spans="1:15" s="2" customFormat="1" ht="111.75" customHeight="1" x14ac:dyDescent="0.3">
      <c r="A956" s="146">
        <f t="shared" si="196"/>
        <v>12</v>
      </c>
      <c r="B956" s="17" t="s">
        <v>895</v>
      </c>
      <c r="C956" s="26"/>
      <c r="D956" s="41" t="s">
        <v>308</v>
      </c>
      <c r="E956" s="52"/>
      <c r="F956" s="54" t="s">
        <v>677</v>
      </c>
      <c r="G956" s="186">
        <v>9785912825705</v>
      </c>
      <c r="H956" s="75">
        <v>51.8</v>
      </c>
      <c r="I956" s="81">
        <f t="shared" si="193"/>
        <v>32.1</v>
      </c>
      <c r="J956" s="88" t="s">
        <v>695</v>
      </c>
      <c r="K956" s="108" t="s">
        <v>707</v>
      </c>
      <c r="L956" s="110"/>
      <c r="M956" s="119">
        <f t="shared" si="195"/>
        <v>0</v>
      </c>
      <c r="N956" s="64">
        <f t="shared" si="194"/>
        <v>0</v>
      </c>
      <c r="O956" s="64">
        <v>4903000000</v>
      </c>
    </row>
    <row r="957" spans="1:15" s="2" customFormat="1" ht="111.75" customHeight="1" x14ac:dyDescent="0.3">
      <c r="A957" s="146">
        <f t="shared" si="196"/>
        <v>13</v>
      </c>
      <c r="B957" s="17" t="s">
        <v>895</v>
      </c>
      <c r="C957" s="26"/>
      <c r="D957" s="41" t="s">
        <v>904</v>
      </c>
      <c r="E957" s="147"/>
      <c r="F957" s="54" t="s">
        <v>677</v>
      </c>
      <c r="G957" s="186">
        <v>9785912825712</v>
      </c>
      <c r="H957" s="75">
        <v>51.8</v>
      </c>
      <c r="I957" s="81">
        <f t="shared" si="193"/>
        <v>32.1</v>
      </c>
      <c r="J957" s="88" t="s">
        <v>695</v>
      </c>
      <c r="K957" s="108" t="s">
        <v>707</v>
      </c>
      <c r="L957" s="110"/>
      <c r="M957" s="119">
        <f t="shared" si="195"/>
        <v>0</v>
      </c>
      <c r="N957" s="64">
        <f t="shared" si="194"/>
        <v>0</v>
      </c>
      <c r="O957" s="64">
        <v>4903000000</v>
      </c>
    </row>
    <row r="958" spans="1:15" s="2" customFormat="1" ht="111.75" customHeight="1" x14ac:dyDescent="0.3">
      <c r="A958" s="146">
        <f t="shared" si="196"/>
        <v>14</v>
      </c>
      <c r="B958" s="14" t="s">
        <v>895</v>
      </c>
      <c r="C958" s="26"/>
      <c r="D958" s="41" t="s">
        <v>450</v>
      </c>
      <c r="E958" s="148"/>
      <c r="F958" s="54" t="s">
        <v>635</v>
      </c>
      <c r="G958" s="186">
        <v>9785000335611</v>
      </c>
      <c r="H958" s="75">
        <v>51.8</v>
      </c>
      <c r="I958" s="81">
        <f t="shared" si="193"/>
        <v>32.1</v>
      </c>
      <c r="J958" s="88" t="s">
        <v>695</v>
      </c>
      <c r="K958" s="108" t="s">
        <v>706</v>
      </c>
      <c r="L958" s="110"/>
      <c r="M958" s="119">
        <f t="shared" si="195"/>
        <v>0</v>
      </c>
      <c r="N958" s="64">
        <f t="shared" si="194"/>
        <v>0</v>
      </c>
      <c r="O958" s="64">
        <v>4903000000</v>
      </c>
    </row>
    <row r="959" spans="1:15" s="2" customFormat="1" ht="111.75" customHeight="1" x14ac:dyDescent="0.3">
      <c r="A959" s="146">
        <f t="shared" si="196"/>
        <v>15</v>
      </c>
      <c r="B959" s="14" t="s">
        <v>895</v>
      </c>
      <c r="C959" s="26"/>
      <c r="D959" s="41" t="s">
        <v>905</v>
      </c>
      <c r="E959" s="49" t="s">
        <v>598</v>
      </c>
      <c r="F959" s="54" t="s">
        <v>678</v>
      </c>
      <c r="G959" s="186">
        <v>9785912821820</v>
      </c>
      <c r="H959" s="75">
        <v>51.8</v>
      </c>
      <c r="I959" s="81">
        <f t="shared" si="193"/>
        <v>32.1</v>
      </c>
      <c r="J959" s="88" t="s">
        <v>695</v>
      </c>
      <c r="K959" s="108" t="s">
        <v>707</v>
      </c>
      <c r="L959" s="110"/>
      <c r="M959" s="119">
        <f t="shared" si="195"/>
        <v>0</v>
      </c>
      <c r="N959" s="64">
        <f t="shared" si="194"/>
        <v>0</v>
      </c>
      <c r="O959" s="64">
        <v>4903000000</v>
      </c>
    </row>
    <row r="960" spans="1:15" s="2" customFormat="1" ht="111.75" customHeight="1" x14ac:dyDescent="0.3">
      <c r="A960" s="146">
        <f t="shared" si="196"/>
        <v>16</v>
      </c>
      <c r="B960" s="17" t="s">
        <v>895</v>
      </c>
      <c r="C960" s="26"/>
      <c r="D960" s="41" t="s">
        <v>906</v>
      </c>
      <c r="E960" s="147"/>
      <c r="F960" s="54" t="s">
        <v>677</v>
      </c>
      <c r="G960" s="186">
        <v>9785912827266</v>
      </c>
      <c r="H960" s="75">
        <v>51.8</v>
      </c>
      <c r="I960" s="81">
        <f t="shared" si="193"/>
        <v>32.1</v>
      </c>
      <c r="J960" s="88"/>
      <c r="K960" s="108" t="s">
        <v>706</v>
      </c>
      <c r="L960" s="110"/>
      <c r="M960" s="119">
        <f t="shared" si="195"/>
        <v>0</v>
      </c>
      <c r="N960" s="64">
        <f t="shared" si="194"/>
        <v>0</v>
      </c>
      <c r="O960" s="64">
        <v>4903000000</v>
      </c>
    </row>
    <row r="961" spans="1:15" s="2" customFormat="1" ht="111.75" customHeight="1" x14ac:dyDescent="0.3">
      <c r="A961" s="146">
        <f t="shared" si="196"/>
        <v>17</v>
      </c>
      <c r="B961" s="14" t="s">
        <v>895</v>
      </c>
      <c r="C961" s="26"/>
      <c r="D961" s="41" t="s">
        <v>100</v>
      </c>
      <c r="E961" s="147"/>
      <c r="F961" s="54" t="s">
        <v>670</v>
      </c>
      <c r="G961" s="186">
        <v>9785912827198</v>
      </c>
      <c r="H961" s="75">
        <v>51.8</v>
      </c>
      <c r="I961" s="81">
        <f t="shared" si="193"/>
        <v>32.1</v>
      </c>
      <c r="J961" s="88" t="s">
        <v>695</v>
      </c>
      <c r="K961" s="108" t="s">
        <v>706</v>
      </c>
      <c r="L961" s="110"/>
      <c r="M961" s="119">
        <f t="shared" si="195"/>
        <v>0</v>
      </c>
      <c r="N961" s="64">
        <f t="shared" si="194"/>
        <v>0</v>
      </c>
      <c r="O961" s="64">
        <v>4903000000</v>
      </c>
    </row>
    <row r="962" spans="1:15" s="2" customFormat="1" ht="111.75" customHeight="1" x14ac:dyDescent="0.3">
      <c r="A962" s="146">
        <f t="shared" si="196"/>
        <v>18</v>
      </c>
      <c r="B962" s="14" t="s">
        <v>895</v>
      </c>
      <c r="C962" s="26"/>
      <c r="D962" s="41" t="s">
        <v>195</v>
      </c>
      <c r="E962" s="149"/>
      <c r="F962" s="54" t="s">
        <v>670</v>
      </c>
      <c r="G962" s="186">
        <v>9785912824586</v>
      </c>
      <c r="H962" s="75">
        <v>51.8</v>
      </c>
      <c r="I962" s="81">
        <f t="shared" si="193"/>
        <v>32.1</v>
      </c>
      <c r="J962" s="88"/>
      <c r="K962" s="108" t="s">
        <v>707</v>
      </c>
      <c r="L962" s="110"/>
      <c r="M962" s="119">
        <f t="shared" si="195"/>
        <v>0</v>
      </c>
      <c r="N962" s="64">
        <f t="shared" si="194"/>
        <v>0</v>
      </c>
      <c r="O962" s="64">
        <v>4903000000</v>
      </c>
    </row>
    <row r="963" spans="1:15" s="2" customFormat="1" ht="111.75" customHeight="1" x14ac:dyDescent="0.3">
      <c r="A963" s="146">
        <f t="shared" si="196"/>
        <v>19</v>
      </c>
      <c r="B963" s="17" t="s">
        <v>895</v>
      </c>
      <c r="C963" s="26"/>
      <c r="D963" s="41" t="s">
        <v>907</v>
      </c>
      <c r="E963" s="149"/>
      <c r="F963" s="54" t="s">
        <v>908</v>
      </c>
      <c r="G963" s="186">
        <v>9785912825361</v>
      </c>
      <c r="H963" s="75">
        <v>51.8</v>
      </c>
      <c r="I963" s="81">
        <f t="shared" si="193"/>
        <v>32.1</v>
      </c>
      <c r="J963" s="88" t="s">
        <v>695</v>
      </c>
      <c r="K963" s="108" t="s">
        <v>707</v>
      </c>
      <c r="L963" s="110"/>
      <c r="M963" s="119">
        <f t="shared" si="195"/>
        <v>0</v>
      </c>
      <c r="N963" s="64">
        <f t="shared" si="194"/>
        <v>0</v>
      </c>
      <c r="O963" s="64">
        <v>4903000000</v>
      </c>
    </row>
    <row r="964" spans="1:15" s="2" customFormat="1" ht="111.75" customHeight="1" x14ac:dyDescent="0.3">
      <c r="A964" s="146">
        <f t="shared" si="196"/>
        <v>20</v>
      </c>
      <c r="B964" s="17" t="s">
        <v>895</v>
      </c>
      <c r="C964" s="26"/>
      <c r="D964" s="41" t="s">
        <v>909</v>
      </c>
      <c r="E964" s="150"/>
      <c r="F964" s="54" t="s">
        <v>643</v>
      </c>
      <c r="G964" s="186">
        <v>9785912827280</v>
      </c>
      <c r="H964" s="75">
        <v>51.8</v>
      </c>
      <c r="I964" s="81">
        <f t="shared" si="193"/>
        <v>32.1</v>
      </c>
      <c r="J964" s="88" t="s">
        <v>695</v>
      </c>
      <c r="K964" s="108" t="s">
        <v>706</v>
      </c>
      <c r="L964" s="110"/>
      <c r="M964" s="119">
        <f t="shared" si="195"/>
        <v>0</v>
      </c>
      <c r="N964" s="64">
        <f t="shared" si="194"/>
        <v>0</v>
      </c>
      <c r="O964" s="64">
        <v>4903000000</v>
      </c>
    </row>
    <row r="965" spans="1:15" s="2" customFormat="1" ht="111.75" customHeight="1" x14ac:dyDescent="0.3">
      <c r="A965" s="146">
        <f t="shared" si="196"/>
        <v>21</v>
      </c>
      <c r="B965" s="17" t="s">
        <v>895</v>
      </c>
      <c r="C965" s="26"/>
      <c r="D965" s="41" t="s">
        <v>578</v>
      </c>
      <c r="E965" s="148"/>
      <c r="F965" s="54" t="s">
        <v>643</v>
      </c>
      <c r="G965" s="126">
        <v>9785912825743</v>
      </c>
      <c r="H965" s="75">
        <v>51.8</v>
      </c>
      <c r="I965" s="81">
        <f t="shared" si="193"/>
        <v>32.1</v>
      </c>
      <c r="J965" s="88" t="s">
        <v>695</v>
      </c>
      <c r="K965" s="108" t="s">
        <v>706</v>
      </c>
      <c r="L965" s="110"/>
      <c r="M965" s="119">
        <f t="shared" si="195"/>
        <v>0</v>
      </c>
      <c r="N965" s="64">
        <f t="shared" si="194"/>
        <v>0</v>
      </c>
      <c r="O965" s="64">
        <v>4903000000</v>
      </c>
    </row>
    <row r="966" spans="1:15" s="2" customFormat="1" ht="111.75" customHeight="1" x14ac:dyDescent="0.3">
      <c r="A966" s="146">
        <f t="shared" si="196"/>
        <v>22</v>
      </c>
      <c r="B966" s="17" t="s">
        <v>895</v>
      </c>
      <c r="C966" s="26"/>
      <c r="D966" s="41" t="s">
        <v>910</v>
      </c>
      <c r="E966" s="30"/>
      <c r="F966" s="54" t="s">
        <v>643</v>
      </c>
      <c r="G966" s="186">
        <v>9785912825323</v>
      </c>
      <c r="H966" s="75">
        <v>51.8</v>
      </c>
      <c r="I966" s="81">
        <f t="shared" si="193"/>
        <v>32.1</v>
      </c>
      <c r="J966" s="88" t="s">
        <v>695</v>
      </c>
      <c r="K966" s="108" t="s">
        <v>706</v>
      </c>
      <c r="L966" s="110"/>
      <c r="M966" s="119">
        <f t="shared" si="195"/>
        <v>0</v>
      </c>
      <c r="N966" s="64">
        <f t="shared" si="194"/>
        <v>0</v>
      </c>
      <c r="O966" s="64">
        <v>4903000000</v>
      </c>
    </row>
    <row r="967" spans="1:15" s="2" customFormat="1" ht="111.75" customHeight="1" x14ac:dyDescent="0.3">
      <c r="A967" s="146">
        <f t="shared" si="196"/>
        <v>23</v>
      </c>
      <c r="B967" s="17" t="s">
        <v>895</v>
      </c>
      <c r="C967" s="26"/>
      <c r="D967" s="41" t="s">
        <v>911</v>
      </c>
      <c r="E967" s="52"/>
      <c r="F967" s="54" t="s">
        <v>678</v>
      </c>
      <c r="G967" s="186">
        <v>9785912821226</v>
      </c>
      <c r="H967" s="75">
        <v>51.8</v>
      </c>
      <c r="I967" s="81">
        <f t="shared" si="193"/>
        <v>32.1</v>
      </c>
      <c r="J967" s="88" t="s">
        <v>695</v>
      </c>
      <c r="K967" s="108" t="s">
        <v>912</v>
      </c>
      <c r="L967" s="110"/>
      <c r="M967" s="119">
        <f t="shared" si="195"/>
        <v>0</v>
      </c>
      <c r="N967" s="64">
        <f t="shared" si="194"/>
        <v>0</v>
      </c>
      <c r="O967" s="64">
        <v>4903000000</v>
      </c>
    </row>
    <row r="968" spans="1:15" s="2" customFormat="1" ht="111.75" customHeight="1" x14ac:dyDescent="0.3">
      <c r="A968" s="146">
        <f t="shared" si="196"/>
        <v>24</v>
      </c>
      <c r="B968" s="17" t="s">
        <v>895</v>
      </c>
      <c r="C968" s="26"/>
      <c r="D968" s="41" t="s">
        <v>457</v>
      </c>
      <c r="E968" s="147"/>
      <c r="F968" s="54" t="s">
        <v>632</v>
      </c>
      <c r="G968" s="186">
        <v>9785000335628</v>
      </c>
      <c r="H968" s="75">
        <v>51.8</v>
      </c>
      <c r="I968" s="81">
        <f t="shared" si="193"/>
        <v>32.1</v>
      </c>
      <c r="J968" s="88" t="s">
        <v>695</v>
      </c>
      <c r="K968" s="108" t="s">
        <v>706</v>
      </c>
      <c r="L968" s="110"/>
      <c r="M968" s="119">
        <f t="shared" si="195"/>
        <v>0</v>
      </c>
      <c r="N968" s="64">
        <f t="shared" si="194"/>
        <v>0</v>
      </c>
      <c r="O968" s="64">
        <v>4903000000</v>
      </c>
    </row>
    <row r="969" spans="1:15" s="2" customFormat="1" ht="111.75" customHeight="1" x14ac:dyDescent="0.3">
      <c r="A969" s="146">
        <f t="shared" si="196"/>
        <v>25</v>
      </c>
      <c r="B969" s="14" t="s">
        <v>895</v>
      </c>
      <c r="C969" s="26"/>
      <c r="D969" s="41" t="s">
        <v>913</v>
      </c>
      <c r="E969" s="30"/>
      <c r="F969" s="54" t="s">
        <v>914</v>
      </c>
      <c r="G969" s="186">
        <v>9785912825347</v>
      </c>
      <c r="H969" s="75">
        <v>51.8</v>
      </c>
      <c r="I969" s="81">
        <f t="shared" si="193"/>
        <v>32.1</v>
      </c>
      <c r="J969" s="88" t="s">
        <v>695</v>
      </c>
      <c r="K969" s="108" t="s">
        <v>706</v>
      </c>
      <c r="L969" s="110"/>
      <c r="M969" s="119">
        <f t="shared" si="195"/>
        <v>0</v>
      </c>
      <c r="N969" s="64">
        <f t="shared" si="194"/>
        <v>0</v>
      </c>
      <c r="O969" s="64">
        <v>4903000000</v>
      </c>
    </row>
    <row r="970" spans="1:15" s="2" customFormat="1" ht="111.75" customHeight="1" x14ac:dyDescent="0.3">
      <c r="A970" s="146">
        <f t="shared" si="196"/>
        <v>26</v>
      </c>
      <c r="B970" s="17" t="s">
        <v>895</v>
      </c>
      <c r="C970" s="26"/>
      <c r="D970" s="41" t="s">
        <v>915</v>
      </c>
      <c r="E970" s="149"/>
      <c r="F970" s="54" t="s">
        <v>916</v>
      </c>
      <c r="G970" s="186">
        <v>9785912821998</v>
      </c>
      <c r="H970" s="75">
        <v>51.8</v>
      </c>
      <c r="I970" s="81">
        <f t="shared" si="193"/>
        <v>32.1</v>
      </c>
      <c r="J970" s="88" t="s">
        <v>695</v>
      </c>
      <c r="K970" s="108" t="s">
        <v>912</v>
      </c>
      <c r="L970" s="110"/>
      <c r="M970" s="119">
        <f t="shared" si="195"/>
        <v>0</v>
      </c>
      <c r="N970" s="64">
        <f t="shared" si="194"/>
        <v>0</v>
      </c>
      <c r="O970" s="64">
        <v>4903000000</v>
      </c>
    </row>
    <row r="971" spans="1:15" s="2" customFormat="1" ht="49.2" customHeight="1" x14ac:dyDescent="0.3">
      <c r="A971" s="220" t="s">
        <v>1238</v>
      </c>
      <c r="B971" s="221"/>
      <c r="C971" s="221"/>
      <c r="D971" s="221"/>
      <c r="E971" s="131" t="s">
        <v>874</v>
      </c>
      <c r="F971" s="224"/>
      <c r="G971" s="224"/>
      <c r="H971" s="224"/>
      <c r="I971" s="224"/>
      <c r="J971" s="224"/>
      <c r="K971" s="225"/>
      <c r="L971" s="115"/>
      <c r="M971" s="119"/>
      <c r="N971" s="64"/>
      <c r="O971" s="64"/>
    </row>
    <row r="972" spans="1:15" s="20" customFormat="1" ht="111.75" customHeight="1" x14ac:dyDescent="0.3">
      <c r="A972" s="6">
        <v>1</v>
      </c>
      <c r="B972" s="14"/>
      <c r="C972" s="29"/>
      <c r="D972" s="39" t="s">
        <v>442</v>
      </c>
      <c r="E972" s="30"/>
      <c r="F972" s="54" t="s">
        <v>632</v>
      </c>
      <c r="G972" s="126">
        <v>9785912821394</v>
      </c>
      <c r="H972" s="75">
        <v>90</v>
      </c>
      <c r="I972" s="81">
        <f t="shared" ref="I972:I991" si="197">ROUND((100-$L$4)/100*H972,1)</f>
        <v>55.8</v>
      </c>
      <c r="J972" s="88" t="s">
        <v>798</v>
      </c>
      <c r="K972" s="104">
        <v>48</v>
      </c>
      <c r="L972" s="110"/>
      <c r="M972" s="119">
        <f>L972*I972</f>
        <v>0</v>
      </c>
      <c r="N972" s="59">
        <f>L972*4.85/48</f>
        <v>0</v>
      </c>
      <c r="O972" s="64">
        <v>4903000000</v>
      </c>
    </row>
    <row r="973" spans="1:15" s="20" customFormat="1" ht="111.75" customHeight="1" x14ac:dyDescent="0.3">
      <c r="A973" s="6">
        <f>A972+1</f>
        <v>2</v>
      </c>
      <c r="B973" s="14"/>
      <c r="C973" s="29"/>
      <c r="D973" s="39" t="s">
        <v>452</v>
      </c>
      <c r="E973" s="32"/>
      <c r="F973" s="54" t="s">
        <v>632</v>
      </c>
      <c r="G973" s="126">
        <v>9785912824906</v>
      </c>
      <c r="H973" s="75">
        <v>90</v>
      </c>
      <c r="I973" s="81">
        <f t="shared" si="197"/>
        <v>55.8</v>
      </c>
      <c r="J973" s="88" t="s">
        <v>798</v>
      </c>
      <c r="K973" s="104">
        <v>48</v>
      </c>
      <c r="L973" s="110"/>
      <c r="M973" s="119">
        <f>L973*I973</f>
        <v>0</v>
      </c>
      <c r="N973" s="59">
        <f>L973*4.85/48</f>
        <v>0</v>
      </c>
      <c r="O973" s="64">
        <v>4903000000</v>
      </c>
    </row>
    <row r="974" spans="1:15" s="2" customFormat="1" ht="111.75" customHeight="1" x14ac:dyDescent="0.3">
      <c r="A974" s="4">
        <f>A973+1</f>
        <v>3</v>
      </c>
      <c r="B974" s="14" t="s">
        <v>27</v>
      </c>
      <c r="C974" s="26"/>
      <c r="D974" s="39" t="s">
        <v>579</v>
      </c>
      <c r="E974" s="25"/>
      <c r="F974" s="54" t="s">
        <v>632</v>
      </c>
      <c r="G974" s="126">
        <v>9785912827754</v>
      </c>
      <c r="H974" s="75">
        <v>90</v>
      </c>
      <c r="I974" s="81">
        <f t="shared" si="197"/>
        <v>55.8</v>
      </c>
      <c r="J974" s="88" t="s">
        <v>798</v>
      </c>
      <c r="K974" s="102">
        <v>48</v>
      </c>
      <c r="L974" s="110"/>
      <c r="M974" s="119">
        <f>L974*I974</f>
        <v>0</v>
      </c>
      <c r="N974" s="64">
        <f>L974*4.85/48</f>
        <v>0</v>
      </c>
      <c r="O974" s="64">
        <v>4903000000</v>
      </c>
    </row>
    <row r="975" spans="1:15" s="20" customFormat="1" ht="111.75" customHeight="1" x14ac:dyDescent="0.3">
      <c r="A975" s="6">
        <f>A974+1</f>
        <v>4</v>
      </c>
      <c r="B975" s="14"/>
      <c r="C975" s="29"/>
      <c r="D975" s="39" t="s">
        <v>478</v>
      </c>
      <c r="E975" s="25"/>
      <c r="F975" s="54" t="s">
        <v>632</v>
      </c>
      <c r="G975" s="126">
        <v>9785912824074</v>
      </c>
      <c r="H975" s="75">
        <v>90</v>
      </c>
      <c r="I975" s="81">
        <f t="shared" si="197"/>
        <v>55.8</v>
      </c>
      <c r="J975" s="88" t="s">
        <v>798</v>
      </c>
      <c r="K975" s="104">
        <v>48</v>
      </c>
      <c r="L975" s="110"/>
      <c r="M975" s="119">
        <f>L975*I975</f>
        <v>0</v>
      </c>
      <c r="N975" s="59">
        <f>L975*4.85/48</f>
        <v>0</v>
      </c>
      <c r="O975" s="64">
        <v>4903000000</v>
      </c>
    </row>
    <row r="976" spans="1:15" s="2" customFormat="1" ht="111.75" customHeight="1" x14ac:dyDescent="0.3">
      <c r="A976" s="6">
        <f>A975+1</f>
        <v>5</v>
      </c>
      <c r="B976" s="14" t="s">
        <v>27</v>
      </c>
      <c r="C976" s="26"/>
      <c r="D976" s="39" t="s">
        <v>580</v>
      </c>
      <c r="E976" s="51"/>
      <c r="F976" s="54" t="s">
        <v>632</v>
      </c>
      <c r="G976" s="126">
        <v>9785912827785</v>
      </c>
      <c r="H976" s="75">
        <v>90</v>
      </c>
      <c r="I976" s="81">
        <f t="shared" si="197"/>
        <v>55.8</v>
      </c>
      <c r="J976" s="88" t="s">
        <v>798</v>
      </c>
      <c r="K976" s="102">
        <v>48</v>
      </c>
      <c r="L976" s="110"/>
      <c r="M976" s="119">
        <f>L976*I976</f>
        <v>0</v>
      </c>
      <c r="N976" s="64">
        <f>L976*4.85/48</f>
        <v>0</v>
      </c>
      <c r="O976" s="64">
        <v>4903000000</v>
      </c>
    </row>
    <row r="977" spans="1:15" s="2" customFormat="1" ht="111.75" customHeight="1" x14ac:dyDescent="0.3">
      <c r="A977" s="6">
        <f t="shared" ref="A977:A1012" si="198">A976+1</f>
        <v>6</v>
      </c>
      <c r="B977" s="14" t="s">
        <v>27</v>
      </c>
      <c r="C977" s="26"/>
      <c r="D977" s="39" t="s">
        <v>441</v>
      </c>
      <c r="E977" s="30"/>
      <c r="F977" s="54" t="s">
        <v>634</v>
      </c>
      <c r="G977" s="186">
        <v>9785912825224</v>
      </c>
      <c r="H977" s="75">
        <v>90</v>
      </c>
      <c r="I977" s="81">
        <f t="shared" si="197"/>
        <v>55.8</v>
      </c>
      <c r="J977" s="88" t="s">
        <v>799</v>
      </c>
      <c r="K977" s="102">
        <v>48</v>
      </c>
      <c r="L977" s="134"/>
      <c r="M977" s="119">
        <f t="shared" ref="M977:M991" si="199">I977*L977</f>
        <v>0</v>
      </c>
      <c r="N977" s="64">
        <f t="shared" ref="N977:N982" si="200">L977*4.32/48</f>
        <v>0</v>
      </c>
      <c r="O977" s="64">
        <v>4903000000</v>
      </c>
    </row>
    <row r="978" spans="1:15" s="2" customFormat="1" ht="111.75" customHeight="1" x14ac:dyDescent="0.3">
      <c r="A978" s="6">
        <f t="shared" si="198"/>
        <v>7</v>
      </c>
      <c r="B978" s="14" t="s">
        <v>27</v>
      </c>
      <c r="C978" s="26"/>
      <c r="D978" s="39" t="s">
        <v>444</v>
      </c>
      <c r="E978" s="49" t="s">
        <v>598</v>
      </c>
      <c r="F978" s="54" t="s">
        <v>632</v>
      </c>
      <c r="G978" s="193">
        <v>9785912828935</v>
      </c>
      <c r="H978" s="75">
        <v>90</v>
      </c>
      <c r="I978" s="81">
        <f t="shared" si="197"/>
        <v>55.8</v>
      </c>
      <c r="J978" s="89" t="s">
        <v>799</v>
      </c>
      <c r="K978" s="102">
        <v>48</v>
      </c>
      <c r="L978" s="134"/>
      <c r="M978" s="119">
        <f t="shared" si="199"/>
        <v>0</v>
      </c>
      <c r="N978" s="64">
        <f t="shared" si="200"/>
        <v>0</v>
      </c>
      <c r="O978" s="64">
        <v>4903000000</v>
      </c>
    </row>
    <row r="979" spans="1:15" s="20" customFormat="1" ht="111.75" customHeight="1" x14ac:dyDescent="0.3">
      <c r="A979" s="6">
        <f t="shared" si="198"/>
        <v>8</v>
      </c>
      <c r="B979" s="14"/>
      <c r="C979" s="29"/>
      <c r="D979" s="39" t="s">
        <v>445</v>
      </c>
      <c r="E979" s="50"/>
      <c r="F979" s="54" t="s">
        <v>634</v>
      </c>
      <c r="G979" s="194">
        <v>9785912820700</v>
      </c>
      <c r="H979" s="75">
        <v>90</v>
      </c>
      <c r="I979" s="81">
        <f t="shared" si="197"/>
        <v>55.8</v>
      </c>
      <c r="J979" s="89" t="s">
        <v>799</v>
      </c>
      <c r="K979" s="104">
        <v>48</v>
      </c>
      <c r="L979" s="134"/>
      <c r="M979" s="119">
        <f t="shared" si="199"/>
        <v>0</v>
      </c>
      <c r="N979" s="59">
        <f t="shared" si="200"/>
        <v>0</v>
      </c>
      <c r="O979" s="64">
        <v>4903000000</v>
      </c>
    </row>
    <row r="980" spans="1:15" s="2" customFormat="1" ht="111.75" customHeight="1" x14ac:dyDescent="0.3">
      <c r="A980" s="6">
        <f t="shared" si="198"/>
        <v>9</v>
      </c>
      <c r="B980" s="14" t="s">
        <v>27</v>
      </c>
      <c r="C980" s="26"/>
      <c r="D980" s="39" t="s">
        <v>447</v>
      </c>
      <c r="E980" s="49" t="s">
        <v>598</v>
      </c>
      <c r="F980" s="54" t="s">
        <v>632</v>
      </c>
      <c r="G980" s="186">
        <v>9785912826238</v>
      </c>
      <c r="H980" s="75">
        <v>90</v>
      </c>
      <c r="I980" s="81">
        <f t="shared" si="197"/>
        <v>55.8</v>
      </c>
      <c r="J980" s="89" t="s">
        <v>799</v>
      </c>
      <c r="K980" s="102">
        <v>48</v>
      </c>
      <c r="L980" s="134"/>
      <c r="M980" s="119">
        <f t="shared" si="199"/>
        <v>0</v>
      </c>
      <c r="N980" s="64">
        <f t="shared" si="200"/>
        <v>0</v>
      </c>
      <c r="O980" s="64">
        <v>4903000000</v>
      </c>
    </row>
    <row r="981" spans="1:15" s="2" customFormat="1" ht="111.75" customHeight="1" x14ac:dyDescent="0.3">
      <c r="A981" s="6">
        <f t="shared" si="198"/>
        <v>10</v>
      </c>
      <c r="B981" s="14" t="s">
        <v>27</v>
      </c>
      <c r="C981" s="26"/>
      <c r="D981" s="39" t="s">
        <v>448</v>
      </c>
      <c r="E981" s="52"/>
      <c r="F981" s="54" t="s">
        <v>638</v>
      </c>
      <c r="G981" s="186">
        <v>9785912829079</v>
      </c>
      <c r="H981" s="75">
        <v>90</v>
      </c>
      <c r="I981" s="81">
        <f t="shared" si="197"/>
        <v>55.8</v>
      </c>
      <c r="J981" s="89" t="s">
        <v>799</v>
      </c>
      <c r="K981" s="102">
        <v>48</v>
      </c>
      <c r="L981" s="134"/>
      <c r="M981" s="119">
        <f t="shared" si="199"/>
        <v>0</v>
      </c>
      <c r="N981" s="64">
        <f t="shared" si="200"/>
        <v>0</v>
      </c>
      <c r="O981" s="64">
        <v>4903000000</v>
      </c>
    </row>
    <row r="982" spans="1:15" s="2" customFormat="1" ht="111.75" customHeight="1" x14ac:dyDescent="0.3">
      <c r="A982" s="6">
        <f t="shared" si="198"/>
        <v>11</v>
      </c>
      <c r="B982" s="14" t="s">
        <v>27</v>
      </c>
      <c r="C982" s="26"/>
      <c r="D982" s="39" t="s">
        <v>581</v>
      </c>
      <c r="E982" s="49" t="s">
        <v>598</v>
      </c>
      <c r="F982" s="54" t="s">
        <v>634</v>
      </c>
      <c r="G982" s="186">
        <v>9785912825248</v>
      </c>
      <c r="H982" s="75">
        <v>90</v>
      </c>
      <c r="I982" s="81">
        <f t="shared" si="197"/>
        <v>55.8</v>
      </c>
      <c r="J982" s="89" t="s">
        <v>799</v>
      </c>
      <c r="K982" s="102">
        <v>48</v>
      </c>
      <c r="L982" s="134"/>
      <c r="M982" s="119">
        <f t="shared" si="199"/>
        <v>0</v>
      </c>
      <c r="N982" s="64">
        <f t="shared" si="200"/>
        <v>0</v>
      </c>
      <c r="O982" s="64">
        <v>4903000000</v>
      </c>
    </row>
    <row r="983" spans="1:15" s="2" customFormat="1" ht="111.75" customHeight="1" x14ac:dyDescent="0.3">
      <c r="A983" s="6">
        <f t="shared" si="198"/>
        <v>12</v>
      </c>
      <c r="B983" s="14"/>
      <c r="C983" s="26"/>
      <c r="D983" s="39" t="s">
        <v>505</v>
      </c>
      <c r="E983" s="49" t="s">
        <v>598</v>
      </c>
      <c r="F983" s="54" t="s">
        <v>632</v>
      </c>
      <c r="G983" s="186">
        <v>9785912824944</v>
      </c>
      <c r="H983" s="75">
        <v>90</v>
      </c>
      <c r="I983" s="81">
        <f t="shared" si="197"/>
        <v>55.8</v>
      </c>
      <c r="J983" s="89" t="s">
        <v>799</v>
      </c>
      <c r="K983" s="102">
        <v>48</v>
      </c>
      <c r="L983" s="134"/>
      <c r="M983" s="119">
        <f t="shared" si="199"/>
        <v>0</v>
      </c>
      <c r="N983" s="64">
        <f>L983*4.85/48</f>
        <v>0</v>
      </c>
      <c r="O983" s="64">
        <v>4903000000</v>
      </c>
    </row>
    <row r="984" spans="1:15" s="2" customFormat="1" ht="111.75" customHeight="1" x14ac:dyDescent="0.3">
      <c r="A984" s="6">
        <f t="shared" si="198"/>
        <v>13</v>
      </c>
      <c r="B984" s="14" t="s">
        <v>27</v>
      </c>
      <c r="C984" s="26"/>
      <c r="D984" s="39" t="s">
        <v>454</v>
      </c>
      <c r="E984" s="52"/>
      <c r="F984" s="54" t="s">
        <v>632</v>
      </c>
      <c r="G984" s="126">
        <v>9785912826467</v>
      </c>
      <c r="H984" s="75">
        <v>90</v>
      </c>
      <c r="I984" s="81">
        <f t="shared" si="197"/>
        <v>55.8</v>
      </c>
      <c r="J984" s="89" t="s">
        <v>799</v>
      </c>
      <c r="K984" s="102">
        <v>48</v>
      </c>
      <c r="L984" s="134"/>
      <c r="M984" s="119">
        <f t="shared" si="199"/>
        <v>0</v>
      </c>
      <c r="N984" s="64">
        <f>L984*4.85/48</f>
        <v>0</v>
      </c>
      <c r="O984" s="64">
        <v>4903000000</v>
      </c>
    </row>
    <row r="985" spans="1:15" s="20" customFormat="1" ht="111.75" customHeight="1" x14ac:dyDescent="0.3">
      <c r="A985" s="6">
        <f t="shared" si="198"/>
        <v>14</v>
      </c>
      <c r="B985" s="14"/>
      <c r="C985" s="29"/>
      <c r="D985" s="39" t="s">
        <v>456</v>
      </c>
      <c r="E985" s="51"/>
      <c r="F985" s="54" t="s">
        <v>632</v>
      </c>
      <c r="G985" s="126">
        <v>9785912821370</v>
      </c>
      <c r="H985" s="75">
        <v>90</v>
      </c>
      <c r="I985" s="81">
        <f t="shared" si="197"/>
        <v>55.8</v>
      </c>
      <c r="J985" s="89" t="s">
        <v>799</v>
      </c>
      <c r="K985" s="104">
        <v>48</v>
      </c>
      <c r="L985" s="134"/>
      <c r="M985" s="119">
        <f t="shared" si="199"/>
        <v>0</v>
      </c>
      <c r="N985" s="59">
        <f t="shared" ref="N985:N991" si="201">L985*4.32/48</f>
        <v>0</v>
      </c>
      <c r="O985" s="64">
        <v>4903000000</v>
      </c>
    </row>
    <row r="986" spans="1:15" s="2" customFormat="1" ht="111.75" customHeight="1" x14ac:dyDescent="0.3">
      <c r="A986" s="6">
        <f t="shared" si="198"/>
        <v>15</v>
      </c>
      <c r="B986" s="14" t="s">
        <v>27</v>
      </c>
      <c r="C986" s="26"/>
      <c r="D986" s="39" t="s">
        <v>457</v>
      </c>
      <c r="E986" s="52"/>
      <c r="F986" s="54" t="s">
        <v>632</v>
      </c>
      <c r="G986" s="126">
        <v>9785912825118</v>
      </c>
      <c r="H986" s="75">
        <v>90</v>
      </c>
      <c r="I986" s="81">
        <f t="shared" si="197"/>
        <v>55.8</v>
      </c>
      <c r="J986" s="89" t="s">
        <v>799</v>
      </c>
      <c r="K986" s="102">
        <v>48</v>
      </c>
      <c r="L986" s="134"/>
      <c r="M986" s="119">
        <f t="shared" si="199"/>
        <v>0</v>
      </c>
      <c r="N986" s="64">
        <f t="shared" si="201"/>
        <v>0</v>
      </c>
      <c r="O986" s="64">
        <v>4903000000</v>
      </c>
    </row>
    <row r="987" spans="1:15" s="20" customFormat="1" ht="111.75" customHeight="1" x14ac:dyDescent="0.3">
      <c r="A987" s="6">
        <f t="shared" si="198"/>
        <v>16</v>
      </c>
      <c r="B987" s="14"/>
      <c r="C987" s="29"/>
      <c r="D987" s="39" t="s">
        <v>582</v>
      </c>
      <c r="E987" s="51"/>
      <c r="F987" s="54" t="s">
        <v>634</v>
      </c>
      <c r="G987" s="126">
        <v>9785912823909</v>
      </c>
      <c r="H987" s="75">
        <v>90</v>
      </c>
      <c r="I987" s="81">
        <f t="shared" si="197"/>
        <v>55.8</v>
      </c>
      <c r="J987" s="89" t="s">
        <v>799</v>
      </c>
      <c r="K987" s="104">
        <v>48</v>
      </c>
      <c r="L987" s="134"/>
      <c r="M987" s="119">
        <f t="shared" si="199"/>
        <v>0</v>
      </c>
      <c r="N987" s="59">
        <f t="shared" si="201"/>
        <v>0</v>
      </c>
      <c r="O987" s="64">
        <v>4903000000</v>
      </c>
    </row>
    <row r="988" spans="1:15" s="2" customFormat="1" ht="111.75" customHeight="1" x14ac:dyDescent="0.3">
      <c r="A988" s="6">
        <f t="shared" si="198"/>
        <v>17</v>
      </c>
      <c r="B988" s="14" t="s">
        <v>27</v>
      </c>
      <c r="C988" s="26"/>
      <c r="D988" s="39" t="s">
        <v>460</v>
      </c>
      <c r="E988" s="52"/>
      <c r="F988" s="54" t="s">
        <v>632</v>
      </c>
      <c r="G988" s="126">
        <v>9785912823138</v>
      </c>
      <c r="H988" s="75">
        <v>90</v>
      </c>
      <c r="I988" s="81">
        <f t="shared" si="197"/>
        <v>55.8</v>
      </c>
      <c r="J988" s="89" t="s">
        <v>799</v>
      </c>
      <c r="K988" s="102">
        <v>48</v>
      </c>
      <c r="L988" s="134"/>
      <c r="M988" s="119">
        <f t="shared" si="199"/>
        <v>0</v>
      </c>
      <c r="N988" s="64">
        <f t="shared" si="201"/>
        <v>0</v>
      </c>
      <c r="O988" s="64">
        <v>4903000000</v>
      </c>
    </row>
    <row r="989" spans="1:15" s="2" customFormat="1" ht="111.75" customHeight="1" x14ac:dyDescent="0.3">
      <c r="A989" s="6">
        <f t="shared" si="198"/>
        <v>18</v>
      </c>
      <c r="B989" s="14" t="s">
        <v>27</v>
      </c>
      <c r="C989" s="26"/>
      <c r="D989" s="43" t="s">
        <v>583</v>
      </c>
      <c r="E989" s="49" t="s">
        <v>598</v>
      </c>
      <c r="F989" s="54" t="s">
        <v>635</v>
      </c>
      <c r="G989" s="186">
        <v>9785912828973</v>
      </c>
      <c r="H989" s="75">
        <v>90</v>
      </c>
      <c r="I989" s="81">
        <f t="shared" si="197"/>
        <v>55.8</v>
      </c>
      <c r="J989" s="89" t="s">
        <v>799</v>
      </c>
      <c r="K989" s="102">
        <v>48</v>
      </c>
      <c r="L989" s="134"/>
      <c r="M989" s="119">
        <f t="shared" si="199"/>
        <v>0</v>
      </c>
      <c r="N989" s="64">
        <f t="shared" si="201"/>
        <v>0</v>
      </c>
      <c r="O989" s="64">
        <v>4903000000</v>
      </c>
    </row>
    <row r="990" spans="1:15" s="2" customFormat="1" ht="111.75" customHeight="1" x14ac:dyDescent="0.3">
      <c r="A990" s="6">
        <f t="shared" si="198"/>
        <v>19</v>
      </c>
      <c r="B990" s="14" t="s">
        <v>27</v>
      </c>
      <c r="C990" s="26"/>
      <c r="D990" s="43" t="s">
        <v>484</v>
      </c>
      <c r="E990" s="49" t="s">
        <v>598</v>
      </c>
      <c r="F990" s="54" t="s">
        <v>635</v>
      </c>
      <c r="G990" s="186">
        <v>9785912826085</v>
      </c>
      <c r="H990" s="75">
        <v>90</v>
      </c>
      <c r="I990" s="81">
        <f t="shared" si="197"/>
        <v>55.8</v>
      </c>
      <c r="J990" s="89" t="s">
        <v>799</v>
      </c>
      <c r="K990" s="102">
        <v>48</v>
      </c>
      <c r="L990" s="134"/>
      <c r="M990" s="119">
        <f t="shared" si="199"/>
        <v>0</v>
      </c>
      <c r="N990" s="64">
        <f t="shared" si="201"/>
        <v>0</v>
      </c>
      <c r="O990" s="64">
        <v>4903000000</v>
      </c>
    </row>
    <row r="991" spans="1:15" s="2" customFormat="1" ht="111.75" customHeight="1" x14ac:dyDescent="0.3">
      <c r="A991" s="6">
        <f t="shared" si="198"/>
        <v>20</v>
      </c>
      <c r="B991" s="14" t="s">
        <v>27</v>
      </c>
      <c r="C991" s="26"/>
      <c r="D991" s="43" t="s">
        <v>473</v>
      </c>
      <c r="E991" s="30"/>
      <c r="F991" s="54" t="s">
        <v>635</v>
      </c>
      <c r="G991" s="186">
        <v>9785912828980</v>
      </c>
      <c r="H991" s="75">
        <v>90</v>
      </c>
      <c r="I991" s="81">
        <f t="shared" si="197"/>
        <v>55.8</v>
      </c>
      <c r="J991" s="89" t="s">
        <v>799</v>
      </c>
      <c r="K991" s="102">
        <v>48</v>
      </c>
      <c r="L991" s="134"/>
      <c r="M991" s="119">
        <f t="shared" si="199"/>
        <v>0</v>
      </c>
      <c r="N991" s="64">
        <f t="shared" si="201"/>
        <v>0</v>
      </c>
      <c r="O991" s="64">
        <v>4903000000</v>
      </c>
    </row>
    <row r="992" spans="1:15" s="2" customFormat="1" ht="111.75" customHeight="1" x14ac:dyDescent="0.3">
      <c r="A992" s="6">
        <f t="shared" si="198"/>
        <v>21</v>
      </c>
      <c r="B992" s="14" t="s">
        <v>28</v>
      </c>
      <c r="C992" s="26"/>
      <c r="D992" s="42" t="s">
        <v>584</v>
      </c>
      <c r="E992" s="51"/>
      <c r="F992" s="54" t="s">
        <v>677</v>
      </c>
      <c r="G992" s="126">
        <v>9785912827778</v>
      </c>
      <c r="H992" s="75">
        <v>90</v>
      </c>
      <c r="I992" s="81">
        <f t="shared" ref="I992:I1002" si="202">ROUND((100-$L$4)/100*H992,1)</f>
        <v>55.8</v>
      </c>
      <c r="J992" s="88" t="s">
        <v>1236</v>
      </c>
      <c r="K992" s="104">
        <v>48</v>
      </c>
      <c r="L992" s="110"/>
      <c r="M992" s="119">
        <f>L992*I992</f>
        <v>0</v>
      </c>
      <c r="N992" s="64">
        <f t="shared" ref="N992:N1002" si="203">L992*4.85/48</f>
        <v>0</v>
      </c>
      <c r="O992" s="64">
        <v>4903000000</v>
      </c>
    </row>
    <row r="993" spans="1:15" s="2" customFormat="1" ht="111.75" customHeight="1" x14ac:dyDescent="0.3">
      <c r="A993" s="6">
        <f t="shared" si="198"/>
        <v>22</v>
      </c>
      <c r="B993" s="14" t="s">
        <v>28</v>
      </c>
      <c r="C993" s="26"/>
      <c r="D993" s="42" t="s">
        <v>585</v>
      </c>
      <c r="E993" s="50"/>
      <c r="F993" s="54" t="s">
        <v>677</v>
      </c>
      <c r="G993" s="126">
        <v>9785912823671</v>
      </c>
      <c r="H993" s="75">
        <v>90</v>
      </c>
      <c r="I993" s="81">
        <f t="shared" si="202"/>
        <v>55.8</v>
      </c>
      <c r="J993" s="88" t="s">
        <v>1236</v>
      </c>
      <c r="K993" s="104">
        <v>48</v>
      </c>
      <c r="L993" s="110"/>
      <c r="M993" s="119">
        <f t="shared" ref="M993:M1002" si="204">L993*I993</f>
        <v>0</v>
      </c>
      <c r="N993" s="64">
        <f t="shared" si="203"/>
        <v>0</v>
      </c>
      <c r="O993" s="64">
        <v>4903000000</v>
      </c>
    </row>
    <row r="994" spans="1:15" s="2" customFormat="1" ht="111.75" customHeight="1" x14ac:dyDescent="0.3">
      <c r="A994" s="6">
        <f t="shared" si="198"/>
        <v>23</v>
      </c>
      <c r="B994" s="14" t="s">
        <v>28</v>
      </c>
      <c r="C994" s="26"/>
      <c r="D994" s="42" t="s">
        <v>586</v>
      </c>
      <c r="E994" s="51"/>
      <c r="F994" s="54" t="s">
        <v>677</v>
      </c>
      <c r="G994" s="126">
        <v>9785912827761</v>
      </c>
      <c r="H994" s="75">
        <v>90</v>
      </c>
      <c r="I994" s="81">
        <f>ROUND((100-$L$4)/100*H994,1)</f>
        <v>55.8</v>
      </c>
      <c r="J994" s="88" t="s">
        <v>1236</v>
      </c>
      <c r="K994" s="104">
        <v>48</v>
      </c>
      <c r="L994" s="110"/>
      <c r="M994" s="119">
        <f t="shared" si="204"/>
        <v>0</v>
      </c>
      <c r="N994" s="64">
        <f t="shared" si="203"/>
        <v>0</v>
      </c>
      <c r="O994" s="64">
        <v>4903000000</v>
      </c>
    </row>
    <row r="995" spans="1:15" s="2" customFormat="1" ht="111.75" customHeight="1" x14ac:dyDescent="0.3">
      <c r="A995" s="6">
        <f t="shared" si="198"/>
        <v>24</v>
      </c>
      <c r="B995" s="14" t="s">
        <v>28</v>
      </c>
      <c r="C995" s="26"/>
      <c r="D995" s="42" t="s">
        <v>550</v>
      </c>
      <c r="E995" s="25"/>
      <c r="F995" s="54" t="s">
        <v>679</v>
      </c>
      <c r="G995" s="126">
        <v>9785912820465</v>
      </c>
      <c r="H995" s="75">
        <v>90</v>
      </c>
      <c r="I995" s="81">
        <f t="shared" si="202"/>
        <v>55.8</v>
      </c>
      <c r="J995" s="88" t="s">
        <v>1236</v>
      </c>
      <c r="K995" s="104">
        <v>48</v>
      </c>
      <c r="L995" s="110"/>
      <c r="M995" s="119">
        <f t="shared" si="204"/>
        <v>0</v>
      </c>
      <c r="N995" s="64">
        <f t="shared" si="203"/>
        <v>0</v>
      </c>
      <c r="O995" s="64">
        <v>4903000000</v>
      </c>
    </row>
    <row r="996" spans="1:15" s="2" customFormat="1" ht="111.75" customHeight="1" x14ac:dyDescent="0.3">
      <c r="A996" s="6">
        <f t="shared" si="198"/>
        <v>25</v>
      </c>
      <c r="B996" s="14" t="s">
        <v>28</v>
      </c>
      <c r="C996" s="26"/>
      <c r="D996" s="42" t="s">
        <v>587</v>
      </c>
      <c r="E996" s="30"/>
      <c r="F996" s="54" t="s">
        <v>680</v>
      </c>
      <c r="G996" s="126">
        <v>9785912823121</v>
      </c>
      <c r="H996" s="75">
        <v>90</v>
      </c>
      <c r="I996" s="81">
        <f t="shared" si="202"/>
        <v>55.8</v>
      </c>
      <c r="J996" s="88" t="s">
        <v>1236</v>
      </c>
      <c r="K996" s="104">
        <v>48</v>
      </c>
      <c r="L996" s="110"/>
      <c r="M996" s="119">
        <f t="shared" si="204"/>
        <v>0</v>
      </c>
      <c r="N996" s="64">
        <f>L996*4.85/48</f>
        <v>0</v>
      </c>
      <c r="O996" s="64">
        <v>4903000000</v>
      </c>
    </row>
    <row r="997" spans="1:15" s="2" customFormat="1" ht="111.75" customHeight="1" x14ac:dyDescent="0.3">
      <c r="A997" s="6">
        <f t="shared" si="198"/>
        <v>26</v>
      </c>
      <c r="B997" s="14" t="s">
        <v>28</v>
      </c>
      <c r="C997" s="26"/>
      <c r="D997" s="42" t="s">
        <v>588</v>
      </c>
      <c r="E997" s="50"/>
      <c r="F997" s="54" t="s">
        <v>681</v>
      </c>
      <c r="G997" s="126">
        <v>9785912822384</v>
      </c>
      <c r="H997" s="75">
        <v>90</v>
      </c>
      <c r="I997" s="81">
        <f t="shared" si="202"/>
        <v>55.8</v>
      </c>
      <c r="J997" s="88" t="s">
        <v>1236</v>
      </c>
      <c r="K997" s="104">
        <v>48</v>
      </c>
      <c r="L997" s="110"/>
      <c r="M997" s="119">
        <f t="shared" si="204"/>
        <v>0</v>
      </c>
      <c r="N997" s="64">
        <f t="shared" si="203"/>
        <v>0</v>
      </c>
      <c r="O997" s="64">
        <v>4903000000</v>
      </c>
    </row>
    <row r="998" spans="1:15" s="2" customFormat="1" ht="111.75" customHeight="1" x14ac:dyDescent="0.3">
      <c r="A998" s="6">
        <f t="shared" si="198"/>
        <v>27</v>
      </c>
      <c r="B998" s="14" t="s">
        <v>28</v>
      </c>
      <c r="C998" s="26"/>
      <c r="D998" s="42" t="s">
        <v>589</v>
      </c>
      <c r="E998" s="30"/>
      <c r="F998" s="54" t="s">
        <v>681</v>
      </c>
      <c r="G998" s="126">
        <v>9785912826498</v>
      </c>
      <c r="H998" s="75">
        <v>90</v>
      </c>
      <c r="I998" s="81">
        <f t="shared" si="202"/>
        <v>55.8</v>
      </c>
      <c r="J998" s="88" t="s">
        <v>1236</v>
      </c>
      <c r="K998" s="104">
        <v>48</v>
      </c>
      <c r="L998" s="110"/>
      <c r="M998" s="119">
        <f t="shared" si="204"/>
        <v>0</v>
      </c>
      <c r="N998" s="64">
        <f t="shared" si="203"/>
        <v>0</v>
      </c>
      <c r="O998" s="64">
        <v>4903000000</v>
      </c>
    </row>
    <row r="999" spans="1:15" s="2" customFormat="1" ht="111.75" customHeight="1" x14ac:dyDescent="0.3">
      <c r="A999" s="6">
        <f t="shared" si="198"/>
        <v>28</v>
      </c>
      <c r="B999" s="14" t="s">
        <v>28</v>
      </c>
      <c r="C999" s="26"/>
      <c r="D999" s="42" t="s">
        <v>590</v>
      </c>
      <c r="E999" s="30"/>
      <c r="F999" s="54" t="s">
        <v>681</v>
      </c>
      <c r="G999" s="126">
        <v>9785912820991</v>
      </c>
      <c r="H999" s="75">
        <v>90</v>
      </c>
      <c r="I999" s="81">
        <f>ROUND((100-$L$4)/100*H999,1)</f>
        <v>55.8</v>
      </c>
      <c r="J999" s="88" t="s">
        <v>1236</v>
      </c>
      <c r="K999" s="104">
        <v>48</v>
      </c>
      <c r="L999" s="110"/>
      <c r="M999" s="119">
        <f t="shared" si="204"/>
        <v>0</v>
      </c>
      <c r="N999" s="64">
        <f t="shared" si="203"/>
        <v>0</v>
      </c>
      <c r="O999" s="64">
        <v>4903000000</v>
      </c>
    </row>
    <row r="1000" spans="1:15" s="2" customFormat="1" ht="111.75" customHeight="1" x14ac:dyDescent="0.3">
      <c r="A1000" s="6">
        <f t="shared" si="198"/>
        <v>29</v>
      </c>
      <c r="B1000" s="14" t="s">
        <v>28</v>
      </c>
      <c r="C1000" s="26"/>
      <c r="D1000" s="42" t="s">
        <v>591</v>
      </c>
      <c r="E1000" s="25"/>
      <c r="F1000" s="54" t="s">
        <v>682</v>
      </c>
      <c r="G1000" s="126">
        <v>9785912827792</v>
      </c>
      <c r="H1000" s="75">
        <v>90</v>
      </c>
      <c r="I1000" s="81">
        <f>ROUND((100-$L$4)/100*H1000,1)</f>
        <v>55.8</v>
      </c>
      <c r="J1000" s="88" t="s">
        <v>1236</v>
      </c>
      <c r="K1000" s="104">
        <v>48</v>
      </c>
      <c r="L1000" s="110"/>
      <c r="M1000" s="119">
        <f t="shared" si="204"/>
        <v>0</v>
      </c>
      <c r="N1000" s="64">
        <f t="shared" si="203"/>
        <v>0</v>
      </c>
      <c r="O1000" s="64">
        <v>4903000000</v>
      </c>
    </row>
    <row r="1001" spans="1:15" s="2" customFormat="1" ht="111.75" customHeight="1" x14ac:dyDescent="0.3">
      <c r="A1001" s="6">
        <f t="shared" si="198"/>
        <v>30</v>
      </c>
      <c r="B1001" s="14" t="s">
        <v>28</v>
      </c>
      <c r="C1001" s="26"/>
      <c r="D1001" s="42" t="s">
        <v>459</v>
      </c>
      <c r="E1001" s="25"/>
      <c r="F1001" s="54" t="s">
        <v>677</v>
      </c>
      <c r="G1001" s="126">
        <v>9785912823053</v>
      </c>
      <c r="H1001" s="75">
        <v>90</v>
      </c>
      <c r="I1001" s="81">
        <f t="shared" si="202"/>
        <v>55.8</v>
      </c>
      <c r="J1001" s="88" t="s">
        <v>1236</v>
      </c>
      <c r="K1001" s="104">
        <v>48</v>
      </c>
      <c r="L1001" s="110"/>
      <c r="M1001" s="119">
        <f t="shared" si="204"/>
        <v>0</v>
      </c>
      <c r="N1001" s="64">
        <f t="shared" si="203"/>
        <v>0</v>
      </c>
      <c r="O1001" s="64">
        <v>4903000000</v>
      </c>
    </row>
    <row r="1002" spans="1:15" s="2" customFormat="1" ht="111.75" customHeight="1" x14ac:dyDescent="0.3">
      <c r="A1002" s="6">
        <f t="shared" si="198"/>
        <v>31</v>
      </c>
      <c r="B1002" s="14" t="s">
        <v>28</v>
      </c>
      <c r="C1002" s="26"/>
      <c r="D1002" s="42" t="s">
        <v>592</v>
      </c>
      <c r="E1002" s="30"/>
      <c r="F1002" s="54" t="s">
        <v>677</v>
      </c>
      <c r="G1002" s="126">
        <v>9785912827730</v>
      </c>
      <c r="H1002" s="75">
        <v>90</v>
      </c>
      <c r="I1002" s="81">
        <f t="shared" si="202"/>
        <v>55.8</v>
      </c>
      <c r="J1002" s="88" t="s">
        <v>1236</v>
      </c>
      <c r="K1002" s="104">
        <v>48</v>
      </c>
      <c r="L1002" s="110"/>
      <c r="M1002" s="119">
        <f t="shared" si="204"/>
        <v>0</v>
      </c>
      <c r="N1002" s="64">
        <f t="shared" si="203"/>
        <v>0</v>
      </c>
      <c r="O1002" s="64">
        <v>4903000000</v>
      </c>
    </row>
    <row r="1003" spans="1:15" s="2" customFormat="1" ht="111.75" customHeight="1" x14ac:dyDescent="0.3">
      <c r="A1003" s="6">
        <f t="shared" si="198"/>
        <v>32</v>
      </c>
      <c r="B1003" s="14" t="s">
        <v>28</v>
      </c>
      <c r="C1003" s="26"/>
      <c r="D1003" s="42" t="s">
        <v>69</v>
      </c>
      <c r="E1003" s="32"/>
      <c r="F1003" s="54" t="s">
        <v>659</v>
      </c>
      <c r="G1003" s="126">
        <v>9785912828928</v>
      </c>
      <c r="H1003" s="75">
        <v>90</v>
      </c>
      <c r="I1003" s="81">
        <f t="shared" ref="I1003:I1012" si="205">ROUND((100-$L$4)/100*H1003,1)</f>
        <v>55.8</v>
      </c>
      <c r="J1003" s="88" t="s">
        <v>1237</v>
      </c>
      <c r="K1003" s="104">
        <v>48</v>
      </c>
      <c r="L1003" s="110"/>
      <c r="M1003" s="119">
        <f t="shared" ref="M1003:M1012" si="206">L1003*I1003</f>
        <v>0</v>
      </c>
      <c r="N1003" s="64">
        <f t="shared" ref="N1003:N1012" si="207">L1003*4.32/48</f>
        <v>0</v>
      </c>
      <c r="O1003" s="64">
        <v>4903000000</v>
      </c>
    </row>
    <row r="1004" spans="1:15" s="2" customFormat="1" ht="111.75" customHeight="1" x14ac:dyDescent="0.3">
      <c r="A1004" s="6">
        <f t="shared" si="198"/>
        <v>33</v>
      </c>
      <c r="B1004" s="14" t="s">
        <v>28</v>
      </c>
      <c r="C1004" s="26"/>
      <c r="D1004" s="42" t="s">
        <v>60</v>
      </c>
      <c r="E1004" s="25"/>
      <c r="F1004" s="54" t="s">
        <v>681</v>
      </c>
      <c r="G1004" s="126">
        <v>9785912822117</v>
      </c>
      <c r="H1004" s="75">
        <v>90</v>
      </c>
      <c r="I1004" s="81">
        <f t="shared" si="205"/>
        <v>55.8</v>
      </c>
      <c r="J1004" s="88" t="s">
        <v>1237</v>
      </c>
      <c r="K1004" s="104">
        <v>48</v>
      </c>
      <c r="L1004" s="110"/>
      <c r="M1004" s="119">
        <f t="shared" si="206"/>
        <v>0</v>
      </c>
      <c r="N1004" s="64">
        <f t="shared" si="207"/>
        <v>0</v>
      </c>
      <c r="O1004" s="64">
        <v>4903000000</v>
      </c>
    </row>
    <row r="1005" spans="1:15" s="2" customFormat="1" ht="111.75" customHeight="1" x14ac:dyDescent="0.3">
      <c r="A1005" s="6">
        <f t="shared" si="198"/>
        <v>34</v>
      </c>
      <c r="B1005" s="14" t="s">
        <v>28</v>
      </c>
      <c r="C1005" s="26"/>
      <c r="D1005" s="42" t="s">
        <v>593</v>
      </c>
      <c r="E1005" s="30"/>
      <c r="F1005" s="54" t="s">
        <v>643</v>
      </c>
      <c r="G1005" s="126">
        <v>9785912822124</v>
      </c>
      <c r="H1005" s="75">
        <v>90</v>
      </c>
      <c r="I1005" s="81">
        <f t="shared" si="205"/>
        <v>55.8</v>
      </c>
      <c r="J1005" s="88" t="s">
        <v>1237</v>
      </c>
      <c r="K1005" s="104">
        <v>48</v>
      </c>
      <c r="L1005" s="110"/>
      <c r="M1005" s="119">
        <f t="shared" si="206"/>
        <v>0</v>
      </c>
      <c r="N1005" s="64">
        <f t="shared" si="207"/>
        <v>0</v>
      </c>
      <c r="O1005" s="64">
        <v>4903000000</v>
      </c>
    </row>
    <row r="1006" spans="1:15" s="2" customFormat="1" ht="111.75" customHeight="1" x14ac:dyDescent="0.3">
      <c r="A1006" s="6">
        <f t="shared" si="198"/>
        <v>35</v>
      </c>
      <c r="B1006" s="14" t="s">
        <v>28</v>
      </c>
      <c r="C1006" s="26"/>
      <c r="D1006" s="42" t="s">
        <v>103</v>
      </c>
      <c r="E1006" s="32"/>
      <c r="F1006" s="54" t="s">
        <v>643</v>
      </c>
      <c r="G1006" s="126">
        <v>9785912824708</v>
      </c>
      <c r="H1006" s="75">
        <v>90</v>
      </c>
      <c r="I1006" s="81">
        <f t="shared" si="205"/>
        <v>55.8</v>
      </c>
      <c r="J1006" s="88" t="s">
        <v>1237</v>
      </c>
      <c r="K1006" s="104">
        <v>48</v>
      </c>
      <c r="L1006" s="110"/>
      <c r="M1006" s="119">
        <f t="shared" si="206"/>
        <v>0</v>
      </c>
      <c r="N1006" s="64">
        <f t="shared" si="207"/>
        <v>0</v>
      </c>
      <c r="O1006" s="64">
        <v>4903000000</v>
      </c>
    </row>
    <row r="1007" spans="1:15" s="2" customFormat="1" ht="111.75" customHeight="1" x14ac:dyDescent="0.3">
      <c r="A1007" s="6">
        <f t="shared" si="198"/>
        <v>36</v>
      </c>
      <c r="B1007" s="14" t="s">
        <v>28</v>
      </c>
      <c r="C1007" s="26"/>
      <c r="D1007" s="42" t="s">
        <v>594</v>
      </c>
      <c r="E1007" s="30"/>
      <c r="F1007" s="54" t="s">
        <v>681</v>
      </c>
      <c r="G1007" s="126">
        <v>9785912822155</v>
      </c>
      <c r="H1007" s="75">
        <v>90</v>
      </c>
      <c r="I1007" s="81">
        <f t="shared" si="205"/>
        <v>55.8</v>
      </c>
      <c r="J1007" s="88" t="s">
        <v>1237</v>
      </c>
      <c r="K1007" s="104">
        <v>48</v>
      </c>
      <c r="L1007" s="110"/>
      <c r="M1007" s="119">
        <f t="shared" si="206"/>
        <v>0</v>
      </c>
      <c r="N1007" s="64">
        <f t="shared" si="207"/>
        <v>0</v>
      </c>
      <c r="O1007" s="64">
        <v>4903000000</v>
      </c>
    </row>
    <row r="1008" spans="1:15" s="2" customFormat="1" ht="111.75" customHeight="1" x14ac:dyDescent="0.3">
      <c r="A1008" s="6">
        <f t="shared" si="198"/>
        <v>37</v>
      </c>
      <c r="B1008" s="14" t="s">
        <v>28</v>
      </c>
      <c r="C1008" s="26"/>
      <c r="D1008" s="42" t="s">
        <v>595</v>
      </c>
      <c r="E1008" s="32"/>
      <c r="F1008" s="54" t="s">
        <v>677</v>
      </c>
      <c r="G1008" s="186">
        <v>9785912824968</v>
      </c>
      <c r="H1008" s="75">
        <v>90</v>
      </c>
      <c r="I1008" s="81">
        <f t="shared" si="205"/>
        <v>55.8</v>
      </c>
      <c r="J1008" s="88" t="s">
        <v>1237</v>
      </c>
      <c r="K1008" s="104">
        <v>48</v>
      </c>
      <c r="L1008" s="110"/>
      <c r="M1008" s="119">
        <f t="shared" si="206"/>
        <v>0</v>
      </c>
      <c r="N1008" s="64">
        <f t="shared" si="207"/>
        <v>0</v>
      </c>
      <c r="O1008" s="64">
        <v>4903000000</v>
      </c>
    </row>
    <row r="1009" spans="1:15" s="2" customFormat="1" ht="111.75" customHeight="1" x14ac:dyDescent="0.3">
      <c r="A1009" s="6">
        <f t="shared" si="198"/>
        <v>38</v>
      </c>
      <c r="B1009" s="14" t="s">
        <v>28</v>
      </c>
      <c r="C1009" s="26"/>
      <c r="D1009" s="42" t="s">
        <v>106</v>
      </c>
      <c r="E1009" s="30"/>
      <c r="F1009" s="54" t="s">
        <v>643</v>
      </c>
      <c r="G1009" s="126">
        <v>9785912823527</v>
      </c>
      <c r="H1009" s="75">
        <v>90</v>
      </c>
      <c r="I1009" s="81">
        <f t="shared" si="205"/>
        <v>55.8</v>
      </c>
      <c r="J1009" s="88" t="s">
        <v>1237</v>
      </c>
      <c r="K1009" s="104">
        <v>48</v>
      </c>
      <c r="L1009" s="134"/>
      <c r="M1009" s="119">
        <f t="shared" si="206"/>
        <v>0</v>
      </c>
      <c r="N1009" s="64">
        <f t="shared" si="207"/>
        <v>0</v>
      </c>
      <c r="O1009" s="64">
        <v>4903000000</v>
      </c>
    </row>
    <row r="1010" spans="1:15" s="2" customFormat="1" ht="111.75" customHeight="1" x14ac:dyDescent="0.3">
      <c r="A1010" s="6">
        <f t="shared" si="198"/>
        <v>39</v>
      </c>
      <c r="B1010" s="14" t="s">
        <v>28</v>
      </c>
      <c r="C1010" s="26"/>
      <c r="D1010" s="42" t="s">
        <v>596</v>
      </c>
      <c r="E1010" s="30"/>
      <c r="F1010" s="54" t="s">
        <v>683</v>
      </c>
      <c r="G1010" s="126">
        <v>9785912825255</v>
      </c>
      <c r="H1010" s="75">
        <v>90</v>
      </c>
      <c r="I1010" s="81">
        <f t="shared" si="205"/>
        <v>55.8</v>
      </c>
      <c r="J1010" s="88" t="s">
        <v>1237</v>
      </c>
      <c r="K1010" s="104">
        <v>48</v>
      </c>
      <c r="L1010" s="134"/>
      <c r="M1010" s="119">
        <f t="shared" si="206"/>
        <v>0</v>
      </c>
      <c r="N1010" s="64">
        <f t="shared" si="207"/>
        <v>0</v>
      </c>
      <c r="O1010" s="64">
        <v>4903000000</v>
      </c>
    </row>
    <row r="1011" spans="1:15" s="2" customFormat="1" ht="111.75" customHeight="1" x14ac:dyDescent="0.3">
      <c r="A1011" s="6">
        <f t="shared" si="198"/>
        <v>40</v>
      </c>
      <c r="B1011" s="14" t="s">
        <v>28</v>
      </c>
      <c r="C1011" s="26"/>
      <c r="D1011" s="42" t="s">
        <v>597</v>
      </c>
      <c r="E1011" s="32"/>
      <c r="F1011" s="54" t="s">
        <v>677</v>
      </c>
      <c r="G1011" s="186">
        <v>9785912824975</v>
      </c>
      <c r="H1011" s="75">
        <v>90</v>
      </c>
      <c r="I1011" s="81">
        <f t="shared" si="205"/>
        <v>55.8</v>
      </c>
      <c r="J1011" s="88" t="s">
        <v>1237</v>
      </c>
      <c r="K1011" s="104">
        <v>48</v>
      </c>
      <c r="L1011" s="134"/>
      <c r="M1011" s="119">
        <f t="shared" si="206"/>
        <v>0</v>
      </c>
      <c r="N1011" s="64">
        <f t="shared" si="207"/>
        <v>0</v>
      </c>
      <c r="O1011" s="64">
        <v>4903000000</v>
      </c>
    </row>
    <row r="1012" spans="1:15" s="2" customFormat="1" ht="111.75" customHeight="1" x14ac:dyDescent="0.3">
      <c r="A1012" s="6">
        <f t="shared" si="198"/>
        <v>41</v>
      </c>
      <c r="B1012" s="14" t="s">
        <v>28</v>
      </c>
      <c r="C1012" s="26"/>
      <c r="D1012" s="42" t="s">
        <v>459</v>
      </c>
      <c r="E1012" s="32"/>
      <c r="F1012" s="54" t="s">
        <v>677</v>
      </c>
      <c r="G1012" s="126">
        <v>9785912823053</v>
      </c>
      <c r="H1012" s="75">
        <v>90</v>
      </c>
      <c r="I1012" s="81">
        <f t="shared" si="205"/>
        <v>55.8</v>
      </c>
      <c r="J1012" s="88" t="s">
        <v>1237</v>
      </c>
      <c r="K1012" s="104">
        <v>48</v>
      </c>
      <c r="L1012" s="134"/>
      <c r="M1012" s="119">
        <f t="shared" si="206"/>
        <v>0</v>
      </c>
      <c r="N1012" s="64">
        <f t="shared" si="207"/>
        <v>0</v>
      </c>
      <c r="O1012" s="64">
        <v>4903000000</v>
      </c>
    </row>
    <row r="1013" spans="1:15" s="2" customFormat="1" ht="33.6" customHeight="1" x14ac:dyDescent="0.3">
      <c r="A1013" s="220"/>
      <c r="B1013" s="221"/>
      <c r="C1013" s="221"/>
      <c r="D1013" s="221"/>
      <c r="E1013" s="16"/>
      <c r="F1013" s="224" t="s">
        <v>799</v>
      </c>
      <c r="G1013" s="224"/>
      <c r="H1013" s="224"/>
      <c r="I1013" s="224"/>
      <c r="J1013" s="224"/>
      <c r="K1013" s="225"/>
      <c r="L1013" s="110"/>
      <c r="M1013" s="119"/>
      <c r="N1013" s="64"/>
      <c r="O1013" s="64"/>
    </row>
    <row r="1014" spans="1:15" s="2" customFormat="1" ht="111.75" customHeight="1" x14ac:dyDescent="0.3">
      <c r="A1014" s="4">
        <f>A1012+1</f>
        <v>42</v>
      </c>
      <c r="B1014" s="14"/>
      <c r="C1014" s="27" t="s">
        <v>30</v>
      </c>
      <c r="D1014" s="39" t="s">
        <v>438</v>
      </c>
      <c r="E1014" s="30"/>
      <c r="F1014" s="54" t="s">
        <v>632</v>
      </c>
      <c r="G1014" s="186">
        <v>9785912825101</v>
      </c>
      <c r="H1014" s="75">
        <v>110</v>
      </c>
      <c r="I1014" s="81">
        <f t="shared" ref="I1014:I1025" si="208">ROUND((100-$L$4)/100*H1014,1)</f>
        <v>68.2</v>
      </c>
      <c r="J1014" s="88" t="s">
        <v>1230</v>
      </c>
      <c r="K1014" s="102">
        <v>48</v>
      </c>
      <c r="L1014" s="134"/>
      <c r="M1014" s="119">
        <f>I1014*L1014</f>
        <v>0</v>
      </c>
      <c r="N1014" s="64">
        <f>L1014*4.32/48</f>
        <v>0</v>
      </c>
      <c r="O1014" s="64">
        <v>4903000000</v>
      </c>
    </row>
    <row r="1015" spans="1:15" s="2" customFormat="1" ht="111.75" customHeight="1" x14ac:dyDescent="0.3">
      <c r="A1015" s="4">
        <f t="shared" ref="A1015:A1028" si="209">A1014+1</f>
        <v>43</v>
      </c>
      <c r="B1015" s="14"/>
      <c r="C1015" s="27" t="s">
        <v>30</v>
      </c>
      <c r="D1015" s="39" t="s">
        <v>440</v>
      </c>
      <c r="E1015" s="30"/>
      <c r="F1015" s="54" t="s">
        <v>632</v>
      </c>
      <c r="G1015" s="186">
        <v>9785912821080</v>
      </c>
      <c r="H1015" s="75">
        <v>110</v>
      </c>
      <c r="I1015" s="81">
        <f t="shared" si="208"/>
        <v>68.2</v>
      </c>
      <c r="J1015" s="88" t="s">
        <v>1230</v>
      </c>
      <c r="K1015" s="102">
        <v>48</v>
      </c>
      <c r="L1015" s="134"/>
      <c r="M1015" s="119">
        <f>I1015*L1015</f>
        <v>0</v>
      </c>
      <c r="N1015" s="64">
        <f>L1015*4.32/48</f>
        <v>0</v>
      </c>
      <c r="O1015" s="64">
        <v>4903000000</v>
      </c>
    </row>
    <row r="1016" spans="1:15" s="2" customFormat="1" ht="111.75" customHeight="1" x14ac:dyDescent="0.3">
      <c r="A1016" s="4">
        <f t="shared" si="209"/>
        <v>44</v>
      </c>
      <c r="B1016" s="14" t="s">
        <v>27</v>
      </c>
      <c r="C1016" s="27" t="s">
        <v>30</v>
      </c>
      <c r="D1016" s="39" t="s">
        <v>446</v>
      </c>
      <c r="E1016" s="49" t="s">
        <v>598</v>
      </c>
      <c r="F1016" s="54" t="s">
        <v>632</v>
      </c>
      <c r="G1016" s="186">
        <v>9785912824890</v>
      </c>
      <c r="H1016" s="75">
        <v>110</v>
      </c>
      <c r="I1016" s="81">
        <f t="shared" si="208"/>
        <v>68.2</v>
      </c>
      <c r="J1016" s="88" t="s">
        <v>1230</v>
      </c>
      <c r="K1016" s="102">
        <v>48</v>
      </c>
      <c r="L1016" s="134"/>
      <c r="M1016" s="119">
        <f>I1016*L1016</f>
        <v>0</v>
      </c>
      <c r="N1016" s="64">
        <f>L1016*4.32/48</f>
        <v>0</v>
      </c>
      <c r="O1016" s="64">
        <v>4903000000</v>
      </c>
    </row>
    <row r="1017" spans="1:15" s="2" customFormat="1" ht="111.75" customHeight="1" x14ac:dyDescent="0.3">
      <c r="A1017" s="4">
        <f t="shared" si="209"/>
        <v>45</v>
      </c>
      <c r="B1017" s="14" t="s">
        <v>27</v>
      </c>
      <c r="C1017" s="27" t="s">
        <v>30</v>
      </c>
      <c r="D1017" s="39" t="s">
        <v>476</v>
      </c>
      <c r="E1017" s="52"/>
      <c r="F1017" s="54" t="s">
        <v>632</v>
      </c>
      <c r="G1017" s="186">
        <v>9785912821073</v>
      </c>
      <c r="H1017" s="75">
        <v>110</v>
      </c>
      <c r="I1017" s="81">
        <f>ROUND((100-$L$4)/100*H1017,1)</f>
        <v>68.2</v>
      </c>
      <c r="J1017" s="89" t="s">
        <v>1230</v>
      </c>
      <c r="K1017" s="102">
        <v>48</v>
      </c>
      <c r="L1017" s="134"/>
      <c r="M1017" s="119">
        <f>L1017*I1017</f>
        <v>0</v>
      </c>
      <c r="N1017" s="64">
        <f>L1017*4.85/48</f>
        <v>0</v>
      </c>
      <c r="O1017" s="64">
        <v>4903000000</v>
      </c>
    </row>
    <row r="1018" spans="1:15" s="2" customFormat="1" ht="111.75" customHeight="1" x14ac:dyDescent="0.3">
      <c r="A1018" s="4">
        <f t="shared" si="209"/>
        <v>46</v>
      </c>
      <c r="B1018" s="14"/>
      <c r="C1018" s="27" t="s">
        <v>30</v>
      </c>
      <c r="D1018" s="39" t="s">
        <v>1233</v>
      </c>
      <c r="E1018" s="52"/>
      <c r="F1018" s="54" t="s">
        <v>632</v>
      </c>
      <c r="G1018" s="186">
        <v>9785912825231</v>
      </c>
      <c r="H1018" s="75">
        <v>110</v>
      </c>
      <c r="I1018" s="81">
        <f t="shared" si="208"/>
        <v>68.2</v>
      </c>
      <c r="J1018" s="89" t="s">
        <v>1230</v>
      </c>
      <c r="K1018" s="102">
        <v>48</v>
      </c>
      <c r="L1018" s="134"/>
      <c r="M1018" s="119">
        <f>I1018*L1018</f>
        <v>0</v>
      </c>
      <c r="N1018" s="64">
        <f>L1018*4.32/48</f>
        <v>0</v>
      </c>
      <c r="O1018" s="64">
        <v>4903000000</v>
      </c>
    </row>
    <row r="1019" spans="1:15" s="2" customFormat="1" ht="111.75" customHeight="1" x14ac:dyDescent="0.3">
      <c r="A1019" s="4">
        <f t="shared" si="209"/>
        <v>47</v>
      </c>
      <c r="B1019" s="14"/>
      <c r="C1019" s="27" t="s">
        <v>30</v>
      </c>
      <c r="D1019" s="39" t="s">
        <v>451</v>
      </c>
      <c r="E1019" s="30"/>
      <c r="F1019" s="54" t="s">
        <v>632</v>
      </c>
      <c r="G1019" s="186">
        <v>9785912826481</v>
      </c>
      <c r="H1019" s="75">
        <v>110</v>
      </c>
      <c r="I1019" s="81">
        <f t="shared" si="208"/>
        <v>68.2</v>
      </c>
      <c r="J1019" s="88" t="s">
        <v>1230</v>
      </c>
      <c r="K1019" s="102">
        <v>48</v>
      </c>
      <c r="L1019" s="134"/>
      <c r="M1019" s="119">
        <f>I1019*L1019</f>
        <v>0</v>
      </c>
      <c r="N1019" s="64">
        <f>L1019*4.32/48</f>
        <v>0</v>
      </c>
      <c r="O1019" s="64">
        <v>4903000000</v>
      </c>
    </row>
    <row r="1020" spans="1:15" s="2" customFormat="1" ht="111.75" customHeight="1" x14ac:dyDescent="0.3">
      <c r="A1020" s="4">
        <f t="shared" si="209"/>
        <v>48</v>
      </c>
      <c r="B1020" s="14" t="s">
        <v>27</v>
      </c>
      <c r="C1020" s="27" t="s">
        <v>30</v>
      </c>
      <c r="D1020" s="39" t="s">
        <v>455</v>
      </c>
      <c r="E1020" s="51"/>
      <c r="F1020" s="54" t="s">
        <v>634</v>
      </c>
      <c r="G1020" s="126">
        <v>9785912823558</v>
      </c>
      <c r="H1020" s="75">
        <v>110</v>
      </c>
      <c r="I1020" s="81">
        <f>ROUND((100-$L$4)/100*H1020,1)</f>
        <v>68.2</v>
      </c>
      <c r="J1020" s="88" t="s">
        <v>1230</v>
      </c>
      <c r="K1020" s="102">
        <v>48</v>
      </c>
      <c r="L1020" s="134"/>
      <c r="M1020" s="119">
        <f>L1020*I1020</f>
        <v>0</v>
      </c>
      <c r="N1020" s="64">
        <f>L1020*4.85/48</f>
        <v>0</v>
      </c>
      <c r="O1020" s="64">
        <v>4903000000</v>
      </c>
    </row>
    <row r="1021" spans="1:15" s="2" customFormat="1" ht="111.75" customHeight="1" x14ac:dyDescent="0.3">
      <c r="A1021" s="4">
        <f t="shared" si="209"/>
        <v>49</v>
      </c>
      <c r="B1021" s="14"/>
      <c r="C1021" s="27" t="s">
        <v>30</v>
      </c>
      <c r="D1021" s="39" t="s">
        <v>461</v>
      </c>
      <c r="E1021" s="52"/>
      <c r="F1021" s="54" t="s">
        <v>632</v>
      </c>
      <c r="G1021" s="126">
        <v>9785912824920</v>
      </c>
      <c r="H1021" s="75">
        <v>110</v>
      </c>
      <c r="I1021" s="81">
        <f t="shared" si="208"/>
        <v>68.2</v>
      </c>
      <c r="J1021" s="88" t="s">
        <v>1230</v>
      </c>
      <c r="K1021" s="104">
        <v>48</v>
      </c>
      <c r="L1021" s="134"/>
      <c r="M1021" s="119">
        <f>I1021*L1021</f>
        <v>0</v>
      </c>
      <c r="N1021" s="59">
        <f>L1021*4.32/48</f>
        <v>0</v>
      </c>
      <c r="O1021" s="64">
        <v>4903000000</v>
      </c>
    </row>
    <row r="1022" spans="1:15" s="2" customFormat="1" ht="111.75" customHeight="1" x14ac:dyDescent="0.3">
      <c r="A1022" s="4">
        <f t="shared" si="209"/>
        <v>50</v>
      </c>
      <c r="B1022" s="14"/>
      <c r="C1022" s="27" t="s">
        <v>30</v>
      </c>
      <c r="D1022" s="39" t="s">
        <v>1231</v>
      </c>
      <c r="E1022" s="52"/>
      <c r="F1022" s="54" t="s">
        <v>632</v>
      </c>
      <c r="G1022" s="186">
        <v>9785912822018</v>
      </c>
      <c r="H1022" s="75">
        <v>110</v>
      </c>
      <c r="I1022" s="81">
        <f>ROUND((100-$L$4)/100*H1022,1)</f>
        <v>68.2</v>
      </c>
      <c r="J1022" s="88" t="s">
        <v>1230</v>
      </c>
      <c r="K1022" s="102">
        <v>48</v>
      </c>
      <c r="L1022" s="134"/>
      <c r="M1022" s="119">
        <f>I1022*L1022</f>
        <v>0</v>
      </c>
      <c r="N1022" s="64">
        <f>L1022*4.85/48</f>
        <v>0</v>
      </c>
      <c r="O1022" s="64">
        <v>4903000000</v>
      </c>
    </row>
    <row r="1023" spans="1:15" s="2" customFormat="1" ht="111.75" customHeight="1" x14ac:dyDescent="0.3">
      <c r="A1023" s="4">
        <f t="shared" si="209"/>
        <v>51</v>
      </c>
      <c r="B1023" s="14"/>
      <c r="C1023" s="27" t="s">
        <v>30</v>
      </c>
      <c r="D1023" s="39" t="s">
        <v>483</v>
      </c>
      <c r="E1023" s="52"/>
      <c r="F1023" s="54" t="s">
        <v>635</v>
      </c>
      <c r="G1023" s="186">
        <v>9785912821790</v>
      </c>
      <c r="H1023" s="75">
        <v>110</v>
      </c>
      <c r="I1023" s="81">
        <f>ROUND((100-$L$4)/100*H1023,1)</f>
        <v>68.2</v>
      </c>
      <c r="J1023" s="88" t="s">
        <v>1230</v>
      </c>
      <c r="K1023" s="102">
        <v>48</v>
      </c>
      <c r="L1023" s="134"/>
      <c r="M1023" s="119">
        <f>I1023*L1023</f>
        <v>0</v>
      </c>
      <c r="N1023" s="64">
        <f>L1023*4.85/48</f>
        <v>0</v>
      </c>
      <c r="O1023" s="64">
        <v>4903000000</v>
      </c>
    </row>
    <row r="1024" spans="1:15" s="2" customFormat="1" ht="111.75" customHeight="1" x14ac:dyDescent="0.3">
      <c r="A1024" s="4">
        <f t="shared" si="209"/>
        <v>52</v>
      </c>
      <c r="B1024" s="14" t="s">
        <v>27</v>
      </c>
      <c r="C1024" s="27" t="s">
        <v>30</v>
      </c>
      <c r="D1024" s="43" t="s">
        <v>485</v>
      </c>
      <c r="E1024" s="49" t="s">
        <v>598</v>
      </c>
      <c r="F1024" s="54" t="s">
        <v>635</v>
      </c>
      <c r="G1024" s="186">
        <v>9785912828966</v>
      </c>
      <c r="H1024" s="75">
        <v>110</v>
      </c>
      <c r="I1024" s="81">
        <f t="shared" si="208"/>
        <v>68.2</v>
      </c>
      <c r="J1024" s="89" t="s">
        <v>1230</v>
      </c>
      <c r="K1024" s="102">
        <v>48</v>
      </c>
      <c r="L1024" s="134"/>
      <c r="M1024" s="119">
        <f>I1024*L1024</f>
        <v>0</v>
      </c>
      <c r="N1024" s="64">
        <f>L1024*4.32/48</f>
        <v>0</v>
      </c>
      <c r="O1024" s="64">
        <v>4903000000</v>
      </c>
    </row>
    <row r="1025" spans="1:15" s="2" customFormat="1" ht="111.75" customHeight="1" x14ac:dyDescent="0.3">
      <c r="A1025" s="4">
        <f t="shared" si="209"/>
        <v>53</v>
      </c>
      <c r="B1025" s="14"/>
      <c r="C1025" s="27" t="s">
        <v>30</v>
      </c>
      <c r="D1025" s="43" t="s">
        <v>1232</v>
      </c>
      <c r="E1025" s="30"/>
      <c r="F1025" s="54" t="s">
        <v>635</v>
      </c>
      <c r="G1025" s="186">
        <v>9785912822001</v>
      </c>
      <c r="H1025" s="75">
        <v>110</v>
      </c>
      <c r="I1025" s="81">
        <f t="shared" si="208"/>
        <v>68.2</v>
      </c>
      <c r="J1025" s="89" t="s">
        <v>1230</v>
      </c>
      <c r="K1025" s="102">
        <v>48</v>
      </c>
      <c r="L1025" s="134"/>
      <c r="M1025" s="119">
        <f>I1025*L1025</f>
        <v>0</v>
      </c>
      <c r="N1025" s="64">
        <f>L1025*4.32/48</f>
        <v>0</v>
      </c>
      <c r="O1025" s="64">
        <v>4903000000</v>
      </c>
    </row>
    <row r="1026" spans="1:15" s="2" customFormat="1" ht="111.75" customHeight="1" x14ac:dyDescent="0.3">
      <c r="A1026" s="4">
        <f t="shared" si="209"/>
        <v>54</v>
      </c>
      <c r="B1026" s="14"/>
      <c r="C1026" s="27" t="s">
        <v>30</v>
      </c>
      <c r="D1026" s="42" t="s">
        <v>549</v>
      </c>
      <c r="E1026" s="32"/>
      <c r="F1026" s="54" t="s">
        <v>677</v>
      </c>
      <c r="G1026" s="126">
        <v>9785912823855</v>
      </c>
      <c r="H1026" s="75">
        <v>110</v>
      </c>
      <c r="I1026" s="81">
        <f>ROUND((100-$L$4)/100*H1026,1)</f>
        <v>68.2</v>
      </c>
      <c r="J1026" s="88" t="s">
        <v>1230</v>
      </c>
      <c r="K1026" s="104">
        <v>48</v>
      </c>
      <c r="L1026" s="110"/>
      <c r="M1026" s="119">
        <f>L1026*I1026</f>
        <v>0</v>
      </c>
      <c r="N1026" s="64">
        <f>L1026*4.32/48</f>
        <v>0</v>
      </c>
      <c r="O1026" s="64">
        <v>4903000000</v>
      </c>
    </row>
    <row r="1027" spans="1:15" s="2" customFormat="1" ht="111.75" customHeight="1" x14ac:dyDescent="0.3">
      <c r="A1027" s="4">
        <f t="shared" si="209"/>
        <v>55</v>
      </c>
      <c r="B1027" s="14"/>
      <c r="C1027" s="27" t="s">
        <v>30</v>
      </c>
      <c r="D1027" s="42" t="s">
        <v>1234</v>
      </c>
      <c r="E1027" s="30"/>
      <c r="F1027" s="54" t="s">
        <v>677</v>
      </c>
      <c r="G1027" s="126">
        <v>9785912826450</v>
      </c>
      <c r="H1027" s="75">
        <v>110</v>
      </c>
      <c r="I1027" s="81">
        <f>ROUND((100-$L$4)/100*H1027,1)</f>
        <v>68.2</v>
      </c>
      <c r="J1027" s="88" t="s">
        <v>1230</v>
      </c>
      <c r="K1027" s="104">
        <v>48</v>
      </c>
      <c r="L1027" s="110"/>
      <c r="M1027" s="119">
        <f>L1027*I1027</f>
        <v>0</v>
      </c>
      <c r="N1027" s="64">
        <f>L1027*4.32/48</f>
        <v>0</v>
      </c>
      <c r="O1027" s="64">
        <v>4903000000</v>
      </c>
    </row>
    <row r="1028" spans="1:15" s="2" customFormat="1" ht="111.75" customHeight="1" x14ac:dyDescent="0.3">
      <c r="A1028" s="4">
        <f t="shared" si="209"/>
        <v>56</v>
      </c>
      <c r="B1028" s="14"/>
      <c r="C1028" s="27" t="s">
        <v>30</v>
      </c>
      <c r="D1028" s="42" t="s">
        <v>1235</v>
      </c>
      <c r="E1028" s="30"/>
      <c r="F1028" s="54" t="s">
        <v>677</v>
      </c>
      <c r="G1028" s="126">
        <v>9785912823695</v>
      </c>
      <c r="H1028" s="75">
        <v>110</v>
      </c>
      <c r="I1028" s="81">
        <f>ROUND((100-$L$4)/100*H1028,1)</f>
        <v>68.2</v>
      </c>
      <c r="J1028" s="88" t="s">
        <v>1230</v>
      </c>
      <c r="K1028" s="104">
        <v>48</v>
      </c>
      <c r="L1028" s="110"/>
      <c r="M1028" s="119">
        <f>L1028*I1028</f>
        <v>0</v>
      </c>
      <c r="N1028" s="64">
        <f>L1028*4.32/48</f>
        <v>0</v>
      </c>
      <c r="O1028" s="64">
        <v>4903000000</v>
      </c>
    </row>
    <row r="1029" spans="1:15" s="2" customFormat="1" ht="20.25" customHeight="1" x14ac:dyDescent="0.3">
      <c r="A1029" s="11"/>
      <c r="B1029" s="18"/>
      <c r="C1029" s="33"/>
      <c r="D1029" s="46"/>
      <c r="E1029" s="46"/>
      <c r="F1029" s="235"/>
      <c r="G1029" s="235"/>
      <c r="H1029" s="235"/>
      <c r="I1029" s="235"/>
      <c r="J1029" s="236" t="s">
        <v>800</v>
      </c>
      <c r="K1029" s="236"/>
      <c r="L1029" s="181">
        <f>SUM(L12:L1028)</f>
        <v>0</v>
      </c>
      <c r="M1029" s="163">
        <f>SUM(M12:M1028)</f>
        <v>0</v>
      </c>
      <c r="N1029" s="163">
        <f>SUM(N12:N1028)</f>
        <v>0</v>
      </c>
      <c r="O1029" s="120"/>
    </row>
    <row r="1030" spans="1:15" s="2" customFormat="1" x14ac:dyDescent="0.3">
      <c r="A1030" s="11"/>
      <c r="B1030" s="18"/>
      <c r="C1030" s="33"/>
      <c r="D1030" s="46"/>
      <c r="E1030" s="46"/>
      <c r="F1030" s="235" t="s">
        <v>1152</v>
      </c>
      <c r="G1030" s="235"/>
      <c r="H1030" s="235"/>
      <c r="I1030" s="235"/>
      <c r="J1030" s="95"/>
      <c r="K1030" s="95"/>
      <c r="L1030" s="182"/>
    </row>
    <row r="1031" spans="1:15" x14ac:dyDescent="0.3">
      <c r="B1031" s="19"/>
      <c r="D1031" s="47"/>
      <c r="E1031" s="47"/>
      <c r="F1031" s="128" t="s">
        <v>684</v>
      </c>
      <c r="L1031" s="182"/>
    </row>
  </sheetData>
  <mergeCells count="158">
    <mergeCell ref="F30:K30"/>
    <mergeCell ref="L5:M5"/>
    <mergeCell ref="L6:M6"/>
    <mergeCell ref="L7:M7"/>
    <mergeCell ref="F11:K11"/>
    <mergeCell ref="A11:D11"/>
    <mergeCell ref="F5:G6"/>
    <mergeCell ref="A18:D18"/>
    <mergeCell ref="F18:K18"/>
    <mergeCell ref="A30:D30"/>
    <mergeCell ref="A499:D499"/>
    <mergeCell ref="A10:K10"/>
    <mergeCell ref="F940:K940"/>
    <mergeCell ref="F859:K859"/>
    <mergeCell ref="F735:K735"/>
    <mergeCell ref="A691:D691"/>
    <mergeCell ref="A629:D629"/>
    <mergeCell ref="A501:D501"/>
    <mergeCell ref="A711:K711"/>
    <mergeCell ref="F65:K65"/>
    <mergeCell ref="F799:K799"/>
    <mergeCell ref="A807:K807"/>
    <mergeCell ref="A813:D813"/>
    <mergeCell ref="A498:K498"/>
    <mergeCell ref="F521:K521"/>
    <mergeCell ref="F883:K883"/>
    <mergeCell ref="F748:K748"/>
    <mergeCell ref="A712:D712"/>
    <mergeCell ref="A735:D735"/>
    <mergeCell ref="F623:K623"/>
    <mergeCell ref="F223:K223"/>
    <mergeCell ref="A244:D244"/>
    <mergeCell ref="F329:K329"/>
    <mergeCell ref="F244:K244"/>
    <mergeCell ref="F314:K314"/>
    <mergeCell ref="F336:K336"/>
    <mergeCell ref="F295:K295"/>
    <mergeCell ref="A294:K294"/>
    <mergeCell ref="A267:D267"/>
    <mergeCell ref="A276:D276"/>
    <mergeCell ref="F501:K501"/>
    <mergeCell ref="A521:D521"/>
    <mergeCell ref="A165:D165"/>
    <mergeCell ref="F629:K629"/>
    <mergeCell ref="F397:K397"/>
    <mergeCell ref="F499:K499"/>
    <mergeCell ref="F618:K618"/>
    <mergeCell ref="F422:K422"/>
    <mergeCell ref="F594:K594"/>
    <mergeCell ref="A594:D594"/>
    <mergeCell ref="F468:K468"/>
    <mergeCell ref="A468:D468"/>
    <mergeCell ref="A422:D422"/>
    <mergeCell ref="A416:D416"/>
    <mergeCell ref="A336:D336"/>
    <mergeCell ref="F712:K712"/>
    <mergeCell ref="A704:D704"/>
    <mergeCell ref="A664:D664"/>
    <mergeCell ref="F664:K664"/>
    <mergeCell ref="A618:D618"/>
    <mergeCell ref="F704:K704"/>
    <mergeCell ref="F691:K691"/>
    <mergeCell ref="F813:K813"/>
    <mergeCell ref="F923:K923"/>
    <mergeCell ref="A825:D825"/>
    <mergeCell ref="A882:K882"/>
    <mergeCell ref="A839:D839"/>
    <mergeCell ref="F861:K861"/>
    <mergeCell ref="A861:D861"/>
    <mergeCell ref="F917:K917"/>
    <mergeCell ref="F1030:I1030"/>
    <mergeCell ref="A859:D859"/>
    <mergeCell ref="J1029:K1029"/>
    <mergeCell ref="A917:D917"/>
    <mergeCell ref="A883:D883"/>
    <mergeCell ref="A940:D940"/>
    <mergeCell ref="F1029:I1029"/>
    <mergeCell ref="F971:K971"/>
    <mergeCell ref="A971:D971"/>
    <mergeCell ref="A944:D944"/>
    <mergeCell ref="F772:K772"/>
    <mergeCell ref="A772:D772"/>
    <mergeCell ref="A1013:D1013"/>
    <mergeCell ref="F1013:K1013"/>
    <mergeCell ref="F944:K944"/>
    <mergeCell ref="F839:K839"/>
    <mergeCell ref="A923:D923"/>
    <mergeCell ref="A808:D808"/>
    <mergeCell ref="F808:K808"/>
    <mergeCell ref="F825:K825"/>
    <mergeCell ref="A354:D354"/>
    <mergeCell ref="F354:K354"/>
    <mergeCell ref="A397:D397"/>
    <mergeCell ref="F94:K94"/>
    <mergeCell ref="A435:D435"/>
    <mergeCell ref="F435:K435"/>
    <mergeCell ref="F267:K267"/>
    <mergeCell ref="F114:K114"/>
    <mergeCell ref="A185:D185"/>
    <mergeCell ref="F416:K416"/>
    <mergeCell ref="F35:K35"/>
    <mergeCell ref="A113:K113"/>
    <mergeCell ref="F63:K63"/>
    <mergeCell ref="F74:K74"/>
    <mergeCell ref="F77:K77"/>
    <mergeCell ref="F82:K82"/>
    <mergeCell ref="A99:K99"/>
    <mergeCell ref="F89:K89"/>
    <mergeCell ref="B82:D82"/>
    <mergeCell ref="A100:D100"/>
    <mergeCell ref="F185:K185"/>
    <mergeCell ref="F276:K276"/>
    <mergeCell ref="F150:K150"/>
    <mergeCell ref="A131:D131"/>
    <mergeCell ref="A222:K222"/>
    <mergeCell ref="F211:K211"/>
    <mergeCell ref="A223:D223"/>
    <mergeCell ref="A150:D150"/>
    <mergeCell ref="A140:K140"/>
    <mergeCell ref="A141:D141"/>
    <mergeCell ref="F155:K155"/>
    <mergeCell ref="A155:D155"/>
    <mergeCell ref="F174:K174"/>
    <mergeCell ref="A23:D23"/>
    <mergeCell ref="A55:K55"/>
    <mergeCell ref="A108:D108"/>
    <mergeCell ref="B74:D74"/>
    <mergeCell ref="A42:D42"/>
    <mergeCell ref="A127:D127"/>
    <mergeCell ref="F131:K131"/>
    <mergeCell ref="F201:K201"/>
    <mergeCell ref="F194:K194"/>
    <mergeCell ref="F165:K165"/>
    <mergeCell ref="A194:D194"/>
    <mergeCell ref="A443:D443"/>
    <mergeCell ref="F443:K443"/>
    <mergeCell ref="A211:D211"/>
    <mergeCell ref="A201:D201"/>
    <mergeCell ref="A174:D174"/>
    <mergeCell ref="F321:K321"/>
    <mergeCell ref="B65:E65"/>
    <mergeCell ref="B63:E63"/>
    <mergeCell ref="A114:D114"/>
    <mergeCell ref="A130:K130"/>
    <mergeCell ref="F42:K42"/>
    <mergeCell ref="F57:K57"/>
    <mergeCell ref="F108:K108"/>
    <mergeCell ref="B57:E57"/>
    <mergeCell ref="A35:D35"/>
    <mergeCell ref="F23:K23"/>
    <mergeCell ref="F141:K141"/>
    <mergeCell ref="B77:D77"/>
    <mergeCell ref="B89:D89"/>
    <mergeCell ref="F100:K100"/>
    <mergeCell ref="F127:K127"/>
    <mergeCell ref="A94:D94"/>
    <mergeCell ref="A62:K62"/>
    <mergeCell ref="A56:K56"/>
  </mergeCells>
  <dataValidations disablePrompts="1" count="1">
    <dataValidation type="whole" operator="equal" allowBlank="1" showInputMessage="1" showErrorMessage="1" error="Количество указывайте в блоке БРЕНДЫ" prompt="Количество указывайте в блоке БРЕНДЫ" sqref="L620:O620 L196:O197 L107:O107 L157:O157 L176:O177 L437:O437 L356:O357 L246:O246 L297:O299 L470:O470">
      <formula1>0</formula1>
    </dataValidation>
  </dataValidations>
  <hyperlinks>
    <hyperlink ref="D832" r:id="rId1" tooltip="Посмотреть обложку"/>
    <hyperlink ref="D833" r:id="rId2" tooltip="Посмотреть обложку"/>
    <hyperlink ref="D830" r:id="rId3" tooltip="Посмотреть обложку"/>
    <hyperlink ref="D843" r:id="rId4" tooltip="Посмотреть обложку"/>
    <hyperlink ref="D853" r:id="rId5" tooltip="Посмотреть обложку"/>
    <hyperlink ref="D857" r:id="rId6" tooltip="Посмотреть обложку"/>
    <hyperlink ref="D840" r:id="rId7" tooltip="Посмотреть обложку"/>
    <hyperlink ref="D768" r:id="rId8" tooltip="Посмотреть обложку"/>
    <hyperlink ref="D752" r:id="rId9" tooltip="Посмотреть обложку"/>
    <hyperlink ref="D846" r:id="rId10" tooltip="Посмотреть обложку"/>
    <hyperlink ref="D428" r:id="rId11"/>
    <hyperlink ref="D429" r:id="rId12"/>
    <hyperlink ref="D431" r:id="rId13"/>
    <hyperlink ref="D671" r:id="rId14"/>
    <hyperlink ref="D755" r:id="rId15" tooltip="Посмотреть обложку"/>
    <hyperlink ref="D762" r:id="rId16" tooltip="Посмотреть обложку"/>
    <hyperlink ref="D769" r:id="rId17" tooltip="Посмотреть обложку"/>
    <hyperlink ref="D829" r:id="rId18" tooltip="Посмотреть обложку"/>
    <hyperlink ref="D595" r:id="rId19" tooltip="Посмотреть обложку"/>
    <hyperlink ref="D602" r:id="rId20" tooltip="Посмотреть обложку"/>
    <hyperlink ref="D570" r:id="rId21" tooltip="Посмотреть обложку"/>
    <hyperlink ref="D564" r:id="rId22"/>
    <hyperlink ref="D542" r:id="rId23"/>
    <hyperlink ref="D681" r:id="rId24"/>
    <hyperlink ref="D679" r:id="rId25"/>
    <hyperlink ref="D392" r:id="rId26" tooltip="Посмотреть обложку"/>
    <hyperlink ref="D581" r:id="rId27" tooltip="Посмотреть обложку"/>
    <hyperlink ref="D582" r:id="rId28" tooltip="Посмотреть обложку"/>
    <hyperlink ref="D584" r:id="rId29" tooltip="Посмотреть обложку"/>
    <hyperlink ref="D569" r:id="rId30" tooltip="Посмотреть обложку"/>
    <hyperlink ref="D575" r:id="rId31" tooltip="Посмотреть обложку"/>
    <hyperlink ref="D523" r:id="rId32" tooltip="Посмотреть"/>
    <hyperlink ref="D841" r:id="rId33" tooltip="Посмотреть обложку"/>
    <hyperlink ref="D758" r:id="rId34" tooltip="Посмотреть обложку"/>
    <hyperlink ref="D666" r:id="rId35"/>
    <hyperlink ref="D806" r:id="rId36" tooltip="Посмотреть обложку"/>
    <hyperlink ref="D676" r:id="rId37"/>
    <hyperlink ref="D673" r:id="rId38"/>
    <hyperlink ref="D800" r:id="rId39" tooltip="Посмотреть обложку"/>
    <hyperlink ref="D389" r:id="rId40" tooltip="Посмотреть обложку"/>
    <hyperlink ref="D393" r:id="rId41" tooltip="Посмотреть обложку"/>
    <hyperlink ref="D849" r:id="rId42" tooltip="Посмотреть обложку"/>
    <hyperlink ref="D613" r:id="rId43" tooltip="Посмотреть обложку"/>
    <hyperlink ref="D766" r:id="rId44" tooltip="Посмотреть обложку"/>
    <hyperlink ref="D802" r:id="rId45" tooltip="Посмотреть обложку"/>
    <hyperlink ref="D606" r:id="rId46"/>
    <hyperlink ref="D583" r:id="rId47" tooltip="Посмотреть обложку"/>
    <hyperlink ref="D587" r:id="rId48" tooltip="Посмотреть обложку"/>
    <hyperlink ref="D541" r:id="rId49" tooltip="Посмотреть обложку"/>
    <hyperlink ref="D767" r:id="rId50" tooltip="Посмотреть обложку"/>
    <hyperlink ref="D757" r:id="rId51" tooltip="Посмотреть обложку"/>
    <hyperlink ref="D750" r:id="rId52" tooltip="Посмотреть обложку"/>
    <hyperlink ref="D753" r:id="rId53" tooltip="Посмотреть обложку"/>
    <hyperlink ref="D596" r:id="rId54" tooltip="Посмотреть обложку"/>
    <hyperlink ref="D601" r:id="rId55" tooltip="Посмотреть обложку"/>
    <hyperlink ref="D838" r:id="rId56" tooltip="Посмотреть обложку"/>
    <hyperlink ref="D478" r:id="rId57" tooltip="Посмотреть обложку"/>
    <hyperlink ref="D749" r:id="rId58" tooltip="Посмотреть обложку"/>
    <hyperlink ref="D759" r:id="rId59" tooltip="Посмотреть обложку"/>
    <hyperlink ref="D805" r:id="rId60" tooltip="Посмотреть обложку"/>
    <hyperlink ref="D803" r:id="rId61" tooltip="Посмотреть обложку"/>
    <hyperlink ref="D722" r:id="rId62" tooltip="Посмотреть обложку"/>
    <hyperlink ref="D730" r:id="rId63" tooltip="Посмотреть обложку"/>
    <hyperlink ref="D734" r:id="rId64" tooltip="Посмотреть обложку"/>
    <hyperlink ref="D713" r:id="rId65" tooltip="Посмотреть обложку"/>
    <hyperlink ref="D724" r:id="rId66" tooltip="Посмотреть обложку"/>
    <hyperlink ref="D731" r:id="rId67" tooltip="Посмотреть обложку"/>
    <hyperlink ref="D720" r:id="rId68" tooltip="Посмотреть обложку"/>
    <hyperlink ref="D732" r:id="rId69" tooltip="Посмотреть обложку"/>
    <hyperlink ref="D723" r:id="rId70" tooltip="Посмотреть обложку"/>
    <hyperlink ref="D714" r:id="rId71" tooltip="Посмотреть обложку"/>
    <hyperlink ref="D727" r:id="rId72" tooltip="Посмотреть обложку"/>
    <hyperlink ref="D528" r:id="rId73" tooltip="Посмотреть обложку"/>
    <hyperlink ref="D848" r:id="rId74" tooltip="Посмотреть обложку"/>
    <hyperlink ref="D847" r:id="rId75" tooltip="Посмотреть обложку"/>
    <hyperlink ref="D845" r:id="rId76" tooltip="Посмотреть обложку"/>
    <hyperlink ref="D491" r:id="rId77" tooltip="Посмотреть обложку"/>
    <hyperlink ref="D473" r:id="rId78" tooltip="Посмотреть обложку"/>
    <hyperlink ref="D472" r:id="rId79" tooltip="Посмотреть обложку"/>
    <hyperlink ref="D831" r:id="rId80" tooltip="Посмотреть обложку"/>
    <hyperlink ref="D834" r:id="rId81" tooltip="Посмотреть обложку"/>
    <hyperlink ref="D430" r:id="rId82"/>
    <hyperlink ref="D690" r:id="rId83"/>
    <hyperlink ref="D689" r:id="rId84"/>
    <hyperlink ref="D688" r:id="rId85"/>
    <hyperlink ref="D687" r:id="rId86"/>
    <hyperlink ref="D686" r:id="rId87"/>
    <hyperlink ref="D668" r:id="rId88"/>
    <hyperlink ref="D667" r:id="rId89"/>
    <hyperlink ref="D801" r:id="rId90" tooltip="Посмотреть обложку"/>
    <hyperlink ref="D754" r:id="rId91" tooltip="Посмотреть обложку"/>
    <hyperlink ref="D607" r:id="rId92"/>
    <hyperlink ref="D579" r:id="rId93" tooltip="Посмотреть обложку" display="Транспорт"/>
    <hyperlink ref="D562" r:id="rId94"/>
    <hyperlink ref="D530" r:id="rId95" tooltip="Посмотреть обложку"/>
    <hyperlink ref="D538" r:id="rId96" tooltip="Посмотреть обложку"/>
    <hyperlink ref="D545" r:id="rId97" tooltip="Посмотреть обложку"/>
    <hyperlink ref="D827" r:id="rId98" tooltip="Посмотреть обложку"/>
    <hyperlink ref="D733" r:id="rId99" tooltip="Посмотреть обложку"/>
    <hyperlink ref="D578" r:id="rId100" tooltip="Посмотреть обложку"/>
    <hyperlink ref="D561" r:id="rId101" tooltip="Посмотреть обложку"/>
    <hyperlink ref="D440" r:id="rId102" tooltip="Посмотреть обложку"/>
    <hyperlink ref="D436" r:id="rId103" tooltip="Посмотреть обложку"/>
    <hyperlink ref="D439" r:id="rId104" tooltip="Посмотреть обложку"/>
    <hyperlink ref="D442" r:id="rId105" tooltip="Посмотреть обложку"/>
    <hyperlink ref="D441" r:id="rId106" tooltip="Посмотреть обложку"/>
    <hyperlink ref="D771" r:id="rId107" tooltip="Посмотреть обложку"/>
    <hyperlink ref="D425" r:id="rId108"/>
    <hyperlink ref="D427" r:id="rId109"/>
    <hyperlink ref="D432" r:id="rId110"/>
    <hyperlink ref="D424" r:id="rId111"/>
    <hyperlink ref="D423" r:id="rId112"/>
    <hyperlink ref="D434" r:id="rId113"/>
    <hyperlink ref="D433" r:id="rId114"/>
    <hyperlink ref="D426" r:id="rId115"/>
    <hyperlink ref="D614" r:id="rId116" tooltip="Посмотреть обложку"/>
    <hyperlink ref="D384" r:id="rId117" tooltip="Посмотреть обложку"/>
    <hyperlink ref="D438" r:id="rId118" tooltip="Посмотреть обложку"/>
    <hyperlink ref="D372" r:id="rId119" tooltip="Посмотреть обложку"/>
    <hyperlink ref="D492" r:id="rId120" tooltip="Посмотреть обложку"/>
    <hyperlink ref="D385" r:id="rId121" tooltip="Посмотреть обложку"/>
    <hyperlink ref="D576" r:id="rId122" tooltip="Посмотреть обложку"/>
    <hyperlink ref="D597" r:id="rId123" tooltip="Посмотреть обложку"/>
    <hyperlink ref="D600" r:id="rId124"/>
    <hyperlink ref="D609" r:id="rId125"/>
    <hyperlink ref="D616" r:id="rId126" tooltip="Посмотреть обложку"/>
    <hyperlink ref="D617" r:id="rId127" tooltip="Посмотреть обложку"/>
    <hyperlink ref="D624" r:id="rId128"/>
    <hyperlink ref="D625" r:id="rId129"/>
    <hyperlink ref="D186" r:id="rId130" tooltip="Посмотреть обложку"/>
    <hyperlink ref="D190" r:id="rId131" tooltip="Посмотреть обложку"/>
    <hyperlink ref="D192" r:id="rId132" tooltip="Посмотреть обложку"/>
    <hyperlink ref="D193" r:id="rId133" tooltip="Посмотреть обложку"/>
    <hyperlink ref="D565" r:id="rId134" tooltip="Посмотреть обложку"/>
    <hyperlink ref="D572" r:id="rId135" tooltip="Посмотреть обложку"/>
    <hyperlink ref="D540" r:id="rId136" tooltip="Посмотреть обложку"/>
    <hyperlink ref="D489" r:id="rId137" tooltip="Посмотреть обложку"/>
    <hyperlink ref="D764" r:id="rId138" tooltip="Посмотреть обложку"/>
    <hyperlink ref="D850" r:id="rId139" tooltip="Посмотреть обложку"/>
    <hyperlink ref="D856" r:id="rId140" tooltip="Посмотреть обложку"/>
    <hyperlink ref="D537" r:id="rId141" tooltip="Посмотреть обложку"/>
    <hyperlink ref="D573" r:id="rId142" tooltip="Посмотреть обложку"/>
    <hyperlink ref="D529" r:id="rId143" tooltip="Посмотреть обложку"/>
    <hyperlink ref="D826" r:id="rId144" tooltip="Посмотреть обложку"/>
    <hyperlink ref="D250" r:id="rId145"/>
    <hyperlink ref="D254" r:id="rId146"/>
    <hyperlink ref="D252" r:id="rId147"/>
    <hyperlink ref="D253" r:id="rId148"/>
    <hyperlink ref="D245" r:id="rId149"/>
    <hyperlink ref="D247" r:id="rId150"/>
    <hyperlink ref="D248" r:id="rId151"/>
    <hyperlink ref="D626" r:id="rId152"/>
    <hyperlink ref="D628" r:id="rId153"/>
    <hyperlink ref="D756" r:id="rId154" tooltip="Посмотреть обложку"/>
    <hyperlink ref="D675" r:id="rId155"/>
    <hyperlink ref="D207" r:id="rId156" tooltip="Посмотреть обложку"/>
    <hyperlink ref="D836" r:id="rId157" tooltip="Посмотреть обложку"/>
    <hyperlink ref="D837" r:id="rId158" tooltip="Посмотреть обложку"/>
    <hyperlink ref="D604" r:id="rId159" tooltip="Посмотреть обложку"/>
    <hyperlink ref="D214" r:id="rId160" tooltip="Посмотреть обложку"/>
    <hyperlink ref="D221" r:id="rId161" tooltip="Посмотреть обложку"/>
    <hyperlink ref="D217" r:id="rId162" tooltip="Посмотреть обложку"/>
    <hyperlink ref="D218" r:id="rId163" tooltip="Посмотреть обложку"/>
    <hyperlink ref="D524" r:id="rId164" tooltip="Посмотреть обложку"/>
    <hyperlink ref="D488" r:id="rId165" tooltip="Посмотреть обложку"/>
    <hyperlink ref="D493" r:id="rId166" tooltip="Посмотреть обложку"/>
    <hyperlink ref="D449" r:id="rId167"/>
    <hyperlink ref="D452" r:id="rId168"/>
    <hyperlink ref="D187" r:id="rId169" tooltip="Посмотреть обложку"/>
    <hyperlink ref="D188" r:id="rId170" tooltip="Посмотреть обложку"/>
    <hyperlink ref="D189" r:id="rId171" tooltip="Посмотреть обложку"/>
    <hyperlink ref="D191" r:id="rId172" tooltip="Посмотреть обложку"/>
    <hyperlink ref="D586" r:id="rId173" tooltip="Посмотреть обложку"/>
    <hyperlink ref="D568" r:id="rId174" tooltip="Посмотреть обложку"/>
    <hyperlink ref="D544" r:id="rId175" tooltip="Посмотреть обложку"/>
    <hyperlink ref="D536" r:id="rId176" tooltip="Посмотреть обложку"/>
    <hyperlink ref="D450" r:id="rId177"/>
    <hyperlink ref="D453" r:id="rId178"/>
    <hyperlink ref="D417" r:id="rId179"/>
    <hyperlink ref="D419" r:id="rId180"/>
    <hyperlink ref="D420" r:id="rId181"/>
    <hyperlink ref="D418" r:id="rId182"/>
    <hyperlink ref="D421" r:id="rId183"/>
    <hyperlink ref="D598" r:id="rId184" tooltip="Посмотреть обложку"/>
    <hyperlink ref="D852" r:id="rId185" tooltip="Посмотреть обложку" display="А.Н.Толстой &quot;Чудесные сказки&quot;"/>
    <hyperlink ref="D858" r:id="rId186" tooltip="Посмотреть обложку"/>
    <hyperlink ref="D352" r:id="rId187" tooltip="Посмотреть обложку"/>
    <hyperlink ref="D353" r:id="rId188" tooltip="Посмотреть обложку"/>
    <hyperlink ref="D346" r:id="rId189" tooltip="Посмотреть обложку"/>
    <hyperlink ref="D340" r:id="rId190" tooltip="Посмотреть обложку"/>
    <hyperlink ref="D349" r:id="rId191" tooltip="Посмотреть обложку"/>
    <hyperlink ref="D337" r:id="rId192" tooltip="Посмотреть обложку"/>
    <hyperlink ref="D685" r:id="rId193"/>
    <hyperlink ref="D634" r:id="rId194"/>
    <hyperlink ref="D641" r:id="rId195"/>
    <hyperlink ref="D657" r:id="rId196"/>
    <hyperlink ref="D630" r:id="rId197" display="Анималс животные "/>
    <hyperlink ref="D656" r:id="rId198"/>
    <hyperlink ref="D658" r:id="rId199"/>
    <hyperlink ref="D651" r:id="rId200"/>
    <hyperlink ref="D650" r:id="rId201"/>
    <hyperlink ref="D640" r:id="rId202"/>
    <hyperlink ref="D738" r:id="rId203" tooltip="Посмотреть обложку"/>
    <hyperlink ref="D739" r:id="rId204" tooltip="Посмотреть обложку"/>
    <hyperlink ref="D736" r:id="rId205" tooltip="Посмотреть обложку"/>
    <hyperlink ref="D741" r:id="rId206" tooltip="Посмотреть обложку"/>
    <hyperlink ref="D737" r:id="rId207" tooltip="Посмотреть обложку"/>
    <hyperlink ref="D747" r:id="rId208" tooltip="Посмотреть обложку"/>
    <hyperlink ref="D775" r:id="rId209" tooltip="Посмотреть обложку"/>
    <hyperlink ref="D783" r:id="rId210" tooltip="Посмотреть обложку"/>
    <hyperlink ref="D789" r:id="rId211" tooltip="Посмотреть обложку"/>
    <hyperlink ref="D563" r:id="rId212" tooltip="Посмотреть обложку"/>
    <hyperlink ref="D532" r:id="rId213" tooltip="Посмотреть обложку"/>
    <hyperlink ref="D567" r:id="rId214" tooltip="Посмотреть обложку"/>
    <hyperlink ref="D543" r:id="rId215" tooltip="Посмотреть обложку"/>
    <hyperlink ref="D535" r:id="rId216" tooltip="Посмотреть обложку"/>
    <hyperlink ref="D547" r:id="rId217" tooltip="Посмотреть обложку"/>
    <hyperlink ref="D546" r:id="rId218" tooltip="Посмотреть обложку" display="Морфологический разбор глагола/ средняя школа  00043"/>
    <hyperlink ref="D549" r:id="rId219" display="Морфологический разбор имени прилагательного/ средняя школа  00033"/>
    <hyperlink ref="D552" r:id="rId220"/>
    <hyperlink ref="D531" r:id="rId221" tooltip="Посмотреть обложку"/>
    <hyperlink ref="D534" r:id="rId222" tooltip="Посмотреть обложку"/>
    <hyperlink ref="D533" r:id="rId223" tooltip="Посмотреть обложку"/>
    <hyperlink ref="D548" r:id="rId224" tooltip="Посмотреть обложку" display="Морфологический разбор деепричастия/ 5-6 класс  00029"/>
    <hyperlink ref="D550" r:id="rId225"/>
    <hyperlink ref="D551" r:id="rId226" display="Морфологический разбор имени существительного/ средняя школа  00044"/>
    <hyperlink ref="D558" r:id="rId227"/>
    <hyperlink ref="D560" r:id="rId228"/>
    <hyperlink ref="D559" r:id="rId229"/>
    <hyperlink ref="D557" r:id="rId230" display="Морфологический разбор причастия/ 5-6 класс  00035"/>
    <hyperlink ref="D556" r:id="rId231" display="Морфологический разбор предлога/ 5-6 класс  00034"/>
    <hyperlink ref="D553" r:id="rId232" display="Морфологический разбор междометия/ 5-6 класс  00030"/>
    <hyperlink ref="D555" r:id="rId233" display="Морфологический разбор наречия/ 5-6 класс  00032"/>
    <hyperlink ref="D554" r:id="rId234" display="Морфологический разбор местоимения/ 5-6 класс  00031"/>
    <hyperlink ref="D585" r:id="rId235" tooltip="Посмотреть обложку"/>
    <hyperlink ref="D580" r:id="rId236" tooltip="Посмотреть обложку"/>
    <hyperlink ref="D571" r:id="rId237" tooltip="Посмотреть обложку"/>
    <hyperlink ref="D496" r:id="rId238" tooltip="Посмотреть обложку"/>
    <hyperlink ref="D497" r:id="rId239" tooltip="Посмотреть обложку"/>
    <hyperlink ref="D358" r:id="rId240" tooltip="Посмотреть обложку"/>
    <hyperlink ref="D399" r:id="rId241" tooltip="Посмотреть обложку"/>
    <hyperlink ref="D400" r:id="rId242" tooltip="Посмотреть обложку"/>
    <hyperlink ref="D405" r:id="rId243" tooltip="Посмотреть обложку"/>
    <hyperlink ref="D404" r:id="rId244" tooltip="Посмотреть обложку"/>
    <hyperlink ref="D413" r:id="rId245" tooltip="Посмотреть обложку"/>
    <hyperlink ref="D415" r:id="rId246" tooltip="Посмотреть обложку"/>
    <hyperlink ref="D610" r:id="rId247" tooltip="Посмотреть обложку"/>
    <hyperlink ref="D451" r:id="rId248"/>
    <hyperlink ref="D456" r:id="rId249"/>
    <hyperlink ref="D459" r:id="rId250"/>
    <hyperlink ref="D631" r:id="rId251"/>
    <hyperlink ref="D632" r:id="rId252"/>
    <hyperlink ref="D642" r:id="rId253"/>
    <hyperlink ref="D646" r:id="rId254"/>
    <hyperlink ref="D514" r:id="rId255"/>
    <hyperlink ref="D181" r:id="rId256" tooltip="Посмотреть обложку"/>
    <hyperlink ref="D184" r:id="rId257" tooltip="Посмотреть обложку"/>
    <hyperlink ref="D178" r:id="rId258" tooltip="Посмотреть обложку"/>
    <hyperlink ref="D179" r:id="rId259" tooltip="Посмотреть обложку"/>
    <hyperlink ref="D180" r:id="rId260" tooltip="Посмотреть обложку"/>
    <hyperlink ref="D182" r:id="rId261" tooltip="Посмотреть обложку"/>
    <hyperlink ref="D215" r:id="rId262" tooltip="Посмотреть обложку"/>
    <hyperlink ref="D288" r:id="rId263"/>
    <hyperlink ref="D290" r:id="rId264"/>
    <hyperlink ref="D293" r:id="rId265"/>
    <hyperlink ref="D291" r:id="rId266"/>
    <hyperlink ref="D280" r:id="rId267"/>
    <hyperlink ref="D282" r:id="rId268"/>
    <hyperlink ref="D286" r:id="rId269"/>
    <hyperlink ref="D285" r:id="rId270"/>
    <hyperlink ref="D258" r:id="rId271"/>
    <hyperlink ref="D256" r:id="rId272"/>
    <hyperlink ref="D198" r:id="rId273" tooltip="Посмотреть обложку"/>
    <hyperlink ref="D199" r:id="rId274" tooltip="Посмотреть обложку"/>
    <hyperlink ref="D200" r:id="rId275" tooltip="Посмотреть обложку"/>
    <hyperlink ref="D195" r:id="rId276" tooltip="Посмотреть обложку"/>
    <hyperlink ref="D394" r:id="rId277" tooltip="Посмотреть обложку"/>
    <hyperlink ref="D262" r:id="rId278"/>
    <hyperlink ref="D261" r:id="rId279"/>
    <hyperlink ref="D260" r:id="rId280"/>
    <hyperlink ref="D259" r:id="rId281"/>
    <hyperlink ref="D257" r:id="rId282"/>
    <hyperlink ref="D255" r:id="rId283"/>
    <hyperlink ref="D444" r:id="rId284"/>
    <hyperlink ref="D460" r:id="rId285"/>
    <hyperlink ref="D462" r:id="rId286"/>
    <hyperlink ref="D465" r:id="rId287"/>
    <hyperlink ref="D175" r:id="rId288" tooltip="Посмотреть обложку"/>
    <hyperlink ref="D608" r:id="rId289"/>
    <hyperlink ref="D599" r:id="rId290" tooltip="Посмотреть обложку"/>
    <hyperlink ref="D603" r:id="rId291" tooltip="Посмотреть обложку"/>
    <hyperlink ref="D605" r:id="rId292"/>
    <hyperlink ref="D593" r:id="rId293" tooltip="Посмотреть обложку" display="Colours Цвета 00049"/>
    <hyperlink ref="D590" r:id="rId294" tooltip="Посмотреть обложку" display="Time and seasons Время и времена года 00050"/>
    <hyperlink ref="D592" r:id="rId295" tooltip="Посмотреть обложку" display="Human body Тело человека 00051"/>
    <hyperlink ref="D591" r:id="rId296" tooltip="Посмотреть обложку" display="Prepositions of direction and place                                                                                      Предлоги направления и места 00059"/>
    <hyperlink ref="D522" r:id="rId297" tooltip="Посмотреть обложку"/>
    <hyperlink ref="D515" r:id="rId298"/>
    <hyperlink ref="D513" r:id="rId299"/>
    <hyperlink ref="D527" r:id="rId300" tooltip="Посмотреть"/>
    <hyperlink ref="D794:D797" r:id="rId301" tooltip="Посмотреть обложку" display="Давайте дружить!"/>
    <hyperlink ref="D170" r:id="rId302"/>
    <hyperlink ref="D166" r:id="rId303"/>
    <hyperlink ref="D167" r:id="rId304"/>
    <hyperlink ref="D168" r:id="rId305"/>
    <hyperlink ref="D169" r:id="rId306"/>
    <hyperlink ref="D171" r:id="rId307"/>
    <hyperlink ref="D172" r:id="rId308"/>
    <hyperlink ref="D173" r:id="rId309"/>
    <hyperlink ref="D678" r:id="rId310"/>
    <hyperlink ref="D672" r:id="rId311"/>
    <hyperlink ref="D682" r:id="rId312"/>
    <hyperlink ref="D835" r:id="rId313"/>
    <hyperlink ref="D219" r:id="rId314" tooltip="Посмотреть обложку"/>
    <hyperlink ref="D263" r:id="rId315"/>
    <hyperlink ref="D264" r:id="rId316"/>
    <hyperlink ref="D265" r:id="rId317"/>
    <hyperlink ref="D266" r:id="rId318"/>
    <hyperlink ref="D374" r:id="rId319" tooltip="просмотреть обложку"/>
    <hyperlink ref="D391" r:id="rId320" tooltip="Посмотреть обложку"/>
    <hyperlink ref="D486" r:id="rId321" tooltip="Посмотреть обложку"/>
    <hyperlink ref="D828" r:id="rId322" tooltip="Посмотреть обложку"/>
    <hyperlink ref="D284" r:id="rId323"/>
    <hyperlink ref="D277" r:id="rId324"/>
    <hyperlink ref="D278" r:id="rId325"/>
    <hyperlink ref="D283" r:id="rId326"/>
    <hyperlink ref="D287" r:id="rId327"/>
    <hyperlink ref="D279" r:id="rId328"/>
    <hyperlink ref="D281" r:id="rId329"/>
    <hyperlink ref="D292" r:id="rId330"/>
    <hyperlink ref="D220" r:id="rId331" tooltip="Посмотреть обложку"/>
    <hyperlink ref="D500" r:id="rId332" tooltip="Посмотреть обложку"/>
    <hyperlink ref="D821" r:id="rId333" tooltip="Посмотреть обложку"/>
    <hyperlink ref="D818" r:id="rId334" tooltip="Посмотреть обложку"/>
    <hyperlink ref="D815" r:id="rId335" tooltip="Посмотреть обложку"/>
    <hyperlink ref="D814" r:id="rId336" tooltip="Посмотреть обложку"/>
    <hyperlink ref="D823" r:id="rId337" tooltip="Посмотреть обложку"/>
    <hyperlink ref="D824" r:id="rId338" tooltip="Посмотреть обложку"/>
    <hyperlink ref="D817" r:id="rId339" tooltip="Посмотреть обложку"/>
    <hyperlink ref="D816" r:id="rId340" tooltip="Посмотреть обложку"/>
    <hyperlink ref="D820" r:id="rId341" tooltip="Посмотреть обложку"/>
    <hyperlink ref="D819" r:id="rId342" tooltip="Посмотреть обложку"/>
    <hyperlink ref="D822" r:id="rId343" tooltip="Посмотреть обложку"/>
    <hyperlink ref="D695" r:id="rId344"/>
    <hyperlink ref="D696" r:id="rId345"/>
    <hyperlink ref="D698" r:id="rId346"/>
    <hyperlink ref="D702" r:id="rId347"/>
    <hyperlink ref="D693" r:id="rId348"/>
    <hyperlink ref="D699" r:id="rId349"/>
    <hyperlink ref="D694" r:id="rId350"/>
    <hyperlink ref="D697" r:id="rId351"/>
    <hyperlink ref="D703" r:id="rId352"/>
    <hyperlink ref="D692" r:id="rId353"/>
    <hyperlink ref="D622" r:id="rId354"/>
    <hyperlink ref="D621" r:id="rId355"/>
    <hyperlink ref="D469" r:id="rId356" tooltip="Посмотреть обложку"/>
    <hyperlink ref="D516" r:id="rId357"/>
    <hyperlink ref="D517" r:id="rId358"/>
    <hyperlink ref="D519" r:id="rId359"/>
    <hyperlink ref="D520" r:id="rId360"/>
    <hyperlink ref="D183" r:id="rId361" tooltip="Посмотреть обложку"/>
    <hyperlink ref="D715" r:id="rId362" tooltip="Посмотреть обложку"/>
    <hyperlink ref="D680" r:id="rId363"/>
    <hyperlink ref="D360" r:id="rId364" tooltip="Посмотреть обложку"/>
    <hyperlink ref="D361" r:id="rId365" tooltip="Посмотреть обложку"/>
    <hyperlink ref="D367" r:id="rId366" tooltip="Посмотреть обложку"/>
    <hyperlink ref="D370" r:id="rId367" tooltip="Посмотреть обложку"/>
    <hyperlink ref="D371" r:id="rId368" tooltip="Посмотреть обложку" display="Красивые илюбимые"/>
    <hyperlink ref="D373" r:id="rId369" tooltip="Посмотреть обложку"/>
    <hyperlink ref="D375" r:id="rId370" tooltip="Посмотреть обложку"/>
    <hyperlink ref="D380" r:id="rId371" tooltip="Посмотреть обложку"/>
    <hyperlink ref="D382" r:id="rId372" tooltip="Посмотреть обложку"/>
    <hyperlink ref="D386" r:id="rId373" tooltip="Посмотреть обложку"/>
    <hyperlink ref="D387" r:id="rId374" tooltip="Посмотреть обложку"/>
    <hyperlink ref="D396" r:id="rId375" tooltip="Посмотреть обложку"/>
    <hyperlink ref="D458" r:id="rId376" tooltip="Посмотреть обложку"/>
    <hyperlink ref="D463" r:id="rId377" tooltip="Посмотреть обложку"/>
    <hyperlink ref="D457" r:id="rId378" tooltip="посмотреть обложку"/>
    <hyperlink ref="D464" r:id="rId379" tooltip="Посмотреть обложку"/>
    <hyperlink ref="D467" r:id="rId380" tooltip="Посмотреть обложку"/>
    <hyperlink ref="D448" r:id="rId381" tooltip="Посмотреть обложку"/>
    <hyperlink ref="D212" r:id="rId382" tooltip="Посмотреть обложку"/>
    <hyperlink ref="D844" r:id="rId383" tooltip="Посмотреть обложку"/>
    <hyperlink ref="D851" r:id="rId384" tooltip="Посмотреть обложку"/>
    <hyperlink ref="D662" r:id="rId385"/>
    <hyperlink ref="D635" r:id="rId386"/>
    <hyperlink ref="D638" r:id="rId387" tooltip="Посмотреть обложку"/>
    <hyperlink ref="D639" r:id="rId388" tooltip="Посмотореть обложку"/>
    <hyperlink ref="D648" r:id="rId389"/>
    <hyperlink ref="D649" r:id="rId390" tooltip="Посмотреть обложку"/>
    <hyperlink ref="D655" r:id="rId391" tooltip="Посмотреть обложку"/>
    <hyperlink ref="D652" r:id="rId392" tooltip="Посмотреть обложку"/>
    <hyperlink ref="D347" r:id="rId393" tooltip="Посмотреть обложку"/>
    <hyperlink ref="D502" r:id="rId394" tooltip="Посмотреть обложку"/>
    <hyperlink ref="D503" r:id="rId395" tooltip="Посмотреть обложку"/>
    <hyperlink ref="D505" r:id="rId396" tooltip="Посмотреть обложку"/>
    <hyperlink ref="D636" r:id="rId397" tooltip="Посмотреть обложку"/>
    <hyperlink ref="D637" r:id="rId398" tooltip="Посмотреть обложку"/>
    <hyperlink ref="D644" r:id="rId399" tooltip="Посмотреть обложку"/>
    <hyperlink ref="D653" r:id="rId400" tooltip="Посмотреть обложку"/>
    <hyperlink ref="D633" r:id="rId401" tooltip="Показать обложку"/>
    <hyperlink ref="D654" r:id="rId402" tooltip="Посмотреть обложку"/>
    <hyperlink ref="D659" r:id="rId403" tooltip="Посмотреть обложку"/>
    <hyperlink ref="D661" r:id="rId404" tooltip="Посмотреть обложку"/>
    <hyperlink ref="D898" r:id="rId405" tooltip="Посмотреть обложку"/>
    <hyperlink ref="D894" r:id="rId406" tooltip="Посмотреть обложку"/>
    <hyperlink ref="D899" r:id="rId407" tooltip="Посмотреть обложку"/>
    <hyperlink ref="D891" r:id="rId408" tooltip="Посмотреть обложку"/>
    <hyperlink ref="D906" r:id="rId409" tooltip="Посмотреть обложку"/>
    <hyperlink ref="D930" r:id="rId410" tooltip="Посмотреть обложку"/>
    <hyperlink ref="D925" r:id="rId411" tooltip="Посмотреть обложку"/>
    <hyperlink ref="D903" r:id="rId412" tooltip="Посмотреть обложку"/>
    <hyperlink ref="D890" r:id="rId413" tooltip="Посмотреть обложку"/>
    <hyperlink ref="D935" r:id="rId414" tooltip="Посмотреть обложку"/>
    <hyperlink ref="D932" r:id="rId415" tooltip="Посмотреть обложку"/>
    <hyperlink ref="D937" r:id="rId416" tooltip="Посмотреть обложку"/>
    <hyperlink ref="D938" r:id="rId417" tooltip="Посмотреть обложку"/>
    <hyperlink ref="D887" r:id="rId418" tooltip="Посмотреть обложку"/>
    <hyperlink ref="D924" r:id="rId419" tooltip="Посмотреть обложку"/>
    <hyperlink ref="D936" r:id="rId420" tooltip="Посмотреть обложку"/>
    <hyperlink ref="D907" r:id="rId421" tooltip="Посмотреть обложку"/>
    <hyperlink ref="D905" r:id="rId422" tooltip="Посмотреть обложку"/>
    <hyperlink ref="D916" r:id="rId423" tooltip="Посмотреть обложку"/>
    <hyperlink ref="D928" r:id="rId424" tooltip="Посмотреть обложку"/>
    <hyperlink ref="D929" r:id="rId425" tooltip="Посмотреть обложку"/>
    <hyperlink ref="D927" r:id="rId426" tooltip="Посмотреть обложку"/>
    <hyperlink ref="D934" r:id="rId427" tooltip="Посмотреть обложку"/>
    <hyperlink ref="D939" r:id="rId428" tooltip="Посмотреть обложку"/>
    <hyperlink ref="D931" r:id="rId429" tooltip="Посмотреть обложку"/>
    <hyperlink ref="D926" r:id="rId430" tooltip="Посмотреть обложку"/>
    <hyperlink ref="D933" r:id="rId431" tooltip="Посмотреть обложку"/>
    <hyperlink ref="D889" r:id="rId432" tooltip="Посмотреть обложку"/>
    <hyperlink ref="D888" r:id="rId433" tooltip="Посмотреть обложку"/>
    <hyperlink ref="D895" r:id="rId434" tooltip="Посмотреть обложку"/>
    <hyperlink ref="D900" r:id="rId435" tooltip="Посмотреть обложку"/>
    <hyperlink ref="D911" r:id="rId436" tooltip="Посмотреть обложку"/>
    <hyperlink ref="D897" r:id="rId437" tooltip="Посмотреть обложку"/>
    <hyperlink ref="D884" r:id="rId438" tooltip="Посмотреть обложку"/>
    <hyperlink ref="D912" r:id="rId439" tooltip="Посмотреть обложку"/>
    <hyperlink ref="D910" r:id="rId440" tooltip="Посмотреть обложку"/>
    <hyperlink ref="D998" r:id="rId441" tooltip="Посмотреть обложку"/>
    <hyperlink ref="D999" r:id="rId442" tooltip="Посмотреть обложку"/>
    <hyperlink ref="D997" r:id="rId443"/>
    <hyperlink ref="D1002" r:id="rId444" tooltip="Посмотреть обложку"/>
    <hyperlink ref="D996" r:id="rId445" tooltip="Посмотреть обложку"/>
    <hyperlink ref="D995" r:id="rId446" tooltip="Посмотреть обложку"/>
    <hyperlink ref="D994" r:id="rId447"/>
    <hyperlink ref="D992" r:id="rId448"/>
    <hyperlink ref="D993" r:id="rId449" tooltip="Посмотреть обложку"/>
    <hyperlink ref="D1007" r:id="rId450" tooltip="Посмотреть обложку"/>
    <hyperlink ref="D1010" r:id="rId451" tooltip="Посмотреть обложку"/>
    <hyperlink ref="D1009" r:id="rId452" tooltip="Посмотреть обложку"/>
    <hyperlink ref="D1012" r:id="rId453" tooltip="Посмотреть обложку"/>
    <hyperlink ref="D1008" r:id="rId454" tooltip="Посмотреть обложку"/>
    <hyperlink ref="D1011" r:id="rId455" tooltip="Посмотреть обложку"/>
    <hyperlink ref="D976" r:id="rId456" tooltip="Посмотреть обложку"/>
    <hyperlink ref="D980" r:id="rId457" tooltip="Посмотреть обложку"/>
    <hyperlink ref="D978" r:id="rId458" tooltip="Посмотреть обложку"/>
    <hyperlink ref="D1024" r:id="rId459" tooltip="Посмотреть обложку"/>
    <hyperlink ref="D991" r:id="rId460" tooltip="Посмотреть обложку"/>
    <hyperlink ref="D990" r:id="rId461" tooltip="Посмотреть обложку"/>
    <hyperlink ref="D977" r:id="rId462" tooltip="Посмотреть обложку"/>
    <hyperlink ref="D988" r:id="rId463" tooltip="Посмотреть обложку"/>
    <hyperlink ref="D1016" r:id="rId464" tooltip="Посмотреть обложку"/>
    <hyperlink ref="D981" r:id="rId465" tooltip="Посмотреть обложку"/>
    <hyperlink ref="D982" r:id="rId466" tooltip="Посмотреть обложку"/>
    <hyperlink ref="D983" r:id="rId467" tooltip="Посмотреть обложку"/>
    <hyperlink ref="D1017" r:id="rId468" tooltip="Посмотреть обложку"/>
    <hyperlink ref="D509" r:id="rId469" tooltip="Посмотреть обложку"/>
    <hyperlink ref="D510" r:id="rId470" tooltip="Посмотреть обложку"/>
    <hyperlink ref="D507" r:id="rId471" tooltip="Посмотреть обложку"/>
    <hyperlink ref="D526" r:id="rId472" tooltip="Посмотреть обложку"/>
    <hyperlink ref="D913" r:id="rId473" tooltip="Посмотреть обложку"/>
    <hyperlink ref="D341" r:id="rId474" tooltip="Посмотреть обложку"/>
    <hyperlink ref="D785" r:id="rId475" tooltip="Посмотреть обложку"/>
    <hyperlink ref="D777" r:id="rId476" tooltip="Посмотреть обложку"/>
    <hyperlink ref="D780" r:id="rId477" tooltip="Посмотреть обложку"/>
    <hyperlink ref="D786" r:id="rId478" tooltip="Посмотреть обложку"/>
    <hyperlink ref="D784" r:id="rId479" tooltip="Посмотреть обложку"/>
    <hyperlink ref="D782" r:id="rId480" tooltip="Посмотреть обложку"/>
    <hyperlink ref="D773" r:id="rId481" tooltip="Посмотреть обложку"/>
    <hyperlink ref="D344" r:id="rId482" tooltip="Посмотреть обложку"/>
    <hyperlink ref="D345" r:id="rId483" tooltip="Посмотреть обложку"/>
    <hyperlink ref="D350" r:id="rId484" tooltip="Посмотреть обложку"/>
    <hyperlink ref="D351" r:id="rId485" tooltip="Посмотреть обложку"/>
    <hyperlink ref="D525" r:id="rId486" tooltip="Посмотреть обложку"/>
    <hyperlink ref="D589" r:id="rId487" tooltip="Посмотреть обложку"/>
    <hyperlink ref="D403" r:id="rId488" tooltip="Посмотреть обложку"/>
    <hyperlink ref="D409" r:id="rId489" tooltip="Посмотеть обложку"/>
    <hyperlink ref="D410" r:id="rId490" tooltip="Просмотреть обложку"/>
    <hyperlink ref="D710" r:id="rId491" tooltip="Просмотреть обложку"/>
    <hyperlink ref="D708" r:id="rId492" tooltip="Просмотреть обложку"/>
    <hyperlink ref="D707" r:id="rId493" tooltip="Просмотреть обложку"/>
    <hyperlink ref="D709" r:id="rId494" tooltip="Посмотреть обложку"/>
    <hyperlink ref="D706" r:id="rId495" tooltip="Посмотреть обложку"/>
    <hyperlink ref="D588" r:id="rId496" tooltip="Посмотреть обложку"/>
    <hyperlink ref="D359" r:id="rId497"/>
    <hyperlink ref="D362" r:id="rId498"/>
    <hyperlink ref="D365" r:id="rId499"/>
    <hyperlink ref="D379" r:id="rId500"/>
    <hyperlink ref="D388" r:id="rId501"/>
    <hyperlink ref="D156" r:id="rId502"/>
    <hyperlink ref="D158" r:id="rId503"/>
    <hyperlink ref="D159" r:id="rId504"/>
    <hyperlink ref="D160" r:id="rId505"/>
    <hyperlink ref="D161" r:id="rId506"/>
    <hyperlink ref="D162" r:id="rId507"/>
    <hyperlink ref="D163" r:id="rId508"/>
    <hyperlink ref="D164" r:id="rId509"/>
    <hyperlink ref="D1001" r:id="rId510"/>
    <hyperlink ref="D1000" r:id="rId511"/>
    <hyperlink ref="D378" r:id="rId512" tooltip="Посмотреть обложку"/>
    <hyperlink ref="D615" r:id="rId513" display="Звуко-буквенный ряд 00010"/>
    <hyperlink ref="D669" r:id="rId514"/>
    <hyperlink ref="D683" r:id="rId515"/>
    <hyperlink ref="D338" r:id="rId516"/>
    <hyperlink ref="D339" r:id="rId517"/>
    <hyperlink ref="D342" r:id="rId518"/>
    <hyperlink ref="D348" r:id="rId519"/>
    <hyperlink ref="D454" r:id="rId520"/>
    <hyperlink ref="D761" r:id="rId521"/>
    <hyperlink ref="D984" r:id="rId522" tooltip="Посмотреть обложку"/>
    <hyperlink ref="D238" r:id="rId523"/>
    <hyperlink ref="D235" r:id="rId524"/>
    <hyperlink ref="D611" r:id="rId525"/>
    <hyperlink ref="D612" r:id="rId526"/>
    <hyperlink ref="D381" r:id="rId527"/>
    <hyperlink ref="D743" r:id="rId528"/>
    <hyperlink ref="D742" r:id="rId529"/>
    <hyperlink ref="D746" r:id="rId530"/>
    <hyperlink ref="D740" r:id="rId531"/>
    <hyperlink ref="D647" r:id="rId532"/>
    <hyperlink ref="D660" r:id="rId533"/>
    <hyperlink ref="D721" r:id="rId534"/>
    <hyperlink ref="D726" r:id="rId535" tooltip="Посмотреть обложку"/>
    <hyperlink ref="D227" r:id="rId536"/>
    <hyperlink ref="D228" r:id="rId537"/>
    <hyperlink ref="D234" r:id="rId538" display="Любопытный котик"/>
    <hyperlink ref="D645" r:id="rId539"/>
    <hyperlink ref="D643" r:id="rId540"/>
    <hyperlink ref="D744" r:id="rId541" tooltip="Посмотреть обложку"/>
    <hyperlink ref="D972" r:id="rId542" tooltip="Посмотреть обложку"/>
    <hyperlink ref="D975" r:id="rId543" tooltip="Посмотреть обложку"/>
    <hyperlink ref="D973" r:id="rId544" tooltip="Посмотреть обложку"/>
    <hyperlink ref="D979" r:id="rId545" tooltip="Посмотреть обложку"/>
    <hyperlink ref="D985" r:id="rId546" tooltip="Посмотреть обложку"/>
    <hyperlink ref="D987" r:id="rId547" tooltip="Посмотреть обложку"/>
    <hyperlink ref="D716" r:id="rId548"/>
    <hyperlink ref="D725" r:id="rId549" tooltip="Посмотреть обложку"/>
    <hyperlink ref="D728" r:id="rId550"/>
    <hyperlink ref="D795" r:id="rId551" tooltip="Посмотреть обложку"/>
    <hyperlink ref="D539" r:id="rId552"/>
    <hyperlink ref="D151" r:id="rId553"/>
    <hyperlink ref="D152" r:id="rId554"/>
    <hyperlink ref="D153" r:id="rId555"/>
    <hyperlink ref="D154" r:id="rId556"/>
    <hyperlink ref="D718" r:id="rId557"/>
    <hyperlink ref="D719" r:id="rId558"/>
    <hyperlink ref="D36" r:id="rId559"/>
    <hyperlink ref="D37" r:id="rId560"/>
    <hyperlink ref="D38" r:id="rId561"/>
    <hyperlink ref="D39" r:id="rId562"/>
    <hyperlink ref="D40" r:id="rId563"/>
    <hyperlink ref="D41" r:id="rId564"/>
    <hyperlink ref="D43" r:id="rId565"/>
    <hyperlink ref="D44" r:id="rId566"/>
    <hyperlink ref="D45" r:id="rId567"/>
    <hyperlink ref="D46" r:id="rId568"/>
    <hyperlink ref="D47" r:id="rId569"/>
    <hyperlink ref="D48" r:id="rId570"/>
    <hyperlink ref="D50" r:id="rId571"/>
    <hyperlink ref="D52" r:id="rId572"/>
    <hyperlink ref="D53" r:id="rId573"/>
    <hyperlink ref="D54" r:id="rId574"/>
    <hyperlink ref="D49" r:id="rId575"/>
    <hyperlink ref="D51" r:id="rId576"/>
    <hyperlink ref="D445" r:id="rId577"/>
    <hyperlink ref="D455" r:id="rId578"/>
    <hyperlink ref="D31" r:id="rId579"/>
    <hyperlink ref="D32" r:id="rId580"/>
    <hyperlink ref="D33" r:id="rId581"/>
    <hyperlink ref="D34" r:id="rId582"/>
    <hyperlink ref="D25" r:id="rId583"/>
    <hyperlink ref="D26" r:id="rId584"/>
    <hyperlink ref="D27" r:id="rId585"/>
    <hyperlink ref="D28" r:id="rId586"/>
    <hyperlink ref="D29" r:id="rId587"/>
    <hyperlink ref="D334" r:id="rId588" tooltip="Посмотреть обложку"/>
    <hyperlink ref="D335" r:id="rId589" tooltip="Посмотреть обложку"/>
    <hyperlink ref="D300" r:id="rId590"/>
    <hyperlink ref="D304" r:id="rId591"/>
    <hyperlink ref="D308" r:id="rId592"/>
    <hyperlink ref="D327" r:id="rId593"/>
    <hyperlink ref="D320" r:id="rId594"/>
    <hyperlink ref="D332" r:id="rId595"/>
    <hyperlink ref="D307" r:id="rId596"/>
    <hyperlink ref="D301" r:id="rId597"/>
    <hyperlink ref="D311" r:id="rId598"/>
    <hyperlink ref="D305" r:id="rId599"/>
    <hyperlink ref="D316" r:id="rId600"/>
    <hyperlink ref="D315" r:id="rId601"/>
    <hyperlink ref="D333" r:id="rId602"/>
    <hyperlink ref="D331" r:id="rId603"/>
    <hyperlink ref="D303" r:id="rId604"/>
    <hyperlink ref="D24" r:id="rId605"/>
    <hyperlink ref="D19" r:id="rId606"/>
    <hyperlink ref="D20" r:id="rId607"/>
    <hyperlink ref="D21" r:id="rId608"/>
    <hyperlink ref="D22" r:id="rId609"/>
    <hyperlink ref="D12" r:id="rId610"/>
    <hyperlink ref="D13" r:id="rId611"/>
    <hyperlink ref="D14" r:id="rId612"/>
    <hyperlink ref="D15" r:id="rId613"/>
    <hyperlink ref="D16" r:id="rId614"/>
    <hyperlink ref="D17" r:id="rId615"/>
    <hyperlink ref="D268" r:id="rId616"/>
    <hyperlink ref="D269" r:id="rId617"/>
    <hyperlink ref="D270" r:id="rId618"/>
    <hyperlink ref="D271" r:id="rId619"/>
    <hyperlink ref="D275" r:id="rId620"/>
    <hyperlink ref="D274" r:id="rId621"/>
    <hyperlink ref="D663" r:id="rId622"/>
    <hyperlink ref="D665" r:id="rId623"/>
    <hyperlink ref="D677" r:id="rId624"/>
    <hyperlink ref="D471" r:id="rId625"/>
    <hyperlink ref="D474" r:id="rId626"/>
    <hyperlink ref="D484" r:id="rId627"/>
    <hyperlink ref="D490" r:id="rId628"/>
    <hyperlink ref="D494" r:id="rId629"/>
    <hyperlink ref="D363" r:id="rId630"/>
    <hyperlink ref="D395" r:id="rId631"/>
    <hyperlink ref="D765" r:id="rId632"/>
    <hyperlink ref="D770" r:id="rId633"/>
    <hyperlink ref="D781" r:id="rId634"/>
    <hyperlink ref="D788" r:id="rId635"/>
    <hyperlink ref="D793" r:id="rId636"/>
    <hyperlink ref="D796" r:id="rId637" tooltip="Посмотреть обложку"/>
    <hyperlink ref="D330" r:id="rId638"/>
    <hyperlink ref="D318" r:id="rId639"/>
    <hyperlink ref="D322" r:id="rId640"/>
    <hyperlink ref="D323" r:id="rId641"/>
    <hyperlink ref="D325" r:id="rId642"/>
    <hyperlink ref="D326" r:id="rId643"/>
    <hyperlink ref="D700" r:id="rId644"/>
    <hyperlink ref="D701" r:id="rId645"/>
    <hyperlink ref="D296" r:id="rId646"/>
    <hyperlink ref="D306" r:id="rId647"/>
    <hyperlink ref="D309" r:id="rId648"/>
    <hyperlink ref="D310" r:id="rId649"/>
    <hyperlink ref="D312" r:id="rId650"/>
    <hyperlink ref="D272" r:id="rId651"/>
    <hyperlink ref="D273" r:id="rId652"/>
    <hyperlink ref="D776" r:id="rId653" display="Давайте дружить"/>
    <hyperlink ref="D313" r:id="rId654"/>
    <hyperlink ref="D225" r:id="rId655"/>
    <hyperlink ref="D239" r:id="rId656"/>
    <hyperlink ref="D862" r:id="rId657"/>
    <hyperlink ref="D864" r:id="rId658"/>
    <hyperlink ref="D865" r:id="rId659"/>
    <hyperlink ref="D866" r:id="rId660"/>
    <hyperlink ref="D868" r:id="rId661"/>
    <hyperlink ref="D869" r:id="rId662"/>
    <hyperlink ref="D876" r:id="rId663"/>
    <hyperlink ref="D881" r:id="rId664"/>
    <hyperlink ref="D893" r:id="rId665"/>
    <hyperlink ref="D896" r:id="rId666"/>
    <hyperlink ref="D902" r:id="rId667"/>
    <hyperlink ref="D904" r:id="rId668"/>
    <hyperlink ref="D908" r:id="rId669"/>
    <hyperlink ref="D909" r:id="rId670"/>
    <hyperlink ref="D914" r:id="rId671"/>
    <hyperlink ref="D915" r:id="rId672"/>
    <hyperlink ref="D226" r:id="rId673"/>
    <hyperlink ref="D233" r:id="rId674"/>
    <hyperlink ref="D241" r:id="rId675"/>
    <hyperlink ref="D243" r:id="rId676"/>
    <hyperlink ref="D109" r:id="rId677"/>
    <hyperlink ref="D111" r:id="rId678"/>
    <hyperlink ref="D110" r:id="rId679"/>
    <hyperlink ref="D128" r:id="rId680"/>
    <hyperlink ref="D129" r:id="rId681"/>
    <hyperlink ref="D355" r:id="rId682" display="Вертолеты"/>
    <hyperlink ref="D364" r:id="rId683"/>
    <hyperlink ref="D577" r:id="rId684"/>
    <hyperlink ref="D574" r:id="rId685"/>
    <hyperlink ref="D479" r:id="rId686"/>
    <hyperlink ref="D483" r:id="rId687"/>
    <hyperlink ref="D487" r:id="rId688"/>
    <hyperlink ref="D495" r:id="rId689"/>
    <hyperlink ref="E11" r:id="rId690" tooltip="на Wildberries"/>
    <hyperlink ref="E18" r:id="rId691" tooltip="на Wildberries"/>
    <hyperlink ref="E23" r:id="rId692" tooltip="на Wildberries"/>
    <hyperlink ref="E30" r:id="rId693" tooltip="на Wildberries"/>
    <hyperlink ref="E35" r:id="rId694" tooltip="на Wildberries"/>
    <hyperlink ref="E42" r:id="rId695" tooltip="на Wildberries"/>
    <hyperlink ref="E150" r:id="rId696" tooltip="на Wildberries"/>
    <hyperlink ref="E155" r:id="rId697" tooltip="на Wildberries"/>
    <hyperlink ref="E165" r:id="rId698" tooltip="на Wildberries"/>
    <hyperlink ref="E174" r:id="rId699"/>
    <hyperlink ref="E185" r:id="rId700"/>
    <hyperlink ref="E194" r:id="rId701"/>
    <hyperlink ref="E211" r:id="rId702"/>
    <hyperlink ref="E223" r:id="rId703"/>
    <hyperlink ref="E244" r:id="rId704"/>
    <hyperlink ref="E276" r:id="rId705"/>
    <hyperlink ref="E295" r:id="rId706"/>
    <hyperlink ref="E314" r:id="rId707"/>
    <hyperlink ref="E321" r:id="rId708"/>
    <hyperlink ref="E336" r:id="rId709"/>
    <hyperlink ref="E354" r:id="rId710"/>
    <hyperlink ref="E443" r:id="rId711"/>
    <hyperlink ref="E468" r:id="rId712"/>
    <hyperlink ref="E499" r:id="rId713"/>
    <hyperlink ref="E501" r:id="rId714"/>
    <hyperlink ref="E521" r:id="rId715"/>
    <hyperlink ref="E618" r:id="rId716"/>
    <hyperlink ref="E712" r:id="rId717"/>
    <hyperlink ref="E748" r:id="rId718"/>
    <hyperlink ref="E735" r:id="rId719"/>
    <hyperlink ref="E799" r:id="rId720"/>
    <hyperlink ref="E813" r:id="rId721"/>
    <hyperlink ref="E839" r:id="rId722"/>
    <hyperlink ref="E883" r:id="rId723"/>
    <hyperlink ref="E923" r:id="rId724"/>
    <hyperlink ref="E971" r:id="rId725"/>
    <hyperlink ref="D860" r:id="rId726" tooltip="Посмотреть обложку"/>
    <hyperlink ref="D922" r:id="rId727" tooltip="Посмотреть обложку"/>
    <hyperlink ref="D920" r:id="rId728" tooltip="Посмотреть обложку"/>
    <hyperlink ref="D919" r:id="rId729" tooltip="Посмотреть обложку"/>
    <hyperlink ref="D921" r:id="rId730" tooltip="Посмотреть обложку"/>
    <hyperlink ref="D918" r:id="rId731" tooltip="Посмотреть обложку"/>
    <hyperlink ref="D965" r:id="rId732" tooltip="Посмотреть обложку"/>
    <hyperlink ref="D958" r:id="rId733" tooltip="Посмотреть обложку"/>
    <hyperlink ref="D962" r:id="rId734"/>
    <hyperlink ref="D970" r:id="rId735" tooltip="Посмотреть обложку"/>
    <hyperlink ref="D967" r:id="rId736" tooltip="Посмотреть обложку"/>
    <hyperlink ref="D966" r:id="rId737" tooltip="Посмотреть обложку"/>
    <hyperlink ref="D968" r:id="rId738" tooltip="Посмотреть обложку"/>
    <hyperlink ref="D961" r:id="rId739"/>
    <hyperlink ref="D955" r:id="rId740" tooltip="Посмотреть обложку"/>
    <hyperlink ref="D964" r:id="rId741" tooltip="Посмотреть обложку"/>
    <hyperlink ref="D945" r:id="rId742" tooltip="Посмотреть обложку"/>
    <hyperlink ref="D960" r:id="rId743" tooltip="Посмотреть обложку"/>
    <hyperlink ref="D942" r:id="rId744" tooltip="Посмотреть обложку"/>
    <hyperlink ref="D941" r:id="rId745" tooltip="Посмотреть обложку"/>
    <hyperlink ref="D963" r:id="rId746" tooltip="Посмотреть обложку"/>
    <hyperlink ref="D956" r:id="rId747" tooltip="Посмотреть обложку"/>
    <hyperlink ref="D959" r:id="rId748" tooltip="Посмотреть обложку"/>
    <hyperlink ref="D957" r:id="rId749" tooltip="Посмотреть обложку"/>
    <hyperlink ref="D969" r:id="rId750" tooltip="Посмотреть обложку"/>
    <hyperlink ref="D943" r:id="rId751" tooltip="Посмотреть обложку"/>
    <hyperlink ref="D116" r:id="rId752"/>
    <hyperlink ref="D117" r:id="rId753"/>
    <hyperlink ref="D118" r:id="rId754"/>
    <hyperlink ref="D119" r:id="rId755"/>
    <hyperlink ref="D120" r:id="rId756"/>
    <hyperlink ref="D122" r:id="rId757"/>
    <hyperlink ref="D123" r:id="rId758"/>
    <hyperlink ref="D124" r:id="rId759"/>
    <hyperlink ref="E108" r:id="rId760" tooltip="На Wildberries"/>
    <hyperlink ref="E127" r:id="rId761" tooltip="на Wildberries"/>
    <hyperlink ref="E861" r:id="rId762" tooltip="на Wildberries"/>
    <hyperlink ref="E862" r:id="rId763"/>
    <hyperlink ref="D144" r:id="rId764"/>
    <hyperlink ref="D146" r:id="rId765"/>
    <hyperlink ref="D147" r:id="rId766"/>
    <hyperlink ref="D148" r:id="rId767"/>
    <hyperlink ref="P111" location="Applik" display="вернутья к серии Аппликации (обычные)"/>
    <hyperlink ref="F470" location="Appl_3Kota" display="Перейти к аппликациям &quot;Три кота&quot;"/>
    <hyperlink ref="P126" location="Star" display="вернутья к серии Звездочка (обычные)"/>
    <hyperlink ref="F297" location="Star_Fix" display="Перейти к раскраскам &quot;Фиксики&quot;"/>
    <hyperlink ref="P129" location="Pen0" display="вернутья к серии Раскраски (обычные)"/>
    <hyperlink ref="F356" location="Pen_Fix" display="Перейти к раскраскам &quot;Фиксики&quot;"/>
    <hyperlink ref="P17" location="Read" display="вернутья к серии Почитаем (обычные)"/>
    <hyperlink ref="F157" location="Read_TB" display="Перейти к  &quot;Трем Богатырям&quot;"/>
    <hyperlink ref="P22" location="Learn" display="вернутья к серии Я учусь (обычные)"/>
    <hyperlink ref="F437" location="Learn_TB" display="Перейти к  &quot;Трем Богатырям&quot;"/>
    <hyperlink ref="P29" location="Brush" display="вернутья к серии Веселая кисточка (обычные)"/>
    <hyperlink ref="F246" location="Brush_TB" display="Перейти к  &quot;Трем Богатырям&quot;"/>
    <hyperlink ref="P34" location="mini" display="вернутья к серии Мини-альбом с наклейками (обычные)"/>
    <hyperlink ref="P41" location="KCK" display="вернутья к серии Книжка с картинками (обычные)"/>
    <hyperlink ref="F176" location="KCK_TB" display="Перейти к  &quot;Трем Богатырям&quot;"/>
    <hyperlink ref="P54" location="Star" display="вернутья к серии Звездочка (обычные)"/>
    <hyperlink ref="F298" location="Star_TB" display="Перейти к раскраскам &quot;Три Богатыря&quot;"/>
    <hyperlink ref="D115" r:id="rId768"/>
    <hyperlink ref="D121" r:id="rId769"/>
    <hyperlink ref="D125" r:id="rId770"/>
    <hyperlink ref="D126" r:id="rId771"/>
    <hyperlink ref="D518" r:id="rId772" display="Математика.Складываем и вычитаем"/>
    <hyperlink ref="D504" r:id="rId773" tooltip="Посмотреть обложку"/>
    <hyperlink ref="D101" r:id="rId774"/>
    <hyperlink ref="D102" r:id="rId775"/>
    <hyperlink ref="D103" r:id="rId776"/>
    <hyperlink ref="D104" r:id="rId777"/>
    <hyperlink ref="D105" r:id="rId778"/>
    <hyperlink ref="D106" r:id="rId779"/>
    <hyperlink ref="D566" r:id="rId780"/>
    <hyperlink ref="D863" r:id="rId781"/>
    <hyperlink ref="D872" r:id="rId782"/>
    <hyperlink ref="D879" r:id="rId783"/>
    <hyperlink ref="D880" r:id="rId784"/>
    <hyperlink ref="D877" r:id="rId785"/>
    <hyperlink ref="D873" r:id="rId786"/>
    <hyperlink ref="D875" r:id="rId787"/>
    <hyperlink ref="D870" r:id="rId788"/>
    <hyperlink ref="D95" r:id="rId789"/>
    <hyperlink ref="D96" r:id="rId790"/>
    <hyperlink ref="D97" r:id="rId791"/>
    <hyperlink ref="D98" r:id="rId792"/>
    <hyperlink ref="C4" r:id="rId793"/>
    <hyperlink ref="F196" location="mini_TB" display="Перейти к мини-альбомам бренда &quot;Три Богатыря&quot;"/>
    <hyperlink ref="F197" location="mini_Traktor" display="Перейти к мини-альбомам бренда &quot;Синий трактор&quot;"/>
    <hyperlink ref="P98" location="mini" display="вернутья к серии Мини-альбом с наклейками (обычные)"/>
    <hyperlink ref="D145" r:id="rId794"/>
    <hyperlink ref="D143" r:id="rId795"/>
    <hyperlink ref="D149" r:id="rId796"/>
    <hyperlink ref="D142" r:id="rId797"/>
    <hyperlink ref="D90" r:id="rId798" display="Веселые картинки"/>
    <hyperlink ref="D91" r:id="rId799"/>
    <hyperlink ref="D92" r:id="rId800"/>
    <hyperlink ref="D93" r:id="rId801"/>
    <hyperlink ref="D867" r:id="rId802"/>
    <hyperlink ref="D871" r:id="rId803"/>
    <hyperlink ref="D874" r:id="rId804"/>
    <hyperlink ref="D878" r:id="rId805"/>
    <hyperlink ref="D83" r:id="rId806"/>
    <hyperlink ref="D84" r:id="rId807"/>
    <hyperlink ref="D85" r:id="rId808"/>
    <hyperlink ref="D86" r:id="rId809"/>
    <hyperlink ref="D87" r:id="rId810"/>
    <hyperlink ref="D88" r:id="rId811"/>
    <hyperlink ref="D78" r:id="rId812"/>
    <hyperlink ref="D79" r:id="rId813"/>
    <hyperlink ref="D80" r:id="rId814"/>
    <hyperlink ref="D81" r:id="rId815"/>
    <hyperlink ref="D66" r:id="rId816"/>
    <hyperlink ref="D67" r:id="rId817"/>
    <hyperlink ref="D68" r:id="rId818"/>
    <hyperlink ref="D69" r:id="rId819"/>
    <hyperlink ref="D70" r:id="rId820"/>
    <hyperlink ref="D71" r:id="rId821"/>
    <hyperlink ref="D72" r:id="rId822"/>
    <hyperlink ref="D73" r:id="rId823"/>
    <hyperlink ref="P76" location="KCK" display="вернуться к серии &quot;Книжка с картинками&quot; (не лицензия)"/>
    <hyperlink ref="P88" location="Star0" display="вернуться к раскраскам Серии Звёздочка (не лицензия)"/>
    <hyperlink ref="P73" location="Pen0" display="вернуться к серии &quot;Весёлый карандаш&quot; (не лицензия)"/>
    <hyperlink ref="F357" location="Pan_CT" display="Перейти к раскраскам &quot;Синий трактор&quot;"/>
    <hyperlink ref="F177" location="kck_ct" display="Перейти к &quot;Синий трактор&quot;"/>
    <hyperlink ref="F299" location="Star_CT" display="Перейти к раскраскам &quot;Синий трактор&quot;"/>
    <hyperlink ref="P81" location="Smile_FK" display="вернуться к серии &quot;Улыбка&quot;  лицензии Фиксики"/>
    <hyperlink ref="F107" location="Smile_CT" display="Перейти к  &quot;Синий трактор&quot;"/>
    <hyperlink ref="E100" r:id="rId824" tooltip="на Wildberries"/>
    <hyperlink ref="E114" r:id="rId825" tooltip="на Wildberries"/>
    <hyperlink ref="E74" r:id="rId826" tooltip="На  Wildberries"/>
    <hyperlink ref="E82" r:id="rId827" tooltip="На  Wildberries"/>
    <hyperlink ref="E94" r:id="rId828" tooltip="На Wildberries"/>
    <hyperlink ref="E89" r:id="rId829" tooltip="На  Wildberries"/>
    <hyperlink ref="E141" r:id="rId830" tooltip="На  Wildberries"/>
    <hyperlink ref="E808" r:id="rId831" tooltip="На  Wildberries"/>
    <hyperlink ref="P64" location="kartotki" display="вернуться к серии &quot;Развивающие карточки&quot; (не лицензия)"/>
    <hyperlink ref="F620" location="kart_CT" display="Перейти к  &quot;Синий трактор&quot;"/>
    <hyperlink ref="D482" r:id="rId832" tooltip="Посмотреть обложку"/>
    <hyperlink ref="D763" r:id="rId833" tooltip="Посмотреть обложку"/>
    <hyperlink ref="D383" r:id="rId834" tooltip="Посмотреть обложку"/>
    <hyperlink ref="D376" r:id="rId835" tooltip="Посмотреть обложку"/>
    <hyperlink ref="D369" r:id="rId836" tooltip="Посмотреть обложку"/>
    <hyperlink ref="D804" r:id="rId837" tooltip="Посмотреть обложку"/>
    <hyperlink ref="D480" r:id="rId838" tooltip="Посмотреть обложку"/>
    <hyperlink ref="D366" r:id="rId839" tooltip="Посмотреть обложку"/>
    <hyperlink ref="D368" r:id="rId840" tooltip="Посмотреть обложку"/>
    <hyperlink ref="D377" r:id="rId841"/>
    <hyperlink ref="D812" r:id="rId842"/>
    <hyperlink ref="D390" r:id="rId843"/>
    <hyperlink ref="D224" r:id="rId844"/>
    <hyperlink ref="D229" r:id="rId845"/>
    <hyperlink ref="D240" r:id="rId846"/>
    <hyperlink ref="D242" r:id="rId847"/>
    <hyperlink ref="D779" r:id="rId848" tooltip="Посмотреть обложку"/>
    <hyperlink ref="D231" r:id="rId849"/>
    <hyperlink ref="D232" r:id="rId850"/>
    <hyperlink ref="D236" r:id="rId851"/>
    <hyperlink ref="D230" r:id="rId852"/>
    <hyperlink ref="D466" r:id="rId853" tooltip="Посмотреть обложку" display="Яна"/>
    <hyperlink ref="D461" r:id="rId854"/>
    <hyperlink ref="D447" r:id="rId855" tooltip="Посмотреть обложку"/>
    <hyperlink ref="D512" r:id="rId856"/>
    <hyperlink ref="D511" r:id="rId857" display="Математика"/>
    <hyperlink ref="D508" r:id="rId858" tooltip="Посмотреть обложку"/>
    <hyperlink ref="D787" r:id="rId859" tooltip="Посмотреть обложку"/>
    <hyperlink ref="D790" r:id="rId860" tooltip="Посмотреть обложку"/>
    <hyperlink ref="D791" r:id="rId861" tooltip="Посмотреть обложку"/>
    <hyperlink ref="D797" r:id="rId862" tooltip="Посмотреть обложку" display="Давайте дружить!"/>
    <hyperlink ref="D778" r:id="rId863" tooltip="Посмотреть обложку"/>
    <hyperlink ref="D774" r:id="rId864" tooltip="Посмотреть обложку"/>
    <hyperlink ref="F1030:I1030" r:id="rId865" display="Скачать Д Е К Л А Р А Ц И И   О   С О О Т В Е Т С Т В И И на весь товар"/>
    <hyperlink ref="D202" r:id="rId866" tooltip="Посмотреть обложку"/>
    <hyperlink ref="D203" r:id="rId867" tooltip="Посмотреть обложку"/>
    <hyperlink ref="D205" r:id="rId868" tooltip="Посмотреть обложку"/>
    <hyperlink ref="D204" r:id="rId869" tooltip="Посмотреть обложку"/>
    <hyperlink ref="D206" r:id="rId870" tooltip="Посмотреть обложку"/>
    <hyperlink ref="D209" r:id="rId871" tooltip="Посмотреть обложку"/>
    <hyperlink ref="D210" r:id="rId872" tooltip="Посмотреть обложку"/>
    <hyperlink ref="D302" r:id="rId873"/>
    <hyperlink ref="D317" r:id="rId874"/>
    <hyperlink ref="D324" r:id="rId875" display="Очень нужные машины"/>
    <hyperlink ref="D319" r:id="rId876"/>
    <hyperlink ref="D328" r:id="rId877"/>
    <hyperlink ref="D398" r:id="rId878" tooltip="Посмотреть обложку"/>
    <hyperlink ref="D401" r:id="rId879" tooltip="Посмотреть обложку"/>
    <hyperlink ref="D705" r:id="rId880" tooltip="Посмотреть обложку" display="Волшебная страна / прописи"/>
    <hyperlink ref="D402" r:id="rId881" tooltip="Посмотреть обложку"/>
    <hyperlink ref="D406" r:id="rId882" display="Меаленьким художникам"/>
    <hyperlink ref="D407" r:id="rId883"/>
    <hyperlink ref="D412" r:id="rId884" tooltip="Посмотреть обложку"/>
    <hyperlink ref="D414" r:id="rId885" tooltip="Посмотреть обложку"/>
    <hyperlink ref="D289" r:id="rId886"/>
    <hyperlink ref="D132" r:id="rId887"/>
    <hyperlink ref="D133" r:id="rId888"/>
    <hyperlink ref="D134" r:id="rId889"/>
    <hyperlink ref="D135" r:id="rId890"/>
    <hyperlink ref="D136" r:id="rId891"/>
    <hyperlink ref="D137" r:id="rId892"/>
    <hyperlink ref="D138" r:id="rId893"/>
    <hyperlink ref="D139" r:id="rId894"/>
    <hyperlink ref="D477" r:id="rId895" display="https://slovo-book.ru/cover/9785912823060.jpg"/>
    <hyperlink ref="D751" r:id="rId896" display="https://slovo-book.ru/cover/9785912825538.jpg"/>
    <hyperlink ref="D674" r:id="rId897"/>
    <hyperlink ref="D854" r:id="rId898" tooltip="Посмотреть обложку"/>
    <hyperlink ref="D885" r:id="rId899" tooltip="Посмотреть обложку"/>
    <hyperlink ref="D886" r:id="rId900" tooltip="Посмотреть обложку"/>
    <hyperlink ref="D892" r:id="rId901" tooltip="Посмотреть обложку"/>
    <hyperlink ref="D901" r:id="rId902" tooltip="Посмотреть обложку"/>
    <hyperlink ref="D446" r:id="rId903"/>
    <hyperlink ref="D481" r:id="rId904"/>
    <hyperlink ref="D506" r:id="rId905" tooltip="Посмотреть обложку" display="Обучение грамоте. Учимся писать буквы. Часть 3"/>
    <hyperlink ref="D485" r:id="rId906" tooltip="Посмотреть обложку"/>
    <hyperlink ref="D237" r:id="rId907"/>
    <hyperlink ref="D1020" r:id="rId908" tooltip="Посмотреть обложку"/>
    <hyperlink ref="D1022" r:id="rId909" display="https://slovo-book.ru/cover/9785912822018.jpg"/>
    <hyperlink ref="D1023" r:id="rId910" display="Муха-цокотуха"/>
    <hyperlink ref="D1025" r:id="rId911" display="https://slovo-book.ru/cover/9785912822001.jpg"/>
    <hyperlink ref="D1014" r:id="rId912" display="https://slovo-book.ru/cover/9785912825101.jpg"/>
    <hyperlink ref="D1015" r:id="rId913"/>
    <hyperlink ref="D1018" r:id="rId914" display="https://slovo-book.ru/cover/9785912825231.jpg"/>
    <hyperlink ref="D1019" r:id="rId915" display="https://slovo-book.ru/cover/9785912826481.jpg"/>
    <hyperlink ref="D1021" r:id="rId916" display="https://slovo-book.ru/cover/9785912824920.jpg"/>
    <hyperlink ref="D1026" r:id="rId917" display="https://slovo-book.ru/cover/9785912823855.jpg"/>
    <hyperlink ref="D1027" r:id="rId918" display="https://slovo-book.ru/cover/9785912826450.jpg"/>
    <hyperlink ref="D1028" r:id="rId919" display="https://slovo-book.ru/cover/9785912823695.jpg"/>
    <hyperlink ref="D58" r:id="rId920"/>
    <hyperlink ref="D59" r:id="rId921"/>
    <hyperlink ref="D60" r:id="rId922"/>
    <hyperlink ref="D61" r:id="rId923"/>
    <hyperlink ref="D112" r:id="rId924"/>
    <hyperlink ref="P112" location="Applik" display="вернутья к серии Аппликации (обычные)"/>
  </hyperlinks>
  <pageMargins left="0.7" right="0.7" top="0.75" bottom="0.75" header="0.3" footer="0.3"/>
  <pageSetup paperSize="9" scale="39" orientation="portrait" horizontalDpi="300" r:id="rId925"/>
  <rowBreaks count="3" manualBreakCount="3">
    <brk id="17" max="12" man="1"/>
    <brk id="98" max="12" man="1"/>
    <brk id="865" max="12" man="1"/>
  </rowBreaks>
  <drawing r:id="rId926"/>
  <legacyDrawing r:id="rId9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Лист1</vt:lpstr>
      <vt:lpstr>Appl_3Kota</vt:lpstr>
      <vt:lpstr>Applik</vt:lpstr>
      <vt:lpstr>Brush</vt:lpstr>
      <vt:lpstr>Brush_TB</vt:lpstr>
      <vt:lpstr>kart</vt:lpstr>
      <vt:lpstr>kart_CT</vt:lpstr>
      <vt:lpstr>kartotki</vt:lpstr>
      <vt:lpstr>KCK</vt:lpstr>
      <vt:lpstr>kck_ct</vt:lpstr>
      <vt:lpstr>KCK_TB</vt:lpstr>
      <vt:lpstr>Learn</vt:lpstr>
      <vt:lpstr>Learn_TB</vt:lpstr>
      <vt:lpstr>mini</vt:lpstr>
      <vt:lpstr>mini_TB</vt:lpstr>
      <vt:lpstr>mini_Traktor</vt:lpstr>
      <vt:lpstr>Pan_CT</vt:lpstr>
      <vt:lpstr>Pen</vt:lpstr>
      <vt:lpstr>Pen_Fix</vt:lpstr>
      <vt:lpstr>Pen0</vt:lpstr>
      <vt:lpstr>Read</vt:lpstr>
      <vt:lpstr>Smile_CT</vt:lpstr>
      <vt:lpstr>Smile_FK</vt:lpstr>
      <vt:lpstr>Star</vt:lpstr>
      <vt:lpstr>Star_CT</vt:lpstr>
      <vt:lpstr>Star_Fix</vt:lpstr>
      <vt:lpstr>Star_TB</vt:lpstr>
      <vt:lpstr>Star0</vt:lpstr>
      <vt:lpstr>Лист1!Область_печати</vt:lpstr>
    </vt:vector>
  </TitlesOfParts>
  <Company>MyHome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Настенька</dc:creator>
  <cp:lastModifiedBy>User</cp:lastModifiedBy>
  <dcterms:created xsi:type="dcterms:W3CDTF">2022-08-19T07:20:23Z</dcterms:created>
  <dcterms:modified xsi:type="dcterms:W3CDTF">2024-03-01T08:11:04Z</dcterms:modified>
</cp:coreProperties>
</file>