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7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33.xml" ContentType="application/vnd.ms-excel.person+xml"/>
  <Override PartName="/xl/persons/person15.xml" ContentType="application/vnd.ms-excel.person+xml"/>
  <Override PartName="/xl/persons/person28.xml" ContentType="application/vnd.ms-excel.person+xml"/>
  <Override PartName="/xl/persons/person36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4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27.xml" ContentType="application/vnd.ms-excel.person+xml"/>
  <Override PartName="/xl/persons/person32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13.xml" ContentType="application/vnd.ms-excel.person+xml"/>
  <Override PartName="/xl/persons/person3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30.xml" ContentType="application/vnd.ms-excel.person+xml"/>
  <Override PartName="/xl/persons/person34.xml" ContentType="application/vnd.ms-excel.person+xml"/>
  <Override PartName="/xl/persons/person38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1.xml" ContentType="application/vnd.ms-excel.person+xml"/>
  <Override PartName="/xl/persons/person29.xml" ContentType="application/vnd.ms-excel.person+xml"/>
  <Override PartName="/xl/persons/person42.xml" ContentType="application/vnd.ms-excel.person+xml"/>
  <Override PartName="/xl/persons/person14.xml" ContentType="application/vnd.ms-excel.person+xml"/>
  <Override PartName="/xl/persons/person3.xml" ContentType="application/vnd.ms-excel.person+xml"/>
  <Override PartName="/xl/persons/person24.xml" ContentType="application/vnd.ms-excel.person+xml"/>
  <Override PartName="/xl/persons/person37.xml" ContentType="application/vnd.ms-excel.person+xml"/>
  <Override PartName="/xl/persons/person.xml" ContentType="application/vnd.ms-excel.person+xml"/>
  <Override PartName="/xl/persons/person39.xml" ContentType="application/vnd.ms-excel.person+xml"/>
  <Override PartName="/xl/persons/person31.xml" ContentType="application/vnd.ms-excel.person+xml"/>
  <Override PartName="/xl/persons/person26.xml" ContentType="application/vnd.ms-excel.person+xml"/>
  <Override PartName="/xl/persons/person23.xml" ContentType="application/vnd.ms-excel.person+xml"/>
  <Override PartName="/xl/persons/person18.xml" ContentType="application/vnd.ms-excel.person+xml"/>
  <Override PartName="/xl/persons/person10.xml" ContentType="application/vnd.ms-excel.person+xml"/>
  <Override PartName="/xl/persons/person5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C1BDD1C9-DB93-4C65-B7D2-3EF43D4267F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2" i="1" l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8" i="1"/>
  <c r="D5" i="1"/>
  <c r="D4" i="1"/>
  <c r="D7" i="1"/>
  <c r="D3" i="1"/>
</calcChain>
</file>

<file path=xl/sharedStrings.xml><?xml version="1.0" encoding="utf-8"?>
<sst xmlns="http://schemas.openxmlformats.org/spreadsheetml/2006/main" count="244" uniqueCount="50">
  <si>
    <t>Наименование</t>
  </si>
  <si>
    <t>Размер</t>
  </si>
  <si>
    <t>Марка стали</t>
  </si>
  <si>
    <t>Ст09г2с</t>
  </si>
  <si>
    <t>15х160</t>
  </si>
  <si>
    <t xml:space="preserve">20х16 </t>
  </si>
  <si>
    <t xml:space="preserve">20х40 </t>
  </si>
  <si>
    <t>Ст20</t>
  </si>
  <si>
    <t xml:space="preserve">20х160 </t>
  </si>
  <si>
    <t>25х40</t>
  </si>
  <si>
    <t>25х160</t>
  </si>
  <si>
    <t>32х16</t>
  </si>
  <si>
    <t>32х40</t>
  </si>
  <si>
    <t>40х40</t>
  </si>
  <si>
    <t>50х16</t>
  </si>
  <si>
    <t>50х40</t>
  </si>
  <si>
    <t>Ст13ХФА</t>
  </si>
  <si>
    <t>50х63</t>
  </si>
  <si>
    <t>50х160</t>
  </si>
  <si>
    <t>65х16</t>
  </si>
  <si>
    <t>65х40</t>
  </si>
  <si>
    <t>80х16</t>
  </si>
  <si>
    <t>80х40</t>
  </si>
  <si>
    <t>80х63</t>
  </si>
  <si>
    <t>80х160</t>
  </si>
  <si>
    <t>100х16</t>
  </si>
  <si>
    <t>100х40</t>
  </si>
  <si>
    <t>100х63</t>
  </si>
  <si>
    <t>100х160</t>
  </si>
  <si>
    <t>150х16</t>
  </si>
  <si>
    <t>150х40</t>
  </si>
  <si>
    <t>150х63</t>
  </si>
  <si>
    <t>150х160</t>
  </si>
  <si>
    <t>200х16</t>
  </si>
  <si>
    <t>Ст09Г2с</t>
  </si>
  <si>
    <t>200х40</t>
  </si>
  <si>
    <t>200х63</t>
  </si>
  <si>
    <t>250х16</t>
  </si>
  <si>
    <t>250х40</t>
  </si>
  <si>
    <t>250х63</t>
  </si>
  <si>
    <t>300х16</t>
  </si>
  <si>
    <t>300х40</t>
  </si>
  <si>
    <t>400х16</t>
  </si>
  <si>
    <t>13ХФА</t>
  </si>
  <si>
    <t>200х160</t>
  </si>
  <si>
    <t>32х160</t>
  </si>
  <si>
    <t>40х160</t>
  </si>
  <si>
    <t>100х40 (114)</t>
  </si>
  <si>
    <t>Цена с НДС, руб.</t>
  </si>
  <si>
    <t>Фланец воротниковый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</si>
</sst>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2" fontId="2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7.xml"/><Relationship Id="rId18" Type="http://schemas.microsoft.com/office/2017/10/relationships/person" Target="persons/person12.xml"/><Relationship Id="rId26" Type="http://schemas.microsoft.com/office/2017/10/relationships/person" Target="persons/person20.xml"/><Relationship Id="rId39" Type="http://schemas.microsoft.com/office/2017/10/relationships/person" Target="persons/person33.xml"/><Relationship Id="rId3" Type="http://schemas.openxmlformats.org/officeDocument/2006/relationships/styles" Target="styles.xml"/><Relationship Id="rId21" Type="http://schemas.microsoft.com/office/2017/10/relationships/person" Target="persons/person15.xml"/><Relationship Id="rId34" Type="http://schemas.microsoft.com/office/2017/10/relationships/person" Target="persons/person28.xml"/><Relationship Id="rId42" Type="http://schemas.microsoft.com/office/2017/10/relationships/person" Target="persons/person36.xml"/><Relationship Id="rId47" Type="http://schemas.microsoft.com/office/2017/10/relationships/person" Target="persons/person40.xml"/><Relationship Id="rId7" Type="http://schemas.microsoft.com/office/2017/10/relationships/person" Target="persons/person1.xml"/><Relationship Id="rId46" Type="http://schemas.microsoft.com/office/2017/10/relationships/person" Target="persons/person41.xml"/><Relationship Id="rId12" Type="http://schemas.microsoft.com/office/2017/10/relationships/person" Target="persons/person6.xml"/><Relationship Id="rId17" Type="http://schemas.microsoft.com/office/2017/10/relationships/person" Target="persons/person11.xml"/><Relationship Id="rId25" Type="http://schemas.microsoft.com/office/2017/10/relationships/person" Target="persons/person19.xml"/><Relationship Id="rId33" Type="http://schemas.microsoft.com/office/2017/10/relationships/person" Target="persons/person27.xml"/><Relationship Id="rId38" Type="http://schemas.microsoft.com/office/2017/10/relationships/person" Target="persons/person32.xml"/><Relationship Id="rId2" Type="http://schemas.openxmlformats.org/officeDocument/2006/relationships/theme" Target="theme/theme1.xml"/><Relationship Id="rId16" Type="http://schemas.microsoft.com/office/2017/10/relationships/person" Target="persons/person9.xml"/><Relationship Id="rId29" Type="http://schemas.microsoft.com/office/2017/10/relationships/person" Target="persons/person22.xml"/><Relationship Id="rId20" Type="http://schemas.microsoft.com/office/2017/10/relationships/person" Target="persons/person13.xml"/><Relationship Id="rId41" Type="http://schemas.microsoft.com/office/2017/10/relationships/person" Target="persons/person35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11" Type="http://schemas.microsoft.com/office/2017/10/relationships/person" Target="persons/person4.xml"/><Relationship Id="rId24" Type="http://schemas.microsoft.com/office/2017/10/relationships/person" Target="persons/person17.xml"/><Relationship Id="rId32" Type="http://schemas.microsoft.com/office/2017/10/relationships/person" Target="persons/person25.xml"/><Relationship Id="rId37" Type="http://schemas.microsoft.com/office/2017/10/relationships/person" Target="persons/person30.xml"/><Relationship Id="rId40" Type="http://schemas.microsoft.com/office/2017/10/relationships/person" Target="persons/person34.xml"/><Relationship Id="rId45" Type="http://schemas.microsoft.com/office/2017/10/relationships/person" Target="persons/person38.xml"/><Relationship Id="rId5" Type="http://schemas.openxmlformats.org/officeDocument/2006/relationships/calcChain" Target="calcChain.xml"/><Relationship Id="rId15" Type="http://schemas.microsoft.com/office/2017/10/relationships/person" Target="persons/person8.xml"/><Relationship Id="rId23" Type="http://schemas.microsoft.com/office/2017/10/relationships/person" Target="persons/person16.xml"/><Relationship Id="rId28" Type="http://schemas.microsoft.com/office/2017/10/relationships/person" Target="persons/person21.xml"/><Relationship Id="rId36" Type="http://schemas.microsoft.com/office/2017/10/relationships/person" Target="persons/person29.xml"/><Relationship Id="rId49" Type="http://schemas.microsoft.com/office/2017/10/relationships/person" Target="persons/person42.xml"/><Relationship Id="rId19" Type="http://schemas.microsoft.com/office/2017/10/relationships/person" Target="persons/person14.xml"/><Relationship Id="rId10" Type="http://schemas.microsoft.com/office/2017/10/relationships/person" Target="persons/person3.xml"/><Relationship Id="rId31" Type="http://schemas.microsoft.com/office/2017/10/relationships/person" Target="persons/person24.xml"/><Relationship Id="rId44" Type="http://schemas.microsoft.com/office/2017/10/relationships/person" Target="persons/person37.xml"/><Relationship Id="rId4" Type="http://schemas.openxmlformats.org/officeDocument/2006/relationships/sharedStrings" Target="sharedStrings.xml"/><Relationship Id="rId48" Type="http://schemas.microsoft.com/office/2017/10/relationships/person" Target="persons/person.xml"/><Relationship Id="rId43" Type="http://schemas.microsoft.com/office/2017/10/relationships/person" Target="persons/person39.xml"/><Relationship Id="rId35" Type="http://schemas.microsoft.com/office/2017/10/relationships/person" Target="persons/person31.xml"/><Relationship Id="rId30" Type="http://schemas.microsoft.com/office/2017/10/relationships/person" Target="persons/person26.xml"/><Relationship Id="rId27" Type="http://schemas.microsoft.com/office/2017/10/relationships/person" Target="persons/person23.xml"/><Relationship Id="rId22" Type="http://schemas.microsoft.com/office/2017/10/relationships/person" Target="persons/person18.xml"/><Relationship Id="rId14" Type="http://schemas.microsoft.com/office/2017/10/relationships/person" Target="persons/person10.xml"/><Relationship Id="rId9" Type="http://schemas.microsoft.com/office/2017/10/relationships/person" Target="persons/person5.xml"/><Relationship Id="rId8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82"/>
  <sheetViews>
    <sheetView tabSelected="1" zoomScale="160" zoomScaleNormal="160" workbookViewId="0">
      <selection activeCell="D1" sqref="D1:D2"/>
    </sheetView>
  </sheetViews>
  <sheetFormatPr defaultRowHeight="15" x14ac:dyDescent="0.25"/>
  <cols>
    <col min="1" max="1" width="27.28515625" customWidth="1"/>
    <col min="2" max="2" width="9.42578125" customWidth="1"/>
    <col min="3" max="3" width="10.5703125" customWidth="1"/>
    <col min="4" max="4" width="13.5703125" customWidth="1"/>
  </cols>
  <sheetData>
    <row r="1" spans="1:4" ht="15" customHeight="1" x14ac:dyDescent="0.25">
      <c r="A1" s="1" t="s">
        <v>0</v>
      </c>
      <c r="B1" s="1" t="s">
        <v>1</v>
      </c>
      <c r="C1" s="1" t="s">
        <v>2</v>
      </c>
      <c r="D1" s="9" t="s">
        <v>48</v>
      </c>
    </row>
    <row r="2" spans="1:4" ht="15" customHeight="1" thickBot="1" x14ac:dyDescent="0.3">
      <c r="A2" s="2"/>
      <c r="B2" s="2"/>
      <c r="C2" s="2"/>
      <c r="D2" s="10"/>
    </row>
    <row r="3" spans="1:4" ht="15" customHeight="1" thickBot="1" x14ac:dyDescent="0.3">
      <c r="A3" s="3" t="s">
        <v>49</v>
      </c>
      <c r="B3" s="4" t="s">
        <v>4</v>
      </c>
      <c r="C3" s="4" t="s">
        <v>3</v>
      </c>
      <c r="D3" s="5">
        <f>380*1.6</f>
        <v>608</v>
      </c>
    </row>
    <row r="4" spans="1:4" ht="15" customHeight="1" thickBot="1" x14ac:dyDescent="0.3">
      <c r="A4" s="3" t="s">
        <v>49</v>
      </c>
      <c r="B4" s="4" t="s">
        <v>5</v>
      </c>
      <c r="C4" s="4" t="s">
        <v>3</v>
      </c>
      <c r="D4" s="6">
        <f>360*1.6</f>
        <v>576</v>
      </c>
    </row>
    <row r="5" spans="1:4" ht="15" customHeight="1" thickBot="1" x14ac:dyDescent="0.3">
      <c r="A5" s="3" t="s">
        <v>49</v>
      </c>
      <c r="B5" s="4" t="s">
        <v>6</v>
      </c>
      <c r="C5" s="4" t="s">
        <v>7</v>
      </c>
      <c r="D5" s="6">
        <f>380*1.6</f>
        <v>608</v>
      </c>
    </row>
    <row r="6" spans="1:4" ht="15" customHeight="1" thickBot="1" x14ac:dyDescent="0.3">
      <c r="A6" s="3" t="s">
        <v>49</v>
      </c>
      <c r="B6" s="4" t="s">
        <v>6</v>
      </c>
      <c r="C6" s="4" t="s">
        <v>3</v>
      </c>
      <c r="D6" s="6">
        <f>390*1.6</f>
        <v>624</v>
      </c>
    </row>
    <row r="7" spans="1:4" ht="15" customHeight="1" thickBot="1" x14ac:dyDescent="0.3">
      <c r="A7" s="3" t="s">
        <v>49</v>
      </c>
      <c r="B7" s="4" t="s">
        <v>8</v>
      </c>
      <c r="C7" s="4" t="s">
        <v>3</v>
      </c>
      <c r="D7" s="6">
        <f>630*1.6</f>
        <v>1008</v>
      </c>
    </row>
    <row r="8" spans="1:4" ht="15" customHeight="1" thickBot="1" x14ac:dyDescent="0.3">
      <c r="A8" s="3" t="s">
        <v>49</v>
      </c>
      <c r="B8" s="4" t="s">
        <v>9</v>
      </c>
      <c r="C8" s="4" t="s">
        <v>7</v>
      </c>
      <c r="D8" s="6">
        <f>440*1.6</f>
        <v>704</v>
      </c>
    </row>
    <row r="9" spans="1:4" ht="15" customHeight="1" thickBot="1" x14ac:dyDescent="0.3">
      <c r="A9" s="3" t="s">
        <v>49</v>
      </c>
      <c r="B9" s="4" t="s">
        <v>9</v>
      </c>
      <c r="C9" s="4" t="s">
        <v>3</v>
      </c>
      <c r="D9" s="6">
        <f>450*1.6</f>
        <v>720</v>
      </c>
    </row>
    <row r="10" spans="1:4" ht="15" customHeight="1" thickBot="1" x14ac:dyDescent="0.3">
      <c r="A10" s="3" t="s">
        <v>49</v>
      </c>
      <c r="B10" s="4" t="s">
        <v>10</v>
      </c>
      <c r="C10" s="4" t="s">
        <v>7</v>
      </c>
      <c r="D10" s="6">
        <f>660*1.6</f>
        <v>1056</v>
      </c>
    </row>
    <row r="11" spans="1:4" ht="15" customHeight="1" thickBot="1" x14ac:dyDescent="0.3">
      <c r="A11" s="3" t="s">
        <v>49</v>
      </c>
      <c r="B11" s="4" t="s">
        <v>10</v>
      </c>
      <c r="C11" s="4" t="s">
        <v>3</v>
      </c>
      <c r="D11" s="6">
        <f>690*1.6</f>
        <v>1104</v>
      </c>
    </row>
    <row r="12" spans="1:4" ht="15" customHeight="1" thickBot="1" x14ac:dyDescent="0.3">
      <c r="A12" s="3" t="s">
        <v>49</v>
      </c>
      <c r="B12" s="4" t="s">
        <v>11</v>
      </c>
      <c r="C12" s="4" t="s">
        <v>7</v>
      </c>
      <c r="D12" s="6">
        <f>530*1.6</f>
        <v>848</v>
      </c>
    </row>
    <row r="13" spans="1:4" ht="15" customHeight="1" thickBot="1" x14ac:dyDescent="0.3">
      <c r="A13" s="3" t="s">
        <v>49</v>
      </c>
      <c r="B13" s="4" t="s">
        <v>11</v>
      </c>
      <c r="C13" s="4" t="s">
        <v>3</v>
      </c>
      <c r="D13" s="6">
        <f>560*1.6</f>
        <v>896</v>
      </c>
    </row>
    <row r="14" spans="1:4" ht="15" customHeight="1" thickBot="1" x14ac:dyDescent="0.3">
      <c r="A14" s="3" t="s">
        <v>49</v>
      </c>
      <c r="B14" s="4" t="s">
        <v>12</v>
      </c>
      <c r="C14" s="4" t="s">
        <v>7</v>
      </c>
      <c r="D14" s="6">
        <f>550*1.6</f>
        <v>880</v>
      </c>
    </row>
    <row r="15" spans="1:4" ht="15" customHeight="1" thickBot="1" x14ac:dyDescent="0.3">
      <c r="A15" s="3" t="s">
        <v>49</v>
      </c>
      <c r="B15" s="4" t="s">
        <v>12</v>
      </c>
      <c r="C15" s="4" t="s">
        <v>3</v>
      </c>
      <c r="D15" s="6">
        <f>660*1.6</f>
        <v>1056</v>
      </c>
    </row>
    <row r="16" spans="1:4" ht="15" customHeight="1" thickBot="1" x14ac:dyDescent="0.3">
      <c r="A16" s="3" t="s">
        <v>49</v>
      </c>
      <c r="B16" s="4" t="s">
        <v>45</v>
      </c>
      <c r="C16" s="4" t="s">
        <v>3</v>
      </c>
      <c r="D16" s="6">
        <f>900*1.6</f>
        <v>1440</v>
      </c>
    </row>
    <row r="17" spans="1:4" ht="15" customHeight="1" thickBot="1" x14ac:dyDescent="0.3">
      <c r="A17" s="3" t="s">
        <v>49</v>
      </c>
      <c r="B17" s="4" t="s">
        <v>13</v>
      </c>
      <c r="C17" s="4" t="s">
        <v>3</v>
      </c>
      <c r="D17" s="6">
        <f>730*1.6</f>
        <v>1168</v>
      </c>
    </row>
    <row r="18" spans="1:4" ht="15" customHeight="1" thickBot="1" x14ac:dyDescent="0.3">
      <c r="A18" s="3" t="s">
        <v>49</v>
      </c>
      <c r="B18" s="4" t="s">
        <v>46</v>
      </c>
      <c r="C18" s="4" t="s">
        <v>3</v>
      </c>
      <c r="D18" s="6">
        <f>1390*1.6</f>
        <v>2224</v>
      </c>
    </row>
    <row r="19" spans="1:4" ht="15" customHeight="1" thickBot="1" x14ac:dyDescent="0.3">
      <c r="A19" s="3" t="s">
        <v>49</v>
      </c>
      <c r="B19" s="4" t="s">
        <v>14</v>
      </c>
      <c r="C19" s="4" t="s">
        <v>7</v>
      </c>
      <c r="D19" s="6">
        <f>750*1.6</f>
        <v>1200</v>
      </c>
    </row>
    <row r="20" spans="1:4" ht="15" customHeight="1" thickBot="1" x14ac:dyDescent="0.3">
      <c r="A20" s="3" t="s">
        <v>49</v>
      </c>
      <c r="B20" s="4" t="s">
        <v>14</v>
      </c>
      <c r="C20" s="4" t="s">
        <v>3</v>
      </c>
      <c r="D20" s="6">
        <f>790*1.6</f>
        <v>1264</v>
      </c>
    </row>
    <row r="21" spans="1:4" ht="15" customHeight="1" thickBot="1" x14ac:dyDescent="0.3">
      <c r="A21" s="3" t="s">
        <v>49</v>
      </c>
      <c r="B21" s="4" t="s">
        <v>14</v>
      </c>
      <c r="C21" s="4" t="s">
        <v>16</v>
      </c>
      <c r="D21" s="6">
        <f>1050*1.6</f>
        <v>1680</v>
      </c>
    </row>
    <row r="22" spans="1:4" ht="15" customHeight="1" thickBot="1" x14ac:dyDescent="0.3">
      <c r="A22" s="3" t="s">
        <v>49</v>
      </c>
      <c r="B22" s="4" t="s">
        <v>15</v>
      </c>
      <c r="C22" s="4" t="s">
        <v>7</v>
      </c>
      <c r="D22" s="6">
        <f>840*1.6</f>
        <v>1344</v>
      </c>
    </row>
    <row r="23" spans="1:4" ht="15" customHeight="1" thickBot="1" x14ac:dyDescent="0.3">
      <c r="A23" s="3" t="s">
        <v>49</v>
      </c>
      <c r="B23" s="4" t="s">
        <v>15</v>
      </c>
      <c r="C23" s="4" t="s">
        <v>3</v>
      </c>
      <c r="D23" s="6">
        <f>850*1.6</f>
        <v>1360</v>
      </c>
    </row>
    <row r="24" spans="1:4" ht="15" customHeight="1" thickBot="1" x14ac:dyDescent="0.3">
      <c r="A24" s="3" t="s">
        <v>49</v>
      </c>
      <c r="B24" s="4" t="s">
        <v>15</v>
      </c>
      <c r="C24" s="4" t="s">
        <v>16</v>
      </c>
      <c r="D24" s="6">
        <f>1100*1.6</f>
        <v>1760</v>
      </c>
    </row>
    <row r="25" spans="1:4" ht="15" customHeight="1" thickBot="1" x14ac:dyDescent="0.3">
      <c r="A25" s="3" t="s">
        <v>49</v>
      </c>
      <c r="B25" s="4" t="s">
        <v>17</v>
      </c>
      <c r="C25" s="4" t="s">
        <v>7</v>
      </c>
      <c r="D25" s="6">
        <f>1320*1.6</f>
        <v>2112</v>
      </c>
    </row>
    <row r="26" spans="1:4" ht="15.75" customHeight="1" thickBot="1" x14ac:dyDescent="0.3">
      <c r="A26" s="3" t="s">
        <v>49</v>
      </c>
      <c r="B26" s="4" t="s">
        <v>17</v>
      </c>
      <c r="C26" s="4" t="s">
        <v>3</v>
      </c>
      <c r="D26" s="6">
        <f>1340*1.6</f>
        <v>2144</v>
      </c>
    </row>
    <row r="27" spans="1:4" ht="15" customHeight="1" thickBot="1" x14ac:dyDescent="0.3">
      <c r="A27" s="3" t="s">
        <v>49</v>
      </c>
      <c r="B27" s="4" t="s">
        <v>17</v>
      </c>
      <c r="C27" s="4" t="s">
        <v>16</v>
      </c>
      <c r="D27" s="6">
        <f>2100*1.6</f>
        <v>3360</v>
      </c>
    </row>
    <row r="28" spans="1:4" ht="15" customHeight="1" thickBot="1" x14ac:dyDescent="0.3">
      <c r="A28" s="3" t="s">
        <v>49</v>
      </c>
      <c r="B28" s="4" t="s">
        <v>18</v>
      </c>
      <c r="C28" s="4" t="s">
        <v>7</v>
      </c>
      <c r="D28" s="6">
        <f>1690*1.6</f>
        <v>2704</v>
      </c>
    </row>
    <row r="29" spans="1:4" ht="15" customHeight="1" thickBot="1" x14ac:dyDescent="0.3">
      <c r="A29" s="3" t="s">
        <v>49</v>
      </c>
      <c r="B29" s="4" t="s">
        <v>18</v>
      </c>
      <c r="C29" s="4" t="s">
        <v>3</v>
      </c>
      <c r="D29" s="6">
        <f>1800*1.6</f>
        <v>2880</v>
      </c>
    </row>
    <row r="30" spans="1:4" ht="15" customHeight="1" thickBot="1" x14ac:dyDescent="0.3">
      <c r="A30" s="3" t="s">
        <v>49</v>
      </c>
      <c r="B30" s="4" t="s">
        <v>19</v>
      </c>
      <c r="C30" s="4" t="s">
        <v>7</v>
      </c>
      <c r="D30" s="6">
        <f>960*1.6</f>
        <v>1536</v>
      </c>
    </row>
    <row r="31" spans="1:4" ht="15" customHeight="1" thickBot="1" x14ac:dyDescent="0.3">
      <c r="A31" s="3" t="s">
        <v>49</v>
      </c>
      <c r="B31" s="4" t="s">
        <v>19</v>
      </c>
      <c r="C31" s="4" t="s">
        <v>3</v>
      </c>
      <c r="D31" s="6">
        <f>990*1.6</f>
        <v>1584</v>
      </c>
    </row>
    <row r="32" spans="1:4" ht="15" customHeight="1" thickBot="1" x14ac:dyDescent="0.3">
      <c r="A32" s="3" t="s">
        <v>49</v>
      </c>
      <c r="B32" s="4" t="s">
        <v>20</v>
      </c>
      <c r="C32" s="4" t="s">
        <v>7</v>
      </c>
      <c r="D32" s="6">
        <f>980*1.6</f>
        <v>1568</v>
      </c>
    </row>
    <row r="33" spans="1:4" ht="15" customHeight="1" thickBot="1" x14ac:dyDescent="0.3">
      <c r="A33" s="3" t="s">
        <v>49</v>
      </c>
      <c r="B33" s="4" t="s">
        <v>20</v>
      </c>
      <c r="C33" s="4" t="s">
        <v>3</v>
      </c>
      <c r="D33" s="6">
        <f>1100*1.6</f>
        <v>1760</v>
      </c>
    </row>
    <row r="34" spans="1:4" ht="15" customHeight="1" thickBot="1" x14ac:dyDescent="0.3">
      <c r="A34" s="3" t="s">
        <v>49</v>
      </c>
      <c r="B34" s="4" t="s">
        <v>21</v>
      </c>
      <c r="C34" s="4" t="s">
        <v>7</v>
      </c>
      <c r="D34" s="6">
        <f>1230*1.6</f>
        <v>1968</v>
      </c>
    </row>
    <row r="35" spans="1:4" ht="15" customHeight="1" thickBot="1" x14ac:dyDescent="0.3">
      <c r="A35" s="3" t="s">
        <v>49</v>
      </c>
      <c r="B35" s="4" t="s">
        <v>21</v>
      </c>
      <c r="C35" s="4" t="s">
        <v>3</v>
      </c>
      <c r="D35" s="6">
        <f>1270*1.6</f>
        <v>2032</v>
      </c>
    </row>
    <row r="36" spans="1:4" ht="15" customHeight="1" thickBot="1" x14ac:dyDescent="0.3">
      <c r="A36" s="3" t="s">
        <v>49</v>
      </c>
      <c r="B36" s="4" t="s">
        <v>21</v>
      </c>
      <c r="C36" s="4" t="s">
        <v>16</v>
      </c>
      <c r="D36" s="6">
        <f>1900*1.6</f>
        <v>3040</v>
      </c>
    </row>
    <row r="37" spans="1:4" ht="15" customHeight="1" thickBot="1" x14ac:dyDescent="0.3">
      <c r="A37" s="3" t="s">
        <v>49</v>
      </c>
      <c r="B37" s="4" t="s">
        <v>22</v>
      </c>
      <c r="C37" s="4" t="s">
        <v>7</v>
      </c>
      <c r="D37" s="6">
        <f>1320*1.6</f>
        <v>2112</v>
      </c>
    </row>
    <row r="38" spans="1:4" ht="15" customHeight="1" thickBot="1" x14ac:dyDescent="0.3">
      <c r="A38" s="3" t="s">
        <v>49</v>
      </c>
      <c r="B38" s="4" t="s">
        <v>22</v>
      </c>
      <c r="C38" s="4" t="s">
        <v>3</v>
      </c>
      <c r="D38" s="6">
        <f>1370*1.6</f>
        <v>2192</v>
      </c>
    </row>
    <row r="39" spans="1:4" ht="15" customHeight="1" thickBot="1" x14ac:dyDescent="0.3">
      <c r="A39" s="3" t="s">
        <v>49</v>
      </c>
      <c r="B39" s="4" t="s">
        <v>22</v>
      </c>
      <c r="C39" s="4" t="s">
        <v>16</v>
      </c>
      <c r="D39" s="6">
        <f>1900*1.6</f>
        <v>3040</v>
      </c>
    </row>
    <row r="40" spans="1:4" ht="15" customHeight="1" thickBot="1" x14ac:dyDescent="0.3">
      <c r="A40" s="3" t="s">
        <v>49</v>
      </c>
      <c r="B40" s="4" t="s">
        <v>23</v>
      </c>
      <c r="C40" s="4" t="s">
        <v>7</v>
      </c>
      <c r="D40" s="6">
        <f>2050*1.6</f>
        <v>3280</v>
      </c>
    </row>
    <row r="41" spans="1:4" ht="15" customHeight="1" thickBot="1" x14ac:dyDescent="0.3">
      <c r="A41" s="3" t="s">
        <v>49</v>
      </c>
      <c r="B41" s="4" t="s">
        <v>23</v>
      </c>
      <c r="C41" s="4" t="s">
        <v>3</v>
      </c>
      <c r="D41" s="6">
        <f>2100*1.6</f>
        <v>3360</v>
      </c>
    </row>
    <row r="42" spans="1:4" ht="15" customHeight="1" thickBot="1" x14ac:dyDescent="0.3">
      <c r="A42" s="3" t="s">
        <v>49</v>
      </c>
      <c r="B42" s="4" t="s">
        <v>24</v>
      </c>
      <c r="C42" s="4" t="s">
        <v>7</v>
      </c>
      <c r="D42" s="6">
        <f>2800*1.6</f>
        <v>4480</v>
      </c>
    </row>
    <row r="43" spans="1:4" ht="15" customHeight="1" thickBot="1" x14ac:dyDescent="0.3">
      <c r="A43" s="3" t="s">
        <v>49</v>
      </c>
      <c r="B43" s="4" t="s">
        <v>24</v>
      </c>
      <c r="C43" s="4" t="s">
        <v>3</v>
      </c>
      <c r="D43" s="6">
        <f>2890*1.6</f>
        <v>4624</v>
      </c>
    </row>
    <row r="44" spans="1:4" ht="15" customHeight="1" thickBot="1" x14ac:dyDescent="0.3">
      <c r="A44" s="3" t="s">
        <v>49</v>
      </c>
      <c r="B44" s="4" t="s">
        <v>25</v>
      </c>
      <c r="C44" s="4" t="s">
        <v>7</v>
      </c>
      <c r="D44" s="6">
        <f>1470*1.6</f>
        <v>2352</v>
      </c>
    </row>
    <row r="45" spans="1:4" ht="15" customHeight="1" thickBot="1" x14ac:dyDescent="0.3">
      <c r="A45" s="3" t="s">
        <v>49</v>
      </c>
      <c r="B45" s="4" t="s">
        <v>25</v>
      </c>
      <c r="C45" s="4" t="s">
        <v>3</v>
      </c>
      <c r="D45" s="6">
        <f>1490*1.6</f>
        <v>2384</v>
      </c>
    </row>
    <row r="46" spans="1:4" ht="15" customHeight="1" thickBot="1" x14ac:dyDescent="0.3">
      <c r="A46" s="3" t="s">
        <v>49</v>
      </c>
      <c r="B46" s="4" t="s">
        <v>25</v>
      </c>
      <c r="C46" s="4" t="s">
        <v>43</v>
      </c>
      <c r="D46" s="6">
        <f>2150*1.6</f>
        <v>3440</v>
      </c>
    </row>
    <row r="47" spans="1:4" ht="15" customHeight="1" thickBot="1" x14ac:dyDescent="0.3">
      <c r="A47" s="3" t="s">
        <v>49</v>
      </c>
      <c r="B47" s="4" t="s">
        <v>26</v>
      </c>
      <c r="C47" s="4" t="s">
        <v>7</v>
      </c>
      <c r="D47" s="6">
        <f>2150*1.6</f>
        <v>3440</v>
      </c>
    </row>
    <row r="48" spans="1:4" ht="15" customHeight="1" thickBot="1" x14ac:dyDescent="0.3">
      <c r="A48" s="3" t="s">
        <v>49</v>
      </c>
      <c r="B48" s="4" t="s">
        <v>26</v>
      </c>
      <c r="C48" s="4" t="s">
        <v>3</v>
      </c>
      <c r="D48" s="6">
        <f>2200*1.6</f>
        <v>3520</v>
      </c>
    </row>
    <row r="49" spans="1:4" ht="15" customHeight="1" thickBot="1" x14ac:dyDescent="0.3">
      <c r="A49" s="3" t="s">
        <v>49</v>
      </c>
      <c r="B49" s="4" t="s">
        <v>47</v>
      </c>
      <c r="C49" s="4" t="s">
        <v>3</v>
      </c>
      <c r="D49" s="6">
        <f>2300*1.6</f>
        <v>3680</v>
      </c>
    </row>
    <row r="50" spans="1:4" ht="15" customHeight="1" thickBot="1" x14ac:dyDescent="0.3">
      <c r="A50" s="3" t="s">
        <v>49</v>
      </c>
      <c r="B50" s="4" t="s">
        <v>26</v>
      </c>
      <c r="C50" s="4" t="s">
        <v>16</v>
      </c>
      <c r="D50" s="6">
        <f>2900*1.6</f>
        <v>4640</v>
      </c>
    </row>
    <row r="51" spans="1:4" ht="15" customHeight="1" thickBot="1" x14ac:dyDescent="0.3">
      <c r="A51" s="3" t="s">
        <v>49</v>
      </c>
      <c r="B51" s="4" t="s">
        <v>27</v>
      </c>
      <c r="C51" s="4" t="s">
        <v>7</v>
      </c>
      <c r="D51" s="6">
        <f>2800*1.6</f>
        <v>4480</v>
      </c>
    </row>
    <row r="52" spans="1:4" ht="15" customHeight="1" thickBot="1" x14ac:dyDescent="0.3">
      <c r="A52" s="3" t="s">
        <v>49</v>
      </c>
      <c r="B52" s="4" t="s">
        <v>27</v>
      </c>
      <c r="C52" s="4" t="s">
        <v>3</v>
      </c>
      <c r="D52" s="6">
        <f>2900*1.6</f>
        <v>4640</v>
      </c>
    </row>
    <row r="53" spans="1:4" ht="15" customHeight="1" thickBot="1" x14ac:dyDescent="0.3">
      <c r="A53" s="3" t="s">
        <v>49</v>
      </c>
      <c r="B53" s="4" t="s">
        <v>28</v>
      </c>
      <c r="C53" s="4" t="s">
        <v>7</v>
      </c>
      <c r="D53" s="6">
        <f>4100*1.6</f>
        <v>6560</v>
      </c>
    </row>
    <row r="54" spans="1:4" ht="15" customHeight="1" thickBot="1" x14ac:dyDescent="0.3">
      <c r="A54" s="3" t="s">
        <v>49</v>
      </c>
      <c r="B54" s="4" t="s">
        <v>28</v>
      </c>
      <c r="C54" s="4" t="s">
        <v>3</v>
      </c>
      <c r="D54" s="6">
        <f>4250*1.6</f>
        <v>6800</v>
      </c>
    </row>
    <row r="55" spans="1:4" ht="15" customHeight="1" thickBot="1" x14ac:dyDescent="0.3">
      <c r="A55" s="3" t="s">
        <v>49</v>
      </c>
      <c r="B55" s="4" t="s">
        <v>29</v>
      </c>
      <c r="C55" s="4" t="s">
        <v>7</v>
      </c>
      <c r="D55" s="6">
        <f>2900*1.6</f>
        <v>4640</v>
      </c>
    </row>
    <row r="56" spans="1:4" ht="15" customHeight="1" thickBot="1" x14ac:dyDescent="0.3">
      <c r="A56" s="3" t="s">
        <v>49</v>
      </c>
      <c r="B56" s="4" t="s">
        <v>29</v>
      </c>
      <c r="C56" s="4" t="s">
        <v>3</v>
      </c>
      <c r="D56" s="6">
        <f>2950*1.6</f>
        <v>4720</v>
      </c>
    </row>
    <row r="57" spans="1:4" ht="15" customHeight="1" thickBot="1" x14ac:dyDescent="0.3">
      <c r="A57" s="3" t="s">
        <v>49</v>
      </c>
      <c r="B57" s="4" t="s">
        <v>29</v>
      </c>
      <c r="C57" s="4" t="s">
        <v>43</v>
      </c>
      <c r="D57" s="6">
        <f>3700*1.6</f>
        <v>5920</v>
      </c>
    </row>
    <row r="58" spans="1:4" ht="15" customHeight="1" thickBot="1" x14ac:dyDescent="0.3">
      <c r="A58" s="3" t="s">
        <v>49</v>
      </c>
      <c r="B58" s="4" t="s">
        <v>30</v>
      </c>
      <c r="C58" s="4" t="s">
        <v>7</v>
      </c>
      <c r="D58" s="6">
        <f>3850*1.6</f>
        <v>6160</v>
      </c>
    </row>
    <row r="59" spans="1:4" ht="15" customHeight="1" thickBot="1" x14ac:dyDescent="0.3">
      <c r="A59" s="3" t="s">
        <v>49</v>
      </c>
      <c r="B59" s="4" t="s">
        <v>30</v>
      </c>
      <c r="C59" s="4" t="s">
        <v>3</v>
      </c>
      <c r="D59" s="6">
        <f>3930*1.6</f>
        <v>6288</v>
      </c>
    </row>
    <row r="60" spans="1:4" ht="15" customHeight="1" thickBot="1" x14ac:dyDescent="0.3">
      <c r="A60" s="3" t="s">
        <v>49</v>
      </c>
      <c r="B60" s="4" t="s">
        <v>31</v>
      </c>
      <c r="C60" s="4" t="s">
        <v>7</v>
      </c>
      <c r="D60" s="6">
        <f>7200*1.6</f>
        <v>11520</v>
      </c>
    </row>
    <row r="61" spans="1:4" ht="15" customHeight="1" thickBot="1" x14ac:dyDescent="0.3">
      <c r="A61" s="3" t="s">
        <v>49</v>
      </c>
      <c r="B61" s="7" t="s">
        <v>31</v>
      </c>
      <c r="C61" s="7" t="s">
        <v>3</v>
      </c>
      <c r="D61" s="8">
        <f>7400*1.6</f>
        <v>11840</v>
      </c>
    </row>
    <row r="62" spans="1:4" ht="15" customHeight="1" thickBot="1" x14ac:dyDescent="0.3">
      <c r="A62" s="3" t="s">
        <v>49</v>
      </c>
      <c r="B62" s="4" t="s">
        <v>32</v>
      </c>
      <c r="C62" s="4" t="s">
        <v>7</v>
      </c>
      <c r="D62" s="6">
        <f>10100*1.6</f>
        <v>16160</v>
      </c>
    </row>
    <row r="63" spans="1:4" ht="15" customHeight="1" thickBot="1" x14ac:dyDescent="0.3">
      <c r="A63" s="3" t="s">
        <v>49</v>
      </c>
      <c r="B63" s="4" t="s">
        <v>32</v>
      </c>
      <c r="C63" s="4" t="s">
        <v>3</v>
      </c>
      <c r="D63" s="6">
        <f>10300*1.6</f>
        <v>16480</v>
      </c>
    </row>
    <row r="64" spans="1:4" ht="15" customHeight="1" thickBot="1" x14ac:dyDescent="0.3">
      <c r="A64" s="3" t="s">
        <v>49</v>
      </c>
      <c r="B64" s="4" t="s">
        <v>32</v>
      </c>
      <c r="C64" s="4" t="s">
        <v>43</v>
      </c>
      <c r="D64" s="6">
        <f>12900*1.6</f>
        <v>20640</v>
      </c>
    </row>
    <row r="65" spans="1:4" ht="15" customHeight="1" thickBot="1" x14ac:dyDescent="0.3">
      <c r="A65" s="3" t="s">
        <v>49</v>
      </c>
      <c r="B65" s="4" t="s">
        <v>33</v>
      </c>
      <c r="C65" s="4" t="s">
        <v>7</v>
      </c>
      <c r="D65" s="6">
        <f>3700*1.6</f>
        <v>5920</v>
      </c>
    </row>
    <row r="66" spans="1:4" ht="15" customHeight="1" thickBot="1" x14ac:dyDescent="0.3">
      <c r="A66" s="3" t="s">
        <v>49</v>
      </c>
      <c r="B66" s="4" t="s">
        <v>33</v>
      </c>
      <c r="C66" s="4" t="s">
        <v>34</v>
      </c>
      <c r="D66" s="6">
        <f>3900*1.6</f>
        <v>6240</v>
      </c>
    </row>
    <row r="67" spans="1:4" ht="15" customHeight="1" thickBot="1" x14ac:dyDescent="0.3">
      <c r="A67" s="3" t="s">
        <v>49</v>
      </c>
      <c r="B67" s="4" t="s">
        <v>33</v>
      </c>
      <c r="C67" s="4" t="s">
        <v>16</v>
      </c>
      <c r="D67" s="6">
        <f>4970*1.6</f>
        <v>7952</v>
      </c>
    </row>
    <row r="68" spans="1:4" ht="15" customHeight="1" thickBot="1" x14ac:dyDescent="0.3">
      <c r="A68" s="3" t="s">
        <v>49</v>
      </c>
      <c r="B68" s="4" t="s">
        <v>35</v>
      </c>
      <c r="C68" s="4" t="s">
        <v>7</v>
      </c>
      <c r="D68" s="6">
        <f>7300*1.6</f>
        <v>11680</v>
      </c>
    </row>
    <row r="69" spans="1:4" ht="15" customHeight="1" thickBot="1" x14ac:dyDescent="0.3">
      <c r="A69" s="3" t="s">
        <v>49</v>
      </c>
      <c r="B69" s="4" t="s">
        <v>35</v>
      </c>
      <c r="C69" s="4" t="s">
        <v>34</v>
      </c>
      <c r="D69" s="6">
        <f>7500*1.6</f>
        <v>12000</v>
      </c>
    </row>
    <row r="70" spans="1:4" ht="15" customHeight="1" thickBot="1" x14ac:dyDescent="0.3">
      <c r="A70" s="3" t="s">
        <v>49</v>
      </c>
      <c r="B70" s="4" t="s">
        <v>36</v>
      </c>
      <c r="C70" s="4" t="s">
        <v>7</v>
      </c>
      <c r="D70" s="6">
        <f>10100*1.6</f>
        <v>16160</v>
      </c>
    </row>
    <row r="71" spans="1:4" ht="15" customHeight="1" thickBot="1" x14ac:dyDescent="0.3">
      <c r="A71" s="3" t="s">
        <v>49</v>
      </c>
      <c r="B71" s="4" t="s">
        <v>36</v>
      </c>
      <c r="C71" s="4" t="s">
        <v>34</v>
      </c>
      <c r="D71" s="6">
        <f>10300*1.6</f>
        <v>16480</v>
      </c>
    </row>
    <row r="72" spans="1:4" ht="15" customHeight="1" thickBot="1" x14ac:dyDescent="0.3">
      <c r="A72" s="3" t="s">
        <v>49</v>
      </c>
      <c r="B72" s="4" t="s">
        <v>44</v>
      </c>
      <c r="C72" s="4" t="s">
        <v>34</v>
      </c>
      <c r="D72" s="6">
        <f>22500*1.6</f>
        <v>36000</v>
      </c>
    </row>
    <row r="73" spans="1:4" ht="15" customHeight="1" thickBot="1" x14ac:dyDescent="0.3">
      <c r="A73" s="3" t="s">
        <v>49</v>
      </c>
      <c r="B73" s="4" t="s">
        <v>37</v>
      </c>
      <c r="C73" s="4" t="s">
        <v>7</v>
      </c>
      <c r="D73" s="6">
        <f>6100*1.6</f>
        <v>9760</v>
      </c>
    </row>
    <row r="74" spans="1:4" ht="15" customHeight="1" thickBot="1" x14ac:dyDescent="0.3">
      <c r="A74" s="3" t="s">
        <v>49</v>
      </c>
      <c r="B74" s="4" t="s">
        <v>37</v>
      </c>
      <c r="C74" s="4" t="s">
        <v>3</v>
      </c>
      <c r="D74" s="6">
        <f>6200*1.6</f>
        <v>9920</v>
      </c>
    </row>
    <row r="75" spans="1:4" ht="15" customHeight="1" thickBot="1" x14ac:dyDescent="0.3">
      <c r="A75" s="3" t="s">
        <v>49</v>
      </c>
      <c r="B75" s="4" t="s">
        <v>38</v>
      </c>
      <c r="C75" s="4" t="s">
        <v>7</v>
      </c>
      <c r="D75" s="6">
        <f>10200*1.6</f>
        <v>16320</v>
      </c>
    </row>
    <row r="76" spans="1:4" ht="15" customHeight="1" thickBot="1" x14ac:dyDescent="0.3">
      <c r="A76" s="3" t="s">
        <v>49</v>
      </c>
      <c r="B76" s="4" t="s">
        <v>38</v>
      </c>
      <c r="C76" s="4" t="s">
        <v>3</v>
      </c>
      <c r="D76" s="6">
        <f>10600*1.6</f>
        <v>16960</v>
      </c>
    </row>
    <row r="77" spans="1:4" ht="15" customHeight="1" thickBot="1" x14ac:dyDescent="0.3">
      <c r="A77" s="3" t="s">
        <v>49</v>
      </c>
      <c r="B77" s="4" t="s">
        <v>39</v>
      </c>
      <c r="C77" s="4" t="s">
        <v>3</v>
      </c>
      <c r="D77" s="6">
        <f>15500*1.6</f>
        <v>24800</v>
      </c>
    </row>
    <row r="78" spans="1:4" ht="15" customHeight="1" thickBot="1" x14ac:dyDescent="0.3">
      <c r="A78" s="3" t="s">
        <v>49</v>
      </c>
      <c r="B78" s="4" t="s">
        <v>40</v>
      </c>
      <c r="C78" s="4" t="s">
        <v>7</v>
      </c>
      <c r="D78" s="6">
        <f>8100*1.6</f>
        <v>12960</v>
      </c>
    </row>
    <row r="79" spans="1:4" ht="15" customHeight="1" thickBot="1" x14ac:dyDescent="0.3">
      <c r="A79" s="3" t="s">
        <v>49</v>
      </c>
      <c r="B79" s="4" t="s">
        <v>40</v>
      </c>
      <c r="C79" s="4" t="s">
        <v>3</v>
      </c>
      <c r="D79" s="6">
        <f>8300*1.6</f>
        <v>13280</v>
      </c>
    </row>
    <row r="80" spans="1:4" ht="15" customHeight="1" thickBot="1" x14ac:dyDescent="0.3">
      <c r="A80" s="3" t="s">
        <v>49</v>
      </c>
      <c r="B80" s="4" t="s">
        <v>41</v>
      </c>
      <c r="C80" s="4" t="s">
        <v>7</v>
      </c>
      <c r="D80" s="6">
        <f>15300*1.6</f>
        <v>24480</v>
      </c>
    </row>
    <row r="81" spans="1:4" ht="15" customHeight="1" thickBot="1" x14ac:dyDescent="0.3">
      <c r="A81" s="3" t="s">
        <v>49</v>
      </c>
      <c r="B81" s="4" t="s">
        <v>41</v>
      </c>
      <c r="C81" s="4" t="s">
        <v>3</v>
      </c>
      <c r="D81" s="6">
        <f>16200*1.6</f>
        <v>25920</v>
      </c>
    </row>
    <row r="82" spans="1:4" ht="15" customHeight="1" thickBot="1" x14ac:dyDescent="0.3">
      <c r="A82" s="3" t="s">
        <v>49</v>
      </c>
      <c r="B82" s="4" t="s">
        <v>42</v>
      </c>
      <c r="C82" s="4" t="s">
        <v>3</v>
      </c>
      <c r="D82" s="6">
        <f>18000*1.6</f>
        <v>28800</v>
      </c>
    </row>
  </sheetData>
  <mergeCells count="4">
    <mergeCell ref="A1:A2"/>
    <mergeCell ref="B1:B2"/>
    <mergeCell ref="D1:D2"/>
    <mergeCell ref="C1:C2"/>
  </mergeCells>
  <pageMargins left="0.7" right="0.7" top="0.75" bottom="0.75" header="0.3" footer="0.3"/>
  <pageSetup paperSize="9" orientation="portrait" r:id="rId1"/>
  <ignoredErrors>
    <ignoredError sqref="D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2025-01-23T07:17:35Z</dcterms:modified>
</cp:coreProperties>
</file>