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D772B4B7-D61E-4F87-9B9E-E1D5852A0773}" xr6:coauthVersionLast="45" xr6:coauthVersionMax="47" xr10:uidLastSave="{00000000-0000-0000-0000-000000000000}"/>
  <bookViews>
    <workbookView xWindow="1950" yWindow="870" windowWidth="12975" windowHeight="15330" xr2:uid="{00000000-000D-0000-FFFF-FFFF00000000}"/>
  </bookViews>
  <sheets>
    <sheet name="прайс общи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M11" i="1" s="1"/>
  <c r="L9" i="1"/>
  <c r="L8" i="1"/>
  <c r="L7" i="1"/>
  <c r="L6" i="1"/>
  <c r="L5" i="1"/>
  <c r="L4" i="1"/>
  <c r="J16" i="1"/>
  <c r="K16" i="1" s="1"/>
  <c r="J15" i="1"/>
  <c r="J14" i="1"/>
  <c r="K14" i="1"/>
  <c r="J13" i="1"/>
  <c r="K13" i="1" s="1"/>
  <c r="J12" i="1"/>
  <c r="K12" i="1" s="1"/>
  <c r="J11" i="1"/>
  <c r="J9" i="1"/>
  <c r="J8" i="1"/>
  <c r="J7" i="1"/>
  <c r="J6" i="1"/>
  <c r="J5" i="1"/>
  <c r="J4" i="1"/>
  <c r="H9" i="1"/>
  <c r="H8" i="1"/>
  <c r="H7" i="1"/>
  <c r="H6" i="1"/>
  <c r="H5" i="1"/>
  <c r="H4" i="1"/>
  <c r="I16" i="1"/>
  <c r="I15" i="1"/>
  <c r="I14" i="1"/>
  <c r="I13" i="1"/>
  <c r="I12" i="1"/>
  <c r="I11" i="1"/>
  <c r="K11" i="1" l="1"/>
  <c r="M12" i="1"/>
  <c r="K15" i="1"/>
  <c r="M16" i="1"/>
  <c r="M14" i="1"/>
  <c r="M13" i="1"/>
  <c r="M15" i="1"/>
  <c r="K9" i="1"/>
  <c r="I9" i="1"/>
  <c r="K8" i="1"/>
  <c r="I8" i="1"/>
  <c r="M7" i="1"/>
  <c r="K7" i="1"/>
  <c r="I7" i="1"/>
  <c r="K6" i="1"/>
  <c r="I6" i="1"/>
  <c r="K5" i="1"/>
  <c r="I5" i="1"/>
  <c r="K4" i="1"/>
  <c r="I4" i="1"/>
  <c r="M4" i="1" l="1"/>
  <c r="M6" i="1"/>
  <c r="M8" i="1"/>
  <c r="M5" i="1"/>
  <c r="M9" i="1"/>
</calcChain>
</file>

<file path=xl/sharedStrings.xml><?xml version="1.0" encoding="utf-8"?>
<sst xmlns="http://schemas.openxmlformats.org/spreadsheetml/2006/main" count="46" uniqueCount="26">
  <si>
    <t>Наименование</t>
  </si>
  <si>
    <t>Толщина</t>
  </si>
  <si>
    <t>Длина/ширина</t>
  </si>
  <si>
    <t>2,44/1,22м</t>
  </si>
  <si>
    <t>Вес листа, кг.</t>
  </si>
  <si>
    <t>Вес пачки, кг.</t>
  </si>
  <si>
    <t xml:space="preserve"> Цена руб/лист </t>
  </si>
  <si>
    <t>Обьем листа</t>
  </si>
  <si>
    <t>Дилер Цена за 1мЗ</t>
  </si>
  <si>
    <t>Кол-во в упак, шт.</t>
  </si>
  <si>
    <t>Крупный опт от 30 м3  за 1мЗ</t>
  </si>
  <si>
    <t xml:space="preserve"> </t>
  </si>
  <si>
    <t>Опт (от 5п) Цена за 1мЗ</t>
  </si>
  <si>
    <r>
      <rPr>
        <b/>
        <sz val="20"/>
        <color theme="1"/>
        <rFont val="Calibri"/>
        <family val="2"/>
        <charset val="204"/>
        <scheme val="minor"/>
      </rPr>
      <t xml:space="preserve">Общество с ограниченной ответственностью </t>
    </r>
    <r>
      <rPr>
        <sz val="20"/>
        <color theme="1"/>
        <rFont val="Calibri"/>
        <family val="2"/>
        <charset val="204"/>
        <scheme val="minor"/>
      </rPr>
      <t xml:space="preserve">
</t>
    </r>
    <r>
      <rPr>
        <b/>
        <sz val="20"/>
        <color theme="1"/>
        <rFont val="Calibri"/>
        <family val="2"/>
        <charset val="204"/>
        <scheme val="minor"/>
      </rPr>
      <t xml:space="preserve">«БАЙКАЛИКА»
</t>
    </r>
  </si>
  <si>
    <t xml:space="preserve">Фанера Березовая марки  ФСФ   НШ </t>
  </si>
  <si>
    <t>Фанера лиственных пород ОСИНА 2.44х1.22 ФК НШ</t>
  </si>
  <si>
    <r>
      <rPr>
        <b/>
        <sz val="12"/>
        <color theme="1"/>
        <rFont val="Calibri"/>
        <family val="2"/>
        <charset val="204"/>
        <scheme val="minor"/>
      </rPr>
      <t xml:space="preserve"> СОРТ 4/4</t>
    </r>
    <r>
      <rPr>
        <b/>
        <sz val="9"/>
        <color theme="1"/>
        <rFont val="Calibri"/>
        <family val="2"/>
        <charset val="204"/>
        <scheme val="minor"/>
      </rPr>
      <t xml:space="preserve"> Цена руб/лист </t>
    </r>
  </si>
  <si>
    <t xml:space="preserve"> 1мЗ, руб</t>
  </si>
  <si>
    <r>
      <rPr>
        <b/>
        <sz val="11"/>
        <color theme="1"/>
        <rFont val="Calibri"/>
        <family val="2"/>
        <charset val="204"/>
        <scheme val="minor"/>
      </rPr>
      <t>СТРОИТЕЛЬНАЯ</t>
    </r>
    <r>
      <rPr>
        <sz val="9"/>
        <color theme="1"/>
        <rFont val="Calibri"/>
        <family val="2"/>
        <charset val="204"/>
        <scheme val="minor"/>
      </rPr>
      <t xml:space="preserve"> Цена руб/лист</t>
    </r>
  </si>
  <si>
    <r>
      <rPr>
        <sz val="14"/>
        <color theme="1"/>
        <rFont val="Calibri"/>
        <family val="2"/>
        <charset val="204"/>
        <scheme val="minor"/>
      </rPr>
      <t xml:space="preserve"> </t>
    </r>
    <r>
      <rPr>
        <b/>
        <sz val="14"/>
        <color theme="1"/>
        <rFont val="Calibri"/>
        <family val="2"/>
        <charset val="204"/>
        <scheme val="minor"/>
      </rPr>
      <t>СОРТ 3/4</t>
    </r>
    <r>
      <rPr>
        <b/>
        <sz val="9"/>
        <color theme="1"/>
        <rFont val="Calibri"/>
        <family val="2"/>
        <charset val="204"/>
        <scheme val="minor"/>
      </rPr>
      <t xml:space="preserve"> Цена руб/лист </t>
    </r>
  </si>
  <si>
    <r>
      <rPr>
        <b/>
        <sz val="12"/>
        <color theme="1"/>
        <rFont val="Calibri"/>
        <family val="2"/>
        <charset val="204"/>
        <scheme val="minor"/>
      </rPr>
      <t xml:space="preserve"> </t>
    </r>
    <r>
      <rPr>
        <b/>
        <sz val="14"/>
        <color theme="1"/>
        <rFont val="Calibri"/>
        <family val="2"/>
        <charset val="204"/>
        <scheme val="minor"/>
      </rPr>
      <t>СОРТ 4/4</t>
    </r>
    <r>
      <rPr>
        <b/>
        <sz val="9"/>
        <color theme="1"/>
        <rFont val="Calibri"/>
        <family val="2"/>
        <charset val="204"/>
        <scheme val="minor"/>
      </rPr>
      <t xml:space="preserve"> Цена руб/лист </t>
    </r>
  </si>
  <si>
    <r>
      <rPr>
        <b/>
        <sz val="12"/>
        <color theme="1"/>
        <rFont val="Calibri"/>
        <family val="2"/>
        <charset val="204"/>
        <scheme val="minor"/>
      </rPr>
      <t xml:space="preserve">СТРОИТЕЛЬНАЯ   ( SHOP)            </t>
    </r>
    <r>
      <rPr>
        <sz val="9"/>
        <color theme="1"/>
        <rFont val="Calibri"/>
        <family val="2"/>
        <charset val="204"/>
        <scheme val="minor"/>
      </rPr>
      <t>Цена руб/лист</t>
    </r>
  </si>
  <si>
    <r>
      <t xml:space="preserve">ПРАЙС-ЛИСТ 09.01.2025г, с НДС </t>
    </r>
    <r>
      <rPr>
        <b/>
        <sz val="16"/>
        <color theme="1"/>
        <rFont val="Calibri"/>
        <family val="2"/>
        <charset val="204"/>
        <scheme val="minor"/>
      </rPr>
      <t xml:space="preserve">( на условиях FCA завод) </t>
    </r>
  </si>
  <si>
    <t>фура - 20 пачек</t>
  </si>
  <si>
    <t>Менеджер: Галина 8-902-511-88-51</t>
  </si>
  <si>
    <t>почта galina.merkulenko@mail.ru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</si>
</sst>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9">
    <xf numFmtId="0" fontId="0" fillId="0" borderId="0" xfId="0"/>
    <xf numFmtId="0" fontId="0" fillId="0" borderId="0" xfId="0" applyFill="1" applyBorder="1"/>
    <xf numFmtId="0" fontId="5" fillId="0" borderId="6" xfId="0" applyFont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 shrinkToFit="1"/>
    </xf>
    <xf numFmtId="2" fontId="5" fillId="5" borderId="8" xfId="1" applyNumberFormat="1" applyFont="1" applyFill="1" applyBorder="1" applyAlignment="1">
      <alignment horizontal="center" vertical="center" wrapText="1" shrinkToFit="1"/>
    </xf>
    <xf numFmtId="0" fontId="5" fillId="5" borderId="8" xfId="1" applyFont="1" applyFill="1" applyBorder="1" applyAlignment="1">
      <alignment horizontal="center" vertical="center" wrapText="1" shrinkToFit="1"/>
    </xf>
    <xf numFmtId="0" fontId="5" fillId="4" borderId="8" xfId="1" applyFont="1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 shrinkToFit="1"/>
    </xf>
    <xf numFmtId="0" fontId="5" fillId="6" borderId="8" xfId="0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 shrinkToFit="1"/>
    </xf>
    <xf numFmtId="0" fontId="5" fillId="3" borderId="15" xfId="1" applyFont="1" applyFill="1" applyBorder="1" applyAlignment="1">
      <alignment horizontal="center" vertical="center" wrapText="1" shrinkToFit="1"/>
    </xf>
    <xf numFmtId="2" fontId="5" fillId="5" borderId="15" xfId="1" applyNumberFormat="1" applyFont="1" applyFill="1" applyBorder="1" applyAlignment="1">
      <alignment horizontal="center" vertical="center" wrapText="1" shrinkToFit="1"/>
    </xf>
    <xf numFmtId="0" fontId="5" fillId="5" borderId="15" xfId="1" applyFont="1" applyFill="1" applyBorder="1" applyAlignment="1">
      <alignment horizontal="center" vertical="center" wrapText="1" shrinkToFit="1"/>
    </xf>
    <xf numFmtId="164" fontId="5" fillId="4" borderId="15" xfId="0" applyNumberFormat="1" applyFont="1" applyFill="1" applyBorder="1" applyAlignment="1">
      <alignment horizontal="right" vertical="center"/>
    </xf>
    <xf numFmtId="164" fontId="5" fillId="6" borderId="15" xfId="1" applyNumberFormat="1" applyFont="1" applyFill="1" applyBorder="1" applyAlignment="1">
      <alignment horizontal="right" vertical="center" wrapText="1" shrinkToFit="1"/>
    </xf>
    <xf numFmtId="164" fontId="5" fillId="6" borderId="15" xfId="0" applyNumberFormat="1" applyFont="1" applyFill="1" applyBorder="1" applyAlignment="1">
      <alignment horizontal="right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2" fontId="5" fillId="5" borderId="3" xfId="1" applyNumberFormat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 shrinkToFit="1"/>
    </xf>
    <xf numFmtId="164" fontId="5" fillId="6" borderId="3" xfId="0" applyNumberFormat="1" applyFont="1" applyFill="1" applyBorder="1" applyAlignment="1">
      <alignment horizontal="right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2" fontId="5" fillId="5" borderId="13" xfId="1" applyNumberFormat="1" applyFont="1" applyFill="1" applyBorder="1" applyAlignment="1">
      <alignment horizontal="center" vertical="center"/>
    </xf>
    <xf numFmtId="0" fontId="5" fillId="5" borderId="1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 wrapText="1" shrinkToFit="1"/>
    </xf>
    <xf numFmtId="164" fontId="5" fillId="6" borderId="13" xfId="0" applyNumberFormat="1" applyFont="1" applyFill="1" applyBorder="1" applyAlignment="1">
      <alignment horizontal="right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5" fillId="5" borderId="4" xfId="1" applyNumberFormat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 shrinkToFit="1"/>
    </xf>
    <xf numFmtId="0" fontId="5" fillId="3" borderId="7" xfId="1" applyFont="1" applyFill="1" applyBorder="1" applyAlignment="1">
      <alignment horizontal="center" vertical="center" wrapText="1" shrinkToFit="1"/>
    </xf>
    <xf numFmtId="0" fontId="5" fillId="3" borderId="21" xfId="1" applyFont="1" applyFill="1" applyBorder="1" applyAlignment="1">
      <alignment horizontal="center" vertical="center" wrapText="1" shrinkToFit="1"/>
    </xf>
    <xf numFmtId="0" fontId="5" fillId="3" borderId="5" xfId="1" applyFont="1" applyFill="1" applyBorder="1" applyAlignment="1">
      <alignment horizontal="center" vertical="center" wrapText="1" shrinkToFit="1"/>
    </xf>
    <xf numFmtId="2" fontId="5" fillId="5" borderId="5" xfId="1" applyNumberFormat="1" applyFont="1" applyFill="1" applyBorder="1" applyAlignment="1">
      <alignment horizontal="center" vertical="center" wrapText="1" shrinkToFit="1"/>
    </xf>
    <xf numFmtId="0" fontId="5" fillId="5" borderId="5" xfId="1" applyFont="1" applyFill="1" applyBorder="1" applyAlignment="1">
      <alignment horizontal="center" vertical="center" wrapText="1" shrinkToFit="1"/>
    </xf>
    <xf numFmtId="164" fontId="5" fillId="4" borderId="5" xfId="0" applyNumberFormat="1" applyFont="1" applyFill="1" applyBorder="1" applyAlignment="1">
      <alignment vertical="center"/>
    </xf>
    <xf numFmtId="164" fontId="5" fillId="6" borderId="5" xfId="1" applyNumberFormat="1" applyFont="1" applyFill="1" applyBorder="1" applyAlignment="1">
      <alignment horizontal="right" vertical="center" wrapText="1" shrinkToFit="1"/>
    </xf>
    <xf numFmtId="164" fontId="5" fillId="6" borderId="5" xfId="0" applyNumberFormat="1" applyFont="1" applyFill="1" applyBorder="1" applyAlignment="1">
      <alignment vertical="center"/>
    </xf>
    <xf numFmtId="164" fontId="5" fillId="6" borderId="3" xfId="0" applyNumberFormat="1" applyFont="1" applyFill="1" applyBorder="1" applyAlignment="1">
      <alignment vertical="center"/>
    </xf>
    <xf numFmtId="164" fontId="5" fillId="6" borderId="4" xfId="0" applyNumberFormat="1" applyFont="1" applyFill="1" applyBorder="1" applyAlignment="1">
      <alignment vertical="center"/>
    </xf>
    <xf numFmtId="165" fontId="5" fillId="4" borderId="15" xfId="1" applyNumberFormat="1" applyFont="1" applyFill="1" applyBorder="1" applyAlignment="1">
      <alignment horizontal="right" vertical="center" wrapText="1" shrinkToFit="1"/>
    </xf>
    <xf numFmtId="165" fontId="5" fillId="4" borderId="3" xfId="1" applyNumberFormat="1" applyFont="1" applyFill="1" applyBorder="1" applyAlignment="1">
      <alignment horizontal="right" vertical="center" wrapText="1" shrinkToFit="1"/>
    </xf>
    <xf numFmtId="165" fontId="5" fillId="4" borderId="13" xfId="1" applyNumberFormat="1" applyFont="1" applyFill="1" applyBorder="1" applyAlignment="1">
      <alignment horizontal="right" vertical="center" wrapText="1" shrinkToFit="1"/>
    </xf>
    <xf numFmtId="165" fontId="5" fillId="4" borderId="8" xfId="1" applyNumberFormat="1" applyFont="1" applyFill="1" applyBorder="1" applyAlignment="1">
      <alignment horizontal="center" vertical="center" wrapText="1" shrinkToFit="1"/>
    </xf>
    <xf numFmtId="165" fontId="5" fillId="4" borderId="5" xfId="1" applyNumberFormat="1" applyFont="1" applyFill="1" applyBorder="1" applyAlignment="1">
      <alignment horizontal="right" vertical="center" wrapText="1" shrinkToFit="1"/>
    </xf>
    <xf numFmtId="165" fontId="5" fillId="4" borderId="4" xfId="1" applyNumberFormat="1" applyFont="1" applyFill="1" applyBorder="1" applyAlignment="1">
      <alignment horizontal="right" vertical="center" wrapText="1" shrinkToFit="1"/>
    </xf>
    <xf numFmtId="0" fontId="5" fillId="7" borderId="8" xfId="0" applyFont="1" applyFill="1" applyBorder="1" applyAlignment="1">
      <alignment horizontal="center" vertical="center" wrapText="1"/>
    </xf>
    <xf numFmtId="164" fontId="5" fillId="7" borderId="15" xfId="0" applyNumberFormat="1" applyFont="1" applyFill="1" applyBorder="1" applyAlignment="1">
      <alignment horizontal="right" vertical="center" wrapText="1"/>
    </xf>
    <xf numFmtId="164" fontId="5" fillId="7" borderId="3" xfId="0" applyNumberFormat="1" applyFont="1" applyFill="1" applyBorder="1" applyAlignment="1">
      <alignment horizontal="right" vertical="center" wrapText="1"/>
    </xf>
    <xf numFmtId="164" fontId="5" fillId="7" borderId="13" xfId="0" applyNumberFormat="1" applyFont="1" applyFill="1" applyBorder="1" applyAlignment="1">
      <alignment horizontal="right" vertical="center" wrapText="1"/>
    </xf>
    <xf numFmtId="164" fontId="5" fillId="7" borderId="5" xfId="0" applyNumberFormat="1" applyFont="1" applyFill="1" applyBorder="1" applyAlignment="1">
      <alignment horizontal="right" vertical="center" wrapText="1"/>
    </xf>
    <xf numFmtId="164" fontId="5" fillId="7" borderId="4" xfId="0" applyNumberFormat="1" applyFont="1" applyFill="1" applyBorder="1" applyAlignment="1">
      <alignment horizontal="right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3" fillId="8" borderId="0" xfId="0" applyFont="1" applyFill="1" applyBorder="1"/>
    <xf numFmtId="0" fontId="0" fillId="8" borderId="0" xfId="0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11" fillId="8" borderId="0" xfId="0" applyFont="1" applyFill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396241</xdr:colOff>
      <xdr:row>0</xdr:row>
      <xdr:rowOff>167640</xdr:rowOff>
    </xdr:from>
    <xdr:to>
      <xdr:col>2</xdr:col>
      <xdr:colOff>15240</xdr:colOff>
      <xdr:row>0</xdr:row>
      <xdr:rowOff>1356360</xdr:rowOff>
    </xdr:to>
    <xdr:pic>
      <xdr:nvPicPr>
        <xdr:cNvPr id="5" name="Рисунок 4" descr="C:\Users\user\Desktop\Макет 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1" y="167640"/>
          <a:ext cx="1303019" cy="1188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workbookViewId="0">
      <selection activeCell="H35" sqref="H35"/>
    </sheetView>
  </sheetViews>
  <sheetFormatPr defaultRowHeight="15" x14ac:dyDescent="0.25"/>
  <cols>
    <col min="1" max="1" width="14.28515625" customWidth="1"/>
    <col min="2" max="2" width="10.28515625" customWidth="1"/>
    <col min="3" max="3" width="12.7109375" customWidth="1"/>
    <col min="4" max="7" width="10.28515625" customWidth="1"/>
    <col min="8" max="8" width="12.28515625" customWidth="1"/>
    <col min="9" max="9" width="10.28515625" customWidth="1"/>
    <col min="10" max="10" width="13.42578125" customWidth="1"/>
    <col min="11" max="11" width="10.28515625" customWidth="1"/>
    <col min="12" max="12" width="18.140625" customWidth="1"/>
    <col min="13" max="13" width="10.28515625" customWidth="1"/>
  </cols>
  <sheetData>
    <row r="1" spans="1:17" ht="125.45" customHeight="1" thickBot="1" x14ac:dyDescent="0.3">
      <c r="A1" s="59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Q1" t="s">
        <v>11</v>
      </c>
    </row>
    <row r="2" spans="1:17" ht="44.25" customHeight="1" thickBot="1" x14ac:dyDescent="0.3">
      <c r="A2" s="66" t="s">
        <v>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7" ht="87" customHeight="1" thickBot="1" x14ac:dyDescent="0.3">
      <c r="A3" s="2" t="s">
        <v>0</v>
      </c>
      <c r="B3" s="3" t="s">
        <v>1</v>
      </c>
      <c r="C3" s="3" t="s">
        <v>2</v>
      </c>
      <c r="D3" s="4" t="s">
        <v>4</v>
      </c>
      <c r="E3" s="5" t="s">
        <v>5</v>
      </c>
      <c r="F3" s="3" t="s">
        <v>9</v>
      </c>
      <c r="G3" s="3" t="s">
        <v>7</v>
      </c>
      <c r="H3" s="6" t="s">
        <v>19</v>
      </c>
      <c r="I3" s="7" t="s">
        <v>17</v>
      </c>
      <c r="J3" s="8" t="s">
        <v>20</v>
      </c>
      <c r="K3" s="9" t="s">
        <v>17</v>
      </c>
      <c r="L3" s="56" t="s">
        <v>21</v>
      </c>
      <c r="M3" s="50" t="s">
        <v>17</v>
      </c>
    </row>
    <row r="4" spans="1:17" ht="12" customHeight="1" thickBot="1" x14ac:dyDescent="0.3">
      <c r="A4" s="62" t="s">
        <v>14</v>
      </c>
      <c r="B4" s="10">
        <v>5.5</v>
      </c>
      <c r="C4" s="11" t="s">
        <v>3</v>
      </c>
      <c r="D4" s="12">
        <v>10.17</v>
      </c>
      <c r="E4" s="13">
        <v>1017</v>
      </c>
      <c r="F4" s="11">
        <v>100</v>
      </c>
      <c r="G4" s="11">
        <v>1.6400000000000001E-2</v>
      </c>
      <c r="H4" s="44">
        <f>806*107%</f>
        <v>862.42000000000007</v>
      </c>
      <c r="I4" s="14">
        <f>H4/G4</f>
        <v>52586.585365853658</v>
      </c>
      <c r="J4" s="15">
        <f t="shared" ref="J4:J9" si="0">H4*0.95</f>
        <v>819.29899999999998</v>
      </c>
      <c r="K4" s="16">
        <f>J4/G4</f>
        <v>49957.256097560967</v>
      </c>
      <c r="L4" s="51">
        <f t="shared" ref="L4:L9" si="1">H4*0.8</f>
        <v>689.93600000000015</v>
      </c>
      <c r="M4" s="51">
        <f t="shared" ref="M4:M9" si="2">L4/G4</f>
        <v>42069.268292682929</v>
      </c>
    </row>
    <row r="5" spans="1:17" ht="12" customHeight="1" thickBot="1" x14ac:dyDescent="0.3">
      <c r="A5" s="63"/>
      <c r="B5" s="17">
        <v>9</v>
      </c>
      <c r="C5" s="18" t="s">
        <v>3</v>
      </c>
      <c r="D5" s="19">
        <v>16.07</v>
      </c>
      <c r="E5" s="20">
        <v>965</v>
      </c>
      <c r="F5" s="18">
        <v>60</v>
      </c>
      <c r="G5" s="21">
        <v>2.6800000000000001E-2</v>
      </c>
      <c r="H5" s="45">
        <f>1103*107%</f>
        <v>1180.21</v>
      </c>
      <c r="I5" s="14">
        <f t="shared" ref="I5:I9" si="3">H5/G5</f>
        <v>44037.686567164179</v>
      </c>
      <c r="J5" s="15">
        <f t="shared" si="0"/>
        <v>1121.1994999999999</v>
      </c>
      <c r="K5" s="22">
        <f t="shared" ref="K5:K9" si="4">J5/G5</f>
        <v>41835.802238805969</v>
      </c>
      <c r="L5" s="52">
        <f t="shared" si="1"/>
        <v>944.16800000000012</v>
      </c>
      <c r="M5" s="52">
        <f t="shared" si="2"/>
        <v>35230.149253731346</v>
      </c>
    </row>
    <row r="6" spans="1:17" ht="12" customHeight="1" thickBot="1" x14ac:dyDescent="0.3">
      <c r="A6" s="63"/>
      <c r="B6" s="17">
        <v>12</v>
      </c>
      <c r="C6" s="18" t="s">
        <v>3</v>
      </c>
      <c r="D6" s="19">
        <v>21.84</v>
      </c>
      <c r="E6" s="20">
        <v>985</v>
      </c>
      <c r="F6" s="18">
        <v>45</v>
      </c>
      <c r="G6" s="21">
        <v>3.5700000000000003E-2</v>
      </c>
      <c r="H6" s="45">
        <f>1346*107%</f>
        <v>1440.22</v>
      </c>
      <c r="I6" s="14">
        <f t="shared" si="3"/>
        <v>40342.296918767504</v>
      </c>
      <c r="J6" s="15">
        <f t="shared" si="0"/>
        <v>1368.2090000000001</v>
      </c>
      <c r="K6" s="22">
        <f t="shared" si="4"/>
        <v>38325.182072829128</v>
      </c>
      <c r="L6" s="52">
        <f t="shared" si="1"/>
        <v>1152.1760000000002</v>
      </c>
      <c r="M6" s="52">
        <f t="shared" si="2"/>
        <v>32273.837535014009</v>
      </c>
    </row>
    <row r="7" spans="1:17" ht="12" customHeight="1" thickBot="1" x14ac:dyDescent="0.3">
      <c r="A7" s="63"/>
      <c r="B7" s="17">
        <v>15</v>
      </c>
      <c r="C7" s="18" t="s">
        <v>3</v>
      </c>
      <c r="D7" s="19">
        <v>30.84</v>
      </c>
      <c r="E7" s="20">
        <v>1080</v>
      </c>
      <c r="F7" s="18">
        <v>35</v>
      </c>
      <c r="G7" s="21">
        <v>4.4699999999999997E-2</v>
      </c>
      <c r="H7" s="45">
        <f>1666*107%</f>
        <v>1782.6200000000001</v>
      </c>
      <c r="I7" s="14">
        <f t="shared" si="3"/>
        <v>39879.642058165555</v>
      </c>
      <c r="J7" s="15">
        <f t="shared" si="0"/>
        <v>1693.489</v>
      </c>
      <c r="K7" s="22">
        <f t="shared" si="4"/>
        <v>37885.659955257273</v>
      </c>
      <c r="L7" s="52">
        <f t="shared" si="1"/>
        <v>1426.0960000000002</v>
      </c>
      <c r="M7" s="52">
        <f t="shared" si="2"/>
        <v>31903.713646532447</v>
      </c>
    </row>
    <row r="8" spans="1:17" ht="12" customHeight="1" thickBot="1" x14ac:dyDescent="0.3">
      <c r="A8" s="63"/>
      <c r="B8" s="17">
        <v>18</v>
      </c>
      <c r="C8" s="18" t="s">
        <v>3</v>
      </c>
      <c r="D8" s="19">
        <v>37.39</v>
      </c>
      <c r="E8" s="20">
        <v>1122</v>
      </c>
      <c r="F8" s="18">
        <v>30</v>
      </c>
      <c r="G8" s="21">
        <v>5.3600000000000002E-2</v>
      </c>
      <c r="H8" s="45">
        <f>1985*107%</f>
        <v>2123.9500000000003</v>
      </c>
      <c r="I8" s="14">
        <f t="shared" si="3"/>
        <v>39625.932835820902</v>
      </c>
      <c r="J8" s="15">
        <f t="shared" si="0"/>
        <v>2017.7525000000001</v>
      </c>
      <c r="K8" s="22">
        <f t="shared" si="4"/>
        <v>37644.636194029852</v>
      </c>
      <c r="L8" s="52">
        <f t="shared" si="1"/>
        <v>1699.1600000000003</v>
      </c>
      <c r="M8" s="52">
        <f t="shared" si="2"/>
        <v>31700.74626865672</v>
      </c>
    </row>
    <row r="9" spans="1:17" ht="12" customHeight="1" thickBot="1" x14ac:dyDescent="0.3">
      <c r="A9" s="65"/>
      <c r="B9" s="23">
        <v>21</v>
      </c>
      <c r="C9" s="24" t="s">
        <v>3</v>
      </c>
      <c r="D9" s="25">
        <v>39.35</v>
      </c>
      <c r="E9" s="26">
        <v>985</v>
      </c>
      <c r="F9" s="24">
        <v>25</v>
      </c>
      <c r="G9" s="27">
        <v>6.25E-2</v>
      </c>
      <c r="H9" s="46">
        <f>2239*107%</f>
        <v>2395.73</v>
      </c>
      <c r="I9" s="14">
        <f t="shared" si="3"/>
        <v>38331.68</v>
      </c>
      <c r="J9" s="15">
        <f t="shared" si="0"/>
        <v>2275.9434999999999</v>
      </c>
      <c r="K9" s="28">
        <f t="shared" si="4"/>
        <v>36415.095999999998</v>
      </c>
      <c r="L9" s="53">
        <f t="shared" si="1"/>
        <v>1916.5840000000001</v>
      </c>
      <c r="M9" s="53">
        <f t="shared" si="2"/>
        <v>30665.344000000001</v>
      </c>
    </row>
    <row r="10" spans="1:17" ht="36.75" thickBot="1" x14ac:dyDescent="0.3">
      <c r="A10" s="2" t="s">
        <v>0</v>
      </c>
      <c r="B10" s="34" t="s">
        <v>1</v>
      </c>
      <c r="C10" s="3" t="s">
        <v>2</v>
      </c>
      <c r="D10" s="4" t="s">
        <v>4</v>
      </c>
      <c r="E10" s="5" t="s">
        <v>5</v>
      </c>
      <c r="F10" s="3" t="s">
        <v>9</v>
      </c>
      <c r="G10" s="3" t="s">
        <v>7</v>
      </c>
      <c r="H10" s="47" t="s">
        <v>6</v>
      </c>
      <c r="I10" s="7" t="s">
        <v>8</v>
      </c>
      <c r="J10" s="8" t="s">
        <v>16</v>
      </c>
      <c r="K10" s="9" t="s">
        <v>10</v>
      </c>
      <c r="L10" s="56" t="s">
        <v>18</v>
      </c>
      <c r="M10" s="50" t="s">
        <v>12</v>
      </c>
    </row>
    <row r="11" spans="1:17" ht="12" customHeight="1" x14ac:dyDescent="0.25">
      <c r="A11" s="62" t="s">
        <v>15</v>
      </c>
      <c r="B11" s="35">
        <v>5.5</v>
      </c>
      <c r="C11" s="36" t="s">
        <v>3</v>
      </c>
      <c r="D11" s="37">
        <v>8.08</v>
      </c>
      <c r="E11" s="38">
        <v>1000</v>
      </c>
      <c r="F11" s="36">
        <v>100</v>
      </c>
      <c r="G11" s="36">
        <v>1.7860000000000001E-2</v>
      </c>
      <c r="H11" s="48">
        <v>770</v>
      </c>
      <c r="I11" s="39">
        <f>H11/G11</f>
        <v>43113.101903695409</v>
      </c>
      <c r="J11" s="40">
        <f t="shared" ref="J11:J16" si="5">H11*0.95</f>
        <v>731.5</v>
      </c>
      <c r="K11" s="41">
        <f>J11/G11</f>
        <v>40957.446808510635</v>
      </c>
      <c r="L11" s="54">
        <f t="shared" ref="L11:L16" si="6">H11*0.8</f>
        <v>616</v>
      </c>
      <c r="M11" s="54">
        <f t="shared" ref="M11:M16" si="7">L11/G11</f>
        <v>34490.481522956325</v>
      </c>
    </row>
    <row r="12" spans="1:17" ht="12" customHeight="1" x14ac:dyDescent="0.25">
      <c r="A12" s="63"/>
      <c r="B12" s="17">
        <v>9</v>
      </c>
      <c r="C12" s="18" t="s">
        <v>3</v>
      </c>
      <c r="D12" s="19">
        <v>15.27</v>
      </c>
      <c r="E12" s="20">
        <v>960</v>
      </c>
      <c r="F12" s="18">
        <v>60</v>
      </c>
      <c r="G12" s="21">
        <v>2.6800000000000001E-2</v>
      </c>
      <c r="H12" s="45">
        <v>1045</v>
      </c>
      <c r="I12" s="39">
        <f t="shared" ref="I12:I16" si="8">H12/G12</f>
        <v>38992.537313432833</v>
      </c>
      <c r="J12" s="40">
        <f t="shared" si="5"/>
        <v>992.75</v>
      </c>
      <c r="K12" s="42">
        <f t="shared" ref="K12:K16" si="9">J12/G12</f>
        <v>37042.910447761191</v>
      </c>
      <c r="L12" s="52">
        <f t="shared" si="6"/>
        <v>836</v>
      </c>
      <c r="M12" s="52">
        <f t="shared" si="7"/>
        <v>31194.029850746268</v>
      </c>
    </row>
    <row r="13" spans="1:17" ht="12" customHeight="1" x14ac:dyDescent="0.25">
      <c r="A13" s="63"/>
      <c r="B13" s="17">
        <v>12</v>
      </c>
      <c r="C13" s="18" t="s">
        <v>3</v>
      </c>
      <c r="D13" s="19">
        <v>18.559999999999999</v>
      </c>
      <c r="E13" s="20">
        <v>990</v>
      </c>
      <c r="F13" s="18">
        <v>45</v>
      </c>
      <c r="G13" s="21">
        <v>3.5700000000000003E-2</v>
      </c>
      <c r="H13" s="45">
        <v>1270</v>
      </c>
      <c r="I13" s="39">
        <f t="shared" si="8"/>
        <v>35574.229691876746</v>
      </c>
      <c r="J13" s="40">
        <f t="shared" si="5"/>
        <v>1206.5</v>
      </c>
      <c r="K13" s="42">
        <f t="shared" si="9"/>
        <v>33795.518207282912</v>
      </c>
      <c r="L13" s="52">
        <f t="shared" si="6"/>
        <v>1016</v>
      </c>
      <c r="M13" s="52">
        <f t="shared" si="7"/>
        <v>28459.383753501399</v>
      </c>
    </row>
    <row r="14" spans="1:17" ht="12" customHeight="1" x14ac:dyDescent="0.25">
      <c r="A14" s="63"/>
      <c r="B14" s="17">
        <v>15</v>
      </c>
      <c r="C14" s="18" t="s">
        <v>3</v>
      </c>
      <c r="D14" s="19">
        <v>23.11</v>
      </c>
      <c r="E14" s="20">
        <v>945</v>
      </c>
      <c r="F14" s="18">
        <v>35</v>
      </c>
      <c r="G14" s="21">
        <v>4.4699999999999997E-2</v>
      </c>
      <c r="H14" s="45">
        <v>1580</v>
      </c>
      <c r="I14" s="39">
        <f t="shared" si="8"/>
        <v>35346.756152125279</v>
      </c>
      <c r="J14" s="40">
        <f t="shared" si="5"/>
        <v>1501</v>
      </c>
      <c r="K14" s="42">
        <f t="shared" si="9"/>
        <v>33579.418344519021</v>
      </c>
      <c r="L14" s="52">
        <f t="shared" si="6"/>
        <v>1264</v>
      </c>
      <c r="M14" s="52">
        <f t="shared" si="7"/>
        <v>28277.404921700225</v>
      </c>
    </row>
    <row r="15" spans="1:17" ht="12" customHeight="1" x14ac:dyDescent="0.25">
      <c r="A15" s="63"/>
      <c r="B15" s="17">
        <v>18</v>
      </c>
      <c r="C15" s="18" t="s">
        <v>3</v>
      </c>
      <c r="D15" s="19">
        <v>26.76</v>
      </c>
      <c r="E15" s="20">
        <v>960</v>
      </c>
      <c r="F15" s="18">
        <v>30</v>
      </c>
      <c r="G15" s="21">
        <v>5.3600000000000002E-2</v>
      </c>
      <c r="H15" s="45">
        <v>1825</v>
      </c>
      <c r="I15" s="39">
        <f t="shared" si="8"/>
        <v>34048.507462686568</v>
      </c>
      <c r="J15" s="40">
        <f t="shared" si="5"/>
        <v>1733.75</v>
      </c>
      <c r="K15" s="42">
        <f t="shared" si="9"/>
        <v>32346.082089552237</v>
      </c>
      <c r="L15" s="52">
        <f t="shared" si="6"/>
        <v>1460</v>
      </c>
      <c r="M15" s="52">
        <f t="shared" si="7"/>
        <v>27238.805970149253</v>
      </c>
      <c r="N15" s="1"/>
    </row>
    <row r="16" spans="1:17" ht="12" customHeight="1" thickBot="1" x14ac:dyDescent="0.3">
      <c r="A16" s="64"/>
      <c r="B16" s="29">
        <v>21</v>
      </c>
      <c r="C16" s="30" t="s">
        <v>3</v>
      </c>
      <c r="D16" s="31">
        <v>37.39</v>
      </c>
      <c r="E16" s="32">
        <v>925</v>
      </c>
      <c r="F16" s="30">
        <v>25</v>
      </c>
      <c r="G16" s="33">
        <v>6.25E-2</v>
      </c>
      <c r="H16" s="49">
        <v>2129</v>
      </c>
      <c r="I16" s="39">
        <f t="shared" si="8"/>
        <v>34064</v>
      </c>
      <c r="J16" s="40">
        <f t="shared" si="5"/>
        <v>2022.55</v>
      </c>
      <c r="K16" s="43">
        <f t="shared" si="9"/>
        <v>32360.799999999999</v>
      </c>
      <c r="L16" s="55">
        <f t="shared" si="6"/>
        <v>1703.2</v>
      </c>
      <c r="M16" s="55">
        <f t="shared" si="7"/>
        <v>27251.200000000001</v>
      </c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 t="s">
        <v>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6.25" x14ac:dyDescent="0.4">
      <c r="A20" s="1"/>
      <c r="B20" s="57" t="s">
        <v>24</v>
      </c>
      <c r="C20" s="57"/>
      <c r="D20" s="57"/>
      <c r="E20" s="58"/>
      <c r="F20" s="58"/>
      <c r="G20" s="58"/>
      <c r="H20" s="1"/>
      <c r="I20" s="1"/>
      <c r="J20" s="1"/>
      <c r="K20" s="1"/>
      <c r="L20" s="1"/>
      <c r="M20" s="1"/>
      <c r="N20" s="1"/>
    </row>
    <row r="21" spans="1:14" ht="21" x14ac:dyDescent="0.35">
      <c r="A21" s="1"/>
      <c r="B21" s="68" t="s">
        <v>25</v>
      </c>
      <c r="C21" s="68"/>
      <c r="D21" s="68"/>
      <c r="E21" s="58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4">
    <mergeCell ref="A1:M1"/>
    <mergeCell ref="A11:A16"/>
    <mergeCell ref="A4:A9"/>
    <mergeCell ref="A2:M2"/>
  </mergeCells>
  <pageMargins left="0.25" right="0.25" top="0.75" bottom="0.75" header="0.3" footer="0.3"/>
  <pageSetup paperSize="11" scale="8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общий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2025-01-13T02:17:41Z</cp:lastPrinted>
  <dcterms:created xsi:type="dcterms:W3CDTF">2015-11-12T03:07:01Z</dcterms:created>
  <dcterms:modified xsi:type="dcterms:W3CDTF">2025-03-18T05:46:22Z</dcterms:modified>
</cp:coreProperties>
</file>